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0" activeTab="17"/>
  </bookViews>
  <sheets>
    <sheet name="H03C" sheetId="26" r:id="rId1"/>
    <sheet name="H06Z" sheetId="2" r:id="rId2"/>
    <sheet name="H07Z" sheetId="3" r:id="rId3"/>
    <sheet name="H08Za" sheetId="11" r:id="rId4"/>
    <sheet name="H08Zb" sheetId="12" r:id="rId5"/>
    <sheet name="H09Za" sheetId="13" r:id="rId6"/>
    <sheet name="H09Zb" sheetId="14" r:id="rId7"/>
    <sheet name="H09Zc" sheetId="15" r:id="rId8"/>
    <sheet name="H10Za" sheetId="16" r:id="rId9"/>
    <sheet name="H10Zb" sheetId="17" r:id="rId10"/>
    <sheet name="H10Zc" sheetId="18" r:id="rId11"/>
    <sheet name="H11Za" sheetId="19" r:id="rId12"/>
    <sheet name="H11Zb" sheetId="20" r:id="rId13"/>
    <sheet name="H11Za (per tessuto)" sheetId="21" r:id="rId14"/>
    <sheet name="H11Zb (per tessuto)" sheetId="22" r:id="rId15"/>
    <sheet name="H12C" sheetId="8" r:id="rId16"/>
    <sheet name="H15S" sheetId="9" r:id="rId17"/>
    <sheet name="H16S" sheetId="10" r:id="rId18"/>
    <sheet name="H19S" sheetId="23" r:id="rId19"/>
    <sheet name="H20S" sheetId="24" r:id="rId20"/>
    <sheet name="H21S" sheetId="25" r:id="rId21"/>
    <sheet name="H22C" sheetId="5" r:id="rId22"/>
    <sheet name="H23C" sheetId="6" r:id="rId23"/>
    <sheet name="H24C" sheetId="7" r:id="rId24"/>
  </sheets>
  <externalReferences>
    <externalReference r:id="rId2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1" l="1"/>
  <c r="J27" i="11"/>
  <c r="J28" i="11"/>
  <c r="J29" i="11"/>
  <c r="J30" i="11"/>
  <c r="U27" i="21" l="1"/>
  <c r="U28" i="21"/>
  <c r="U29" i="21"/>
  <c r="U30" i="21"/>
  <c r="U31" i="21"/>
  <c r="J26" i="7" l="1"/>
  <c r="J27" i="7"/>
  <c r="J28" i="7"/>
  <c r="J29" i="7"/>
  <c r="J30" i="7"/>
  <c r="J26" i="6"/>
  <c r="J27" i="6"/>
  <c r="J28" i="6"/>
  <c r="J29" i="6"/>
  <c r="J30" i="6"/>
  <c r="J26" i="5"/>
  <c r="J27" i="5"/>
  <c r="J28" i="5"/>
  <c r="J29" i="5"/>
  <c r="J30" i="5"/>
  <c r="I26" i="5"/>
  <c r="I27" i="5"/>
  <c r="I28" i="5"/>
  <c r="I29" i="5"/>
  <c r="I30" i="5"/>
  <c r="J26" i="25"/>
  <c r="J27" i="25"/>
  <c r="J28" i="25"/>
  <c r="J29" i="25"/>
  <c r="J30" i="25"/>
  <c r="J26" i="24"/>
  <c r="J27" i="24"/>
  <c r="J28" i="24"/>
  <c r="J29" i="24"/>
  <c r="J30" i="24"/>
  <c r="J26" i="23"/>
  <c r="J27" i="23"/>
  <c r="J28" i="23"/>
  <c r="J29" i="23"/>
  <c r="J30" i="23"/>
  <c r="J26" i="10"/>
  <c r="J27" i="10"/>
  <c r="J28" i="10"/>
  <c r="J29" i="10"/>
  <c r="J30" i="10"/>
  <c r="J26" i="9"/>
  <c r="J27" i="9"/>
  <c r="J28" i="9"/>
  <c r="J29" i="9"/>
  <c r="J30" i="9"/>
  <c r="J26" i="8"/>
  <c r="J27" i="8"/>
  <c r="J28" i="8"/>
  <c r="J29" i="8"/>
  <c r="J30" i="8"/>
  <c r="AF31" i="22"/>
  <c r="AF30" i="22"/>
  <c r="AF29" i="22"/>
  <c r="AF28" i="22"/>
  <c r="AF27" i="22"/>
  <c r="U61" i="22"/>
  <c r="U60" i="22"/>
  <c r="U59" i="22"/>
  <c r="U58" i="22"/>
  <c r="U57" i="22"/>
  <c r="U31" i="22"/>
  <c r="U30" i="22"/>
  <c r="U29" i="22"/>
  <c r="U28" i="22"/>
  <c r="U27" i="22"/>
  <c r="J61" i="22"/>
  <c r="J60" i="22"/>
  <c r="J59" i="22"/>
  <c r="J58" i="22"/>
  <c r="J57" i="22"/>
  <c r="J27" i="22"/>
  <c r="J28" i="22"/>
  <c r="J29" i="22"/>
  <c r="J30" i="22"/>
  <c r="J31" i="22"/>
  <c r="AF31" i="21"/>
  <c r="AF30" i="21"/>
  <c r="AF29" i="21"/>
  <c r="AF28" i="21"/>
  <c r="AF27" i="21"/>
  <c r="U61" i="21"/>
  <c r="U60" i="21"/>
  <c r="U59" i="21"/>
  <c r="U58" i="21"/>
  <c r="U57" i="21"/>
  <c r="J61" i="21"/>
  <c r="J60" i="21"/>
  <c r="J59" i="21"/>
  <c r="J58" i="21"/>
  <c r="J57" i="21"/>
  <c r="J27" i="21"/>
  <c r="J28" i="21"/>
  <c r="J29" i="21"/>
  <c r="J30" i="21"/>
  <c r="J31" i="21"/>
  <c r="J26" i="20"/>
  <c r="J27" i="20"/>
  <c r="J28" i="20"/>
  <c r="J29" i="20"/>
  <c r="J30" i="20"/>
  <c r="J26" i="19"/>
  <c r="J27" i="19"/>
  <c r="J28" i="19"/>
  <c r="J29" i="19"/>
  <c r="J30" i="19"/>
  <c r="AF31" i="18"/>
  <c r="AF30" i="18"/>
  <c r="AF29" i="18"/>
  <c r="AF28" i="18"/>
  <c r="AF27" i="18"/>
  <c r="U61" i="18"/>
  <c r="U60" i="18"/>
  <c r="U59" i="18"/>
  <c r="U58" i="18"/>
  <c r="U57" i="18"/>
  <c r="U31" i="18"/>
  <c r="U30" i="18"/>
  <c r="U29" i="18"/>
  <c r="U28" i="18"/>
  <c r="U27" i="18"/>
  <c r="J61" i="18"/>
  <c r="J60" i="18"/>
  <c r="J59" i="18"/>
  <c r="J58" i="18"/>
  <c r="J57" i="18"/>
  <c r="J27" i="18"/>
  <c r="J28" i="18"/>
  <c r="J29" i="18"/>
  <c r="J30" i="18"/>
  <c r="J31" i="18"/>
  <c r="AF31" i="17"/>
  <c r="AF30" i="17"/>
  <c r="AF29" i="17"/>
  <c r="AF28" i="17"/>
  <c r="AF27" i="17"/>
  <c r="U61" i="17"/>
  <c r="U60" i="17"/>
  <c r="U59" i="17"/>
  <c r="U58" i="17"/>
  <c r="U57" i="17"/>
  <c r="J61" i="17"/>
  <c r="J60" i="17"/>
  <c r="J59" i="17"/>
  <c r="J58" i="17"/>
  <c r="J57" i="17"/>
  <c r="U31" i="17"/>
  <c r="U30" i="17"/>
  <c r="U29" i="17"/>
  <c r="U28" i="17"/>
  <c r="U27" i="17"/>
  <c r="J27" i="17"/>
  <c r="J28" i="17"/>
  <c r="J29" i="17"/>
  <c r="J30" i="17"/>
  <c r="J31" i="17"/>
  <c r="AF31" i="16"/>
  <c r="AF30" i="16"/>
  <c r="AF29" i="16"/>
  <c r="AF28" i="16"/>
  <c r="AF27" i="16"/>
  <c r="U31" i="16"/>
  <c r="U30" i="16"/>
  <c r="U29" i="16"/>
  <c r="U28" i="16"/>
  <c r="U27" i="16"/>
  <c r="U61" i="16"/>
  <c r="U60" i="16"/>
  <c r="U59" i="16"/>
  <c r="U58" i="16"/>
  <c r="U57" i="16"/>
  <c r="J61" i="16"/>
  <c r="J60" i="16"/>
  <c r="J59" i="16"/>
  <c r="J58" i="16"/>
  <c r="J57" i="16"/>
  <c r="J27" i="16"/>
  <c r="J28" i="16"/>
  <c r="J29" i="16"/>
  <c r="J30" i="16"/>
  <c r="J31" i="16"/>
  <c r="J26" i="15"/>
  <c r="J27" i="15"/>
  <c r="J28" i="15"/>
  <c r="J29" i="15"/>
  <c r="J30" i="15"/>
  <c r="J26" i="14"/>
  <c r="J27" i="14"/>
  <c r="J28" i="14"/>
  <c r="J29" i="14"/>
  <c r="J30" i="14"/>
  <c r="J26" i="13"/>
  <c r="J27" i="13"/>
  <c r="J28" i="13"/>
  <c r="J29" i="13"/>
  <c r="J30" i="13"/>
  <c r="J26" i="12"/>
  <c r="J27" i="12"/>
  <c r="J28" i="12"/>
  <c r="J29" i="12"/>
  <c r="J30" i="12"/>
  <c r="J26" i="3"/>
  <c r="J27" i="3"/>
  <c r="J28" i="3"/>
  <c r="J29" i="3"/>
  <c r="J30" i="3"/>
  <c r="J26" i="2"/>
  <c r="J27" i="2"/>
  <c r="J28" i="2"/>
  <c r="J29" i="2"/>
  <c r="J30" i="2"/>
  <c r="J26" i="26"/>
  <c r="J27" i="26"/>
  <c r="J28" i="26"/>
  <c r="J29" i="26"/>
  <c r="J30" i="26"/>
  <c r="I26" i="7" l="1"/>
  <c r="I27" i="7"/>
  <c r="I28" i="7"/>
  <c r="I29" i="7"/>
  <c r="I30" i="7"/>
  <c r="I26" i="6"/>
  <c r="I27" i="6"/>
  <c r="I28" i="6"/>
  <c r="I29" i="6"/>
  <c r="I30" i="6"/>
  <c r="I26" i="10"/>
  <c r="I27" i="10"/>
  <c r="I28" i="10"/>
  <c r="I29" i="10"/>
  <c r="I30" i="10"/>
  <c r="I26" i="9"/>
  <c r="I27" i="9"/>
  <c r="I28" i="9"/>
  <c r="I29" i="9"/>
  <c r="I30" i="9"/>
  <c r="I26" i="8"/>
  <c r="I27" i="8"/>
  <c r="I28" i="8"/>
  <c r="I29" i="8"/>
  <c r="I30" i="8"/>
  <c r="T61" i="22"/>
  <c r="S61" i="22"/>
  <c r="R61" i="22"/>
  <c r="Q61" i="22"/>
  <c r="P61" i="22"/>
  <c r="O61" i="22"/>
  <c r="N61" i="22"/>
  <c r="T60" i="22"/>
  <c r="S60" i="22"/>
  <c r="R60" i="22"/>
  <c r="Q60" i="22"/>
  <c r="P60" i="22"/>
  <c r="O60" i="22"/>
  <c r="N60" i="22"/>
  <c r="T59" i="22"/>
  <c r="S59" i="22"/>
  <c r="R59" i="22"/>
  <c r="Q59" i="22"/>
  <c r="P59" i="22"/>
  <c r="O59" i="22"/>
  <c r="N59" i="22"/>
  <c r="T58" i="22"/>
  <c r="S58" i="22"/>
  <c r="R58" i="22"/>
  <c r="Q58" i="22"/>
  <c r="P58" i="22"/>
  <c r="O58" i="22"/>
  <c r="N58" i="22"/>
  <c r="T57" i="22"/>
  <c r="S57" i="22"/>
  <c r="R57" i="22"/>
  <c r="Q57" i="22"/>
  <c r="P57" i="22"/>
  <c r="O57" i="22"/>
  <c r="N57" i="22"/>
  <c r="I61" i="22"/>
  <c r="H61" i="22"/>
  <c r="G61" i="22"/>
  <c r="F61" i="22"/>
  <c r="E61" i="22"/>
  <c r="D61" i="22"/>
  <c r="C61" i="22"/>
  <c r="I60" i="22"/>
  <c r="H60" i="22"/>
  <c r="G60" i="22"/>
  <c r="F60" i="22"/>
  <c r="E60" i="22"/>
  <c r="D60" i="22"/>
  <c r="C60" i="22"/>
  <c r="I59" i="22"/>
  <c r="H59" i="22"/>
  <c r="G59" i="22"/>
  <c r="F59" i="22"/>
  <c r="E59" i="22"/>
  <c r="D59" i="22"/>
  <c r="C59" i="22"/>
  <c r="I58" i="22"/>
  <c r="H58" i="22"/>
  <c r="G58" i="22"/>
  <c r="F58" i="22"/>
  <c r="E58" i="22"/>
  <c r="D58" i="22"/>
  <c r="C58" i="22"/>
  <c r="I57" i="22"/>
  <c r="H57" i="22"/>
  <c r="G57" i="22"/>
  <c r="F57" i="22"/>
  <c r="E57" i="22"/>
  <c r="D57" i="22"/>
  <c r="C57" i="22"/>
  <c r="AE31" i="22"/>
  <c r="AD31" i="22"/>
  <c r="AC31" i="22"/>
  <c r="AB31" i="22"/>
  <c r="AA31" i="22"/>
  <c r="Z31" i="22"/>
  <c r="Y31" i="22"/>
  <c r="AE30" i="22"/>
  <c r="AD30" i="22"/>
  <c r="AC30" i="22"/>
  <c r="AB30" i="22"/>
  <c r="AA30" i="22"/>
  <c r="Z30" i="22"/>
  <c r="Y30" i="22"/>
  <c r="AE29" i="22"/>
  <c r="AD29" i="22"/>
  <c r="AC29" i="22"/>
  <c r="AB29" i="22"/>
  <c r="AA29" i="22"/>
  <c r="Z29" i="22"/>
  <c r="Y29" i="22"/>
  <c r="AE28" i="22"/>
  <c r="AD28" i="22"/>
  <c r="AC28" i="22"/>
  <c r="AB28" i="22"/>
  <c r="AA28" i="22"/>
  <c r="Z28" i="22"/>
  <c r="Y28" i="22"/>
  <c r="AE27" i="22"/>
  <c r="AD27" i="22"/>
  <c r="AC27" i="22"/>
  <c r="AB27" i="22"/>
  <c r="AA27" i="22"/>
  <c r="Z27" i="22"/>
  <c r="Y27" i="22"/>
  <c r="T31" i="22"/>
  <c r="S31" i="22"/>
  <c r="R31" i="22"/>
  <c r="Q31" i="22"/>
  <c r="P31" i="22"/>
  <c r="O31" i="22"/>
  <c r="N31" i="22"/>
  <c r="T30" i="22"/>
  <c r="S30" i="22"/>
  <c r="R30" i="22"/>
  <c r="Q30" i="22"/>
  <c r="P30" i="22"/>
  <c r="O30" i="22"/>
  <c r="N30" i="22"/>
  <c r="T29" i="22"/>
  <c r="S29" i="22"/>
  <c r="R29" i="22"/>
  <c r="Q29" i="22"/>
  <c r="P29" i="22"/>
  <c r="O29" i="22"/>
  <c r="N29" i="22"/>
  <c r="T28" i="22"/>
  <c r="S28" i="22"/>
  <c r="R28" i="22"/>
  <c r="Q28" i="22"/>
  <c r="P28" i="22"/>
  <c r="O28" i="22"/>
  <c r="N28" i="22"/>
  <c r="T27" i="22"/>
  <c r="S27" i="22"/>
  <c r="R27" i="22"/>
  <c r="Q27" i="22"/>
  <c r="P27" i="22"/>
  <c r="O27" i="22"/>
  <c r="N27" i="22"/>
  <c r="I31" i="22"/>
  <c r="H31" i="22"/>
  <c r="G31" i="22"/>
  <c r="F31" i="22"/>
  <c r="E31" i="22"/>
  <c r="D31" i="22"/>
  <c r="C31" i="22"/>
  <c r="I30" i="22"/>
  <c r="H30" i="22"/>
  <c r="G30" i="22"/>
  <c r="F30" i="22"/>
  <c r="E30" i="22"/>
  <c r="D30" i="22"/>
  <c r="C30" i="22"/>
  <c r="I29" i="22"/>
  <c r="H29" i="22"/>
  <c r="G29" i="22"/>
  <c r="F29" i="22"/>
  <c r="E29" i="22"/>
  <c r="D29" i="22"/>
  <c r="C29" i="22"/>
  <c r="I28" i="22"/>
  <c r="H28" i="22"/>
  <c r="G28" i="22"/>
  <c r="F28" i="22"/>
  <c r="E28" i="22"/>
  <c r="D28" i="22"/>
  <c r="C28" i="22"/>
  <c r="I27" i="22"/>
  <c r="H27" i="22"/>
  <c r="G27" i="22"/>
  <c r="F27" i="22"/>
  <c r="E27" i="22"/>
  <c r="D27" i="22"/>
  <c r="C27" i="22"/>
  <c r="AE31" i="16"/>
  <c r="AD31" i="16"/>
  <c r="AC31" i="16"/>
  <c r="AB31" i="16"/>
  <c r="AA31" i="16"/>
  <c r="Z31" i="16"/>
  <c r="Y31" i="16"/>
  <c r="AE30" i="16"/>
  <c r="AD30" i="16"/>
  <c r="AC30" i="16"/>
  <c r="AB30" i="16"/>
  <c r="AA30" i="16"/>
  <c r="Z30" i="16"/>
  <c r="Y30" i="16"/>
  <c r="AE29" i="16"/>
  <c r="AD29" i="16"/>
  <c r="AC29" i="16"/>
  <c r="AB29" i="16"/>
  <c r="AA29" i="16"/>
  <c r="Z29" i="16"/>
  <c r="Y29" i="16"/>
  <c r="AE28" i="16"/>
  <c r="AD28" i="16"/>
  <c r="AC28" i="16"/>
  <c r="AB28" i="16"/>
  <c r="AA28" i="16"/>
  <c r="Z28" i="16"/>
  <c r="Y28" i="16"/>
  <c r="AE27" i="16"/>
  <c r="AD27" i="16"/>
  <c r="AC27" i="16"/>
  <c r="AB27" i="16"/>
  <c r="AA27" i="16"/>
  <c r="Z27" i="16"/>
  <c r="Y27" i="16"/>
  <c r="T31" i="16"/>
  <c r="S31" i="16"/>
  <c r="R31" i="16"/>
  <c r="Q31" i="16"/>
  <c r="P31" i="16"/>
  <c r="O31" i="16"/>
  <c r="N31" i="16"/>
  <c r="T30" i="16"/>
  <c r="S30" i="16"/>
  <c r="R30" i="16"/>
  <c r="Q30" i="16"/>
  <c r="P30" i="16"/>
  <c r="O30" i="16"/>
  <c r="N30" i="16"/>
  <c r="T29" i="16"/>
  <c r="S29" i="16"/>
  <c r="R29" i="16"/>
  <c r="Q29" i="16"/>
  <c r="P29" i="16"/>
  <c r="O29" i="16"/>
  <c r="N29" i="16"/>
  <c r="T28" i="16"/>
  <c r="S28" i="16"/>
  <c r="R28" i="16"/>
  <c r="Q28" i="16"/>
  <c r="P28" i="16"/>
  <c r="O28" i="16"/>
  <c r="N28" i="16"/>
  <c r="T27" i="16"/>
  <c r="S27" i="16"/>
  <c r="R27" i="16"/>
  <c r="Q27" i="16"/>
  <c r="P27" i="16"/>
  <c r="O27" i="16"/>
  <c r="N27" i="16"/>
  <c r="I31" i="16"/>
  <c r="H31" i="16"/>
  <c r="G31" i="16"/>
  <c r="F31" i="16"/>
  <c r="E31" i="16"/>
  <c r="D31" i="16"/>
  <c r="C31" i="16"/>
  <c r="I30" i="16"/>
  <c r="H30" i="16"/>
  <c r="G30" i="16"/>
  <c r="F30" i="16"/>
  <c r="E30" i="16"/>
  <c r="D30" i="16"/>
  <c r="C30" i="16"/>
  <c r="I29" i="16"/>
  <c r="H29" i="16"/>
  <c r="G29" i="16"/>
  <c r="F29" i="16"/>
  <c r="E29" i="16"/>
  <c r="D29" i="16"/>
  <c r="C29" i="16"/>
  <c r="I28" i="16"/>
  <c r="H28" i="16"/>
  <c r="G28" i="16"/>
  <c r="F28" i="16"/>
  <c r="E28" i="16"/>
  <c r="D28" i="16"/>
  <c r="C28" i="16"/>
  <c r="I27" i="16"/>
  <c r="H27" i="16"/>
  <c r="G27" i="16"/>
  <c r="F27" i="16"/>
  <c r="E27" i="16"/>
  <c r="D27" i="16"/>
  <c r="C27" i="16"/>
  <c r="T61" i="16"/>
  <c r="S61" i="16"/>
  <c r="R61" i="16"/>
  <c r="Q61" i="16"/>
  <c r="P61" i="16"/>
  <c r="O61" i="16"/>
  <c r="N61" i="16"/>
  <c r="T60" i="16"/>
  <c r="S60" i="16"/>
  <c r="R60" i="16"/>
  <c r="Q60" i="16"/>
  <c r="P60" i="16"/>
  <c r="O60" i="16"/>
  <c r="N60" i="16"/>
  <c r="T59" i="16"/>
  <c r="S59" i="16"/>
  <c r="R59" i="16"/>
  <c r="Q59" i="16"/>
  <c r="P59" i="16"/>
  <c r="O59" i="16"/>
  <c r="N59" i="16"/>
  <c r="T58" i="16"/>
  <c r="S58" i="16"/>
  <c r="R58" i="16"/>
  <c r="Q58" i="16"/>
  <c r="P58" i="16"/>
  <c r="O58" i="16"/>
  <c r="N58" i="16"/>
  <c r="T57" i="16"/>
  <c r="S57" i="16"/>
  <c r="R57" i="16"/>
  <c r="Q57" i="16"/>
  <c r="P57" i="16"/>
  <c r="O57" i="16"/>
  <c r="N57" i="16"/>
  <c r="I61" i="16"/>
  <c r="H61" i="16"/>
  <c r="G61" i="16"/>
  <c r="F61" i="16"/>
  <c r="E61" i="16"/>
  <c r="D61" i="16"/>
  <c r="C61" i="16"/>
  <c r="I60" i="16"/>
  <c r="H60" i="16"/>
  <c r="G60" i="16"/>
  <c r="F60" i="16"/>
  <c r="E60" i="16"/>
  <c r="D60" i="16"/>
  <c r="C60" i="16"/>
  <c r="I59" i="16"/>
  <c r="H59" i="16"/>
  <c r="G59" i="16"/>
  <c r="F59" i="16"/>
  <c r="E59" i="16"/>
  <c r="D59" i="16"/>
  <c r="C59" i="16"/>
  <c r="I58" i="16"/>
  <c r="H58" i="16"/>
  <c r="G58" i="16"/>
  <c r="F58" i="16"/>
  <c r="E58" i="16"/>
  <c r="D58" i="16"/>
  <c r="C58" i="16"/>
  <c r="I57" i="16"/>
  <c r="H57" i="16"/>
  <c r="G57" i="16"/>
  <c r="F57" i="16"/>
  <c r="E57" i="16"/>
  <c r="D57" i="16"/>
  <c r="C57" i="16"/>
  <c r="T61" i="17"/>
  <c r="S61" i="17"/>
  <c r="R61" i="17"/>
  <c r="Q61" i="17"/>
  <c r="P61" i="17"/>
  <c r="O61" i="17"/>
  <c r="N61" i="17"/>
  <c r="T60" i="17"/>
  <c r="S60" i="17"/>
  <c r="R60" i="17"/>
  <c r="Q60" i="17"/>
  <c r="P60" i="17"/>
  <c r="O60" i="17"/>
  <c r="N60" i="17"/>
  <c r="T59" i="17"/>
  <c r="S59" i="17"/>
  <c r="R59" i="17"/>
  <c r="Q59" i="17"/>
  <c r="P59" i="17"/>
  <c r="O59" i="17"/>
  <c r="N59" i="17"/>
  <c r="T58" i="17"/>
  <c r="S58" i="17"/>
  <c r="R58" i="17"/>
  <c r="Q58" i="17"/>
  <c r="P58" i="17"/>
  <c r="O58" i="17"/>
  <c r="N58" i="17"/>
  <c r="T57" i="17"/>
  <c r="S57" i="17"/>
  <c r="R57" i="17"/>
  <c r="Q57" i="17"/>
  <c r="P57" i="17"/>
  <c r="O57" i="17"/>
  <c r="N57" i="17"/>
  <c r="I61" i="17"/>
  <c r="H61" i="17"/>
  <c r="G61" i="17"/>
  <c r="F61" i="17"/>
  <c r="E61" i="17"/>
  <c r="D61" i="17"/>
  <c r="C61" i="17"/>
  <c r="I60" i="17"/>
  <c r="H60" i="17"/>
  <c r="G60" i="17"/>
  <c r="F60" i="17"/>
  <c r="E60" i="17"/>
  <c r="D60" i="17"/>
  <c r="C60" i="17"/>
  <c r="I59" i="17"/>
  <c r="H59" i="17"/>
  <c r="G59" i="17"/>
  <c r="F59" i="17"/>
  <c r="E59" i="17"/>
  <c r="D59" i="17"/>
  <c r="C59" i="17"/>
  <c r="I58" i="17"/>
  <c r="H58" i="17"/>
  <c r="G58" i="17"/>
  <c r="F58" i="17"/>
  <c r="E58" i="17"/>
  <c r="D58" i="17"/>
  <c r="C58" i="17"/>
  <c r="I57" i="17"/>
  <c r="H57" i="17"/>
  <c r="G57" i="17"/>
  <c r="F57" i="17"/>
  <c r="E57" i="17"/>
  <c r="D57" i="17"/>
  <c r="C57" i="17"/>
  <c r="AD31" i="17"/>
  <c r="AC31" i="17"/>
  <c r="AB31" i="17"/>
  <c r="AA31" i="17"/>
  <c r="Z31" i="17"/>
  <c r="Y31" i="17"/>
  <c r="AD30" i="17"/>
  <c r="AC30" i="17"/>
  <c r="AB30" i="17"/>
  <c r="AA30" i="17"/>
  <c r="Z30" i="17"/>
  <c r="Y30" i="17"/>
  <c r="AD29" i="17"/>
  <c r="AC29" i="17"/>
  <c r="AB29" i="17"/>
  <c r="AA29" i="17"/>
  <c r="Z29" i="17"/>
  <c r="Y29" i="17"/>
  <c r="AD28" i="17"/>
  <c r="AC28" i="17"/>
  <c r="AB28" i="17"/>
  <c r="AA28" i="17"/>
  <c r="Z28" i="17"/>
  <c r="Y28" i="17"/>
  <c r="AD27" i="17"/>
  <c r="AC27" i="17"/>
  <c r="AB27" i="17"/>
  <c r="AA27" i="17"/>
  <c r="Z27" i="17"/>
  <c r="Y27" i="17"/>
  <c r="T31" i="17"/>
  <c r="S31" i="17"/>
  <c r="R31" i="17"/>
  <c r="Q31" i="17"/>
  <c r="P31" i="17"/>
  <c r="O31" i="17"/>
  <c r="N31" i="17"/>
  <c r="T30" i="17"/>
  <c r="S30" i="17"/>
  <c r="R30" i="17"/>
  <c r="Q30" i="17"/>
  <c r="P30" i="17"/>
  <c r="O30" i="17"/>
  <c r="N30" i="17"/>
  <c r="T29" i="17"/>
  <c r="S29" i="17"/>
  <c r="R29" i="17"/>
  <c r="Q29" i="17"/>
  <c r="P29" i="17"/>
  <c r="O29" i="17"/>
  <c r="N29" i="17"/>
  <c r="T28" i="17"/>
  <c r="S28" i="17"/>
  <c r="R28" i="17"/>
  <c r="Q28" i="17"/>
  <c r="P28" i="17"/>
  <c r="O28" i="17"/>
  <c r="N28" i="17"/>
  <c r="T27" i="17"/>
  <c r="S27" i="17"/>
  <c r="R27" i="17"/>
  <c r="Q27" i="17"/>
  <c r="P27" i="17"/>
  <c r="O27" i="17"/>
  <c r="N27" i="17"/>
  <c r="I31" i="17"/>
  <c r="H31" i="17"/>
  <c r="G31" i="17"/>
  <c r="F31" i="17"/>
  <c r="E31" i="17"/>
  <c r="D31" i="17"/>
  <c r="C31" i="17"/>
  <c r="I30" i="17"/>
  <c r="H30" i="17"/>
  <c r="G30" i="17"/>
  <c r="F30" i="17"/>
  <c r="E30" i="17"/>
  <c r="D30" i="17"/>
  <c r="C30" i="17"/>
  <c r="I29" i="17"/>
  <c r="H29" i="17"/>
  <c r="G29" i="17"/>
  <c r="F29" i="17"/>
  <c r="E29" i="17"/>
  <c r="D29" i="17"/>
  <c r="C29" i="17"/>
  <c r="I28" i="17"/>
  <c r="H28" i="17"/>
  <c r="G28" i="17"/>
  <c r="F28" i="17"/>
  <c r="E28" i="17"/>
  <c r="D28" i="17"/>
  <c r="C28" i="17"/>
  <c r="I27" i="17"/>
  <c r="H27" i="17"/>
  <c r="G27" i="17"/>
  <c r="F27" i="17"/>
  <c r="E27" i="17"/>
  <c r="D27" i="17"/>
  <c r="C27" i="17"/>
  <c r="T61" i="18"/>
  <c r="S61" i="18"/>
  <c r="R61" i="18"/>
  <c r="Q61" i="18"/>
  <c r="P61" i="18"/>
  <c r="O61" i="18"/>
  <c r="N61" i="18"/>
  <c r="T60" i="18"/>
  <c r="S60" i="18"/>
  <c r="R60" i="18"/>
  <c r="Q60" i="18"/>
  <c r="P60" i="18"/>
  <c r="O60" i="18"/>
  <c r="N60" i="18"/>
  <c r="T59" i="18"/>
  <c r="S59" i="18"/>
  <c r="R59" i="18"/>
  <c r="Q59" i="18"/>
  <c r="P59" i="18"/>
  <c r="O59" i="18"/>
  <c r="N59" i="18"/>
  <c r="T58" i="18"/>
  <c r="S58" i="18"/>
  <c r="R58" i="18"/>
  <c r="Q58" i="18"/>
  <c r="P58" i="18"/>
  <c r="O58" i="18"/>
  <c r="N58" i="18"/>
  <c r="T57" i="18"/>
  <c r="S57" i="18"/>
  <c r="R57" i="18"/>
  <c r="Q57" i="18"/>
  <c r="P57" i="18"/>
  <c r="O57" i="18"/>
  <c r="N57" i="18"/>
  <c r="I61" i="18"/>
  <c r="H61" i="18"/>
  <c r="G61" i="18"/>
  <c r="F61" i="18"/>
  <c r="E61" i="18"/>
  <c r="D61" i="18"/>
  <c r="C61" i="18"/>
  <c r="I60" i="18"/>
  <c r="H60" i="18"/>
  <c r="G60" i="18"/>
  <c r="F60" i="18"/>
  <c r="E60" i="18"/>
  <c r="D60" i="18"/>
  <c r="C60" i="18"/>
  <c r="I59" i="18"/>
  <c r="H59" i="18"/>
  <c r="G59" i="18"/>
  <c r="F59" i="18"/>
  <c r="E59" i="18"/>
  <c r="D59" i="18"/>
  <c r="C59" i="18"/>
  <c r="I58" i="18"/>
  <c r="H58" i="18"/>
  <c r="G58" i="18"/>
  <c r="F58" i="18"/>
  <c r="E58" i="18"/>
  <c r="D58" i="18"/>
  <c r="C58" i="18"/>
  <c r="I57" i="18"/>
  <c r="H57" i="18"/>
  <c r="G57" i="18"/>
  <c r="F57" i="18"/>
  <c r="E57" i="18"/>
  <c r="D57" i="18"/>
  <c r="C57" i="18"/>
  <c r="AE31" i="18"/>
  <c r="AD31" i="18"/>
  <c r="AC31" i="18"/>
  <c r="AB31" i="18"/>
  <c r="AA31" i="18"/>
  <c r="Z31" i="18"/>
  <c r="Y31" i="18"/>
  <c r="AE30" i="18"/>
  <c r="AD30" i="18"/>
  <c r="AC30" i="18"/>
  <c r="AB30" i="18"/>
  <c r="AA30" i="18"/>
  <c r="Z30" i="18"/>
  <c r="Y30" i="18"/>
  <c r="AE29" i="18"/>
  <c r="AD29" i="18"/>
  <c r="AC29" i="18"/>
  <c r="AB29" i="18"/>
  <c r="AA29" i="18"/>
  <c r="Z29" i="18"/>
  <c r="Y29" i="18"/>
  <c r="AE28" i="18"/>
  <c r="AD28" i="18"/>
  <c r="AC28" i="18"/>
  <c r="AB28" i="18"/>
  <c r="AA28" i="18"/>
  <c r="Z28" i="18"/>
  <c r="Y28" i="18"/>
  <c r="AE27" i="18"/>
  <c r="AD27" i="18"/>
  <c r="AC27" i="18"/>
  <c r="AB27" i="18"/>
  <c r="AA27" i="18"/>
  <c r="Z27" i="18"/>
  <c r="Y27" i="18"/>
  <c r="T31" i="18"/>
  <c r="S31" i="18"/>
  <c r="R31" i="18"/>
  <c r="Q31" i="18"/>
  <c r="P31" i="18"/>
  <c r="O31" i="18"/>
  <c r="N31" i="18"/>
  <c r="T30" i="18"/>
  <c r="S30" i="18"/>
  <c r="R30" i="18"/>
  <c r="Q30" i="18"/>
  <c r="P30" i="18"/>
  <c r="O30" i="18"/>
  <c r="N30" i="18"/>
  <c r="T29" i="18"/>
  <c r="S29" i="18"/>
  <c r="R29" i="18"/>
  <c r="Q29" i="18"/>
  <c r="P29" i="18"/>
  <c r="O29" i="18"/>
  <c r="N29" i="18"/>
  <c r="T28" i="18"/>
  <c r="S28" i="18"/>
  <c r="R28" i="18"/>
  <c r="Q28" i="18"/>
  <c r="P28" i="18"/>
  <c r="O28" i="18"/>
  <c r="N28" i="18"/>
  <c r="T27" i="18"/>
  <c r="S27" i="18"/>
  <c r="R27" i="18"/>
  <c r="Q27" i="18"/>
  <c r="P27" i="18"/>
  <c r="O27" i="18"/>
  <c r="N27" i="18"/>
  <c r="I31" i="18"/>
  <c r="H31" i="18"/>
  <c r="G31" i="18"/>
  <c r="F31" i="18"/>
  <c r="E31" i="18"/>
  <c r="D31" i="18"/>
  <c r="C31" i="18"/>
  <c r="I30" i="18"/>
  <c r="H30" i="18"/>
  <c r="G30" i="18"/>
  <c r="F30" i="18"/>
  <c r="E30" i="18"/>
  <c r="D30" i="18"/>
  <c r="C30" i="18"/>
  <c r="I29" i="18"/>
  <c r="H29" i="18"/>
  <c r="G29" i="18"/>
  <c r="F29" i="18"/>
  <c r="E29" i="18"/>
  <c r="D29" i="18"/>
  <c r="C29" i="18"/>
  <c r="I28" i="18"/>
  <c r="H28" i="18"/>
  <c r="G28" i="18"/>
  <c r="F28" i="18"/>
  <c r="E28" i="18"/>
  <c r="D28" i="18"/>
  <c r="C28" i="18"/>
  <c r="I27" i="18"/>
  <c r="H27" i="18"/>
  <c r="G27" i="18"/>
  <c r="F27" i="18"/>
  <c r="E27" i="18"/>
  <c r="D27" i="18"/>
  <c r="C27" i="18"/>
  <c r="T61" i="21"/>
  <c r="S61" i="21"/>
  <c r="R61" i="21"/>
  <c r="Q61" i="21"/>
  <c r="P61" i="21"/>
  <c r="O61" i="21"/>
  <c r="N61" i="21"/>
  <c r="T60" i="21"/>
  <c r="S60" i="21"/>
  <c r="R60" i="21"/>
  <c r="Q60" i="21"/>
  <c r="P60" i="21"/>
  <c r="O60" i="21"/>
  <c r="N60" i="21"/>
  <c r="T59" i="21"/>
  <c r="S59" i="21"/>
  <c r="R59" i="21"/>
  <c r="Q59" i="21"/>
  <c r="P59" i="21"/>
  <c r="O59" i="21"/>
  <c r="N59" i="21"/>
  <c r="T58" i="21"/>
  <c r="S58" i="21"/>
  <c r="R58" i="21"/>
  <c r="Q58" i="21"/>
  <c r="P58" i="21"/>
  <c r="O58" i="21"/>
  <c r="N58" i="21"/>
  <c r="T57" i="21"/>
  <c r="S57" i="21"/>
  <c r="R57" i="21"/>
  <c r="Q57" i="21"/>
  <c r="P57" i="21"/>
  <c r="O57" i="21"/>
  <c r="N57" i="21"/>
  <c r="D57" i="21"/>
  <c r="E57" i="21"/>
  <c r="F57" i="21"/>
  <c r="G57" i="21"/>
  <c r="H57" i="21"/>
  <c r="I57" i="21"/>
  <c r="D58" i="21"/>
  <c r="E58" i="21"/>
  <c r="F58" i="21"/>
  <c r="G58" i="21"/>
  <c r="H58" i="21"/>
  <c r="I58" i="21"/>
  <c r="D59" i="21"/>
  <c r="E59" i="21"/>
  <c r="F59" i="21"/>
  <c r="G59" i="21"/>
  <c r="H59" i="21"/>
  <c r="I59" i="21"/>
  <c r="D60" i="21"/>
  <c r="E60" i="21"/>
  <c r="F60" i="21"/>
  <c r="G60" i="21"/>
  <c r="H60" i="21"/>
  <c r="I60" i="21"/>
  <c r="D61" i="21"/>
  <c r="E61" i="21"/>
  <c r="F61" i="21"/>
  <c r="G61" i="21"/>
  <c r="H61" i="21"/>
  <c r="I61" i="21"/>
  <c r="C61" i="21"/>
  <c r="C60" i="21"/>
  <c r="C59" i="21"/>
  <c r="C58" i="21"/>
  <c r="C57" i="21"/>
  <c r="AE31" i="21"/>
  <c r="AD31" i="21"/>
  <c r="AC31" i="21"/>
  <c r="AB31" i="21"/>
  <c r="AA31" i="21"/>
  <c r="Z31" i="21"/>
  <c r="Y31" i="21"/>
  <c r="AE30" i="21"/>
  <c r="AD30" i="21"/>
  <c r="AC30" i="21"/>
  <c r="AB30" i="21"/>
  <c r="AA30" i="21"/>
  <c r="Z30" i="21"/>
  <c r="Y30" i="21"/>
  <c r="AE29" i="21"/>
  <c r="AD29" i="21"/>
  <c r="AC29" i="21"/>
  <c r="AB29" i="21"/>
  <c r="AA29" i="21"/>
  <c r="Z29" i="21"/>
  <c r="Y29" i="21"/>
  <c r="AE28" i="21"/>
  <c r="AD28" i="21"/>
  <c r="AC28" i="21"/>
  <c r="AB28" i="21"/>
  <c r="AA28" i="21"/>
  <c r="Z28" i="21"/>
  <c r="Y28" i="21"/>
  <c r="AE27" i="21"/>
  <c r="AD27" i="21"/>
  <c r="AC27" i="21"/>
  <c r="AB27" i="21"/>
  <c r="AA27" i="21"/>
  <c r="Z27" i="21"/>
  <c r="Y27" i="21"/>
  <c r="S31" i="21"/>
  <c r="R31" i="21"/>
  <c r="Q31" i="21"/>
  <c r="P31" i="21"/>
  <c r="O31" i="21"/>
  <c r="N31" i="21"/>
  <c r="S30" i="21"/>
  <c r="R30" i="21"/>
  <c r="Q30" i="21"/>
  <c r="P30" i="21"/>
  <c r="O30" i="21"/>
  <c r="N30" i="21"/>
  <c r="S29" i="21"/>
  <c r="R29" i="21"/>
  <c r="Q29" i="21"/>
  <c r="P29" i="21"/>
  <c r="O29" i="21"/>
  <c r="N29" i="21"/>
  <c r="S28" i="21"/>
  <c r="R28" i="21"/>
  <c r="Q28" i="21"/>
  <c r="P28" i="21"/>
  <c r="O28" i="21"/>
  <c r="N28" i="21"/>
  <c r="S27" i="21"/>
  <c r="R27" i="21"/>
  <c r="Q27" i="21"/>
  <c r="P27" i="21"/>
  <c r="O27" i="21"/>
  <c r="N27" i="21"/>
  <c r="D27" i="21"/>
  <c r="E27" i="21"/>
  <c r="F27" i="21"/>
  <c r="G27" i="21"/>
  <c r="H27" i="21"/>
  <c r="I27" i="21"/>
  <c r="D28" i="21"/>
  <c r="E28" i="21"/>
  <c r="F28" i="21"/>
  <c r="G28" i="21"/>
  <c r="H28" i="21"/>
  <c r="I28" i="21"/>
  <c r="D29" i="21"/>
  <c r="E29" i="21"/>
  <c r="F29" i="21"/>
  <c r="G29" i="21"/>
  <c r="H29" i="21"/>
  <c r="I29" i="21"/>
  <c r="D30" i="21"/>
  <c r="E30" i="21"/>
  <c r="F30" i="21"/>
  <c r="G30" i="21"/>
  <c r="H30" i="21"/>
  <c r="I30" i="21"/>
  <c r="D31" i="21"/>
  <c r="E31" i="21"/>
  <c r="F31" i="21"/>
  <c r="G31" i="21"/>
  <c r="H31" i="21"/>
  <c r="I31" i="21"/>
  <c r="C31" i="21"/>
  <c r="C30" i="21"/>
  <c r="C29" i="21"/>
  <c r="C28" i="21"/>
  <c r="C27" i="21"/>
  <c r="I26" i="20"/>
  <c r="I27" i="20"/>
  <c r="I28" i="20"/>
  <c r="I29" i="20"/>
  <c r="I30" i="20"/>
  <c r="I26" i="15"/>
  <c r="I27" i="15"/>
  <c r="I28" i="15"/>
  <c r="I29" i="15"/>
  <c r="I30" i="15"/>
  <c r="I26" i="13"/>
  <c r="I27" i="13"/>
  <c r="I28" i="13"/>
  <c r="I29" i="13"/>
  <c r="I30" i="13"/>
  <c r="I26" i="12"/>
  <c r="I27" i="12"/>
  <c r="I28" i="12"/>
  <c r="I29" i="12"/>
  <c r="I30" i="12"/>
  <c r="I26" i="11"/>
  <c r="I27" i="11"/>
  <c r="I28" i="11"/>
  <c r="I29" i="11"/>
  <c r="I30" i="11"/>
  <c r="I26" i="3"/>
  <c r="I27" i="3"/>
  <c r="I28" i="3"/>
  <c r="I29" i="3"/>
  <c r="I30" i="3"/>
  <c r="I26" i="2"/>
  <c r="I27" i="2"/>
  <c r="I28" i="2"/>
  <c r="I29" i="2"/>
  <c r="I30" i="2"/>
  <c r="I30" i="26"/>
  <c r="H30" i="26"/>
  <c r="G30" i="26"/>
  <c r="F30" i="26"/>
  <c r="E30" i="26"/>
  <c r="D30" i="26"/>
  <c r="C30" i="26"/>
  <c r="I29" i="26"/>
  <c r="H29" i="26"/>
  <c r="G29" i="26"/>
  <c r="F29" i="26"/>
  <c r="E29" i="26"/>
  <c r="D29" i="26"/>
  <c r="C29" i="26"/>
  <c r="I28" i="26"/>
  <c r="H28" i="26"/>
  <c r="G28" i="26"/>
  <c r="F28" i="26"/>
  <c r="E28" i="26"/>
  <c r="D28" i="26"/>
  <c r="C28" i="26"/>
  <c r="I27" i="26"/>
  <c r="H27" i="26"/>
  <c r="G27" i="26"/>
  <c r="F27" i="26"/>
  <c r="E27" i="26"/>
  <c r="D27" i="26"/>
  <c r="C27" i="26"/>
  <c r="I26" i="26"/>
  <c r="H26" i="26"/>
  <c r="G26" i="26"/>
  <c r="F26" i="26"/>
  <c r="E26" i="26"/>
  <c r="D26" i="26"/>
  <c r="C26" i="26"/>
  <c r="T7" i="21" l="1"/>
  <c r="I6" i="19"/>
  <c r="AE6" i="17"/>
  <c r="AE7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5" i="17"/>
  <c r="I5" i="14"/>
  <c r="I6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4" i="14"/>
  <c r="I28" i="14" l="1"/>
  <c r="I30" i="14"/>
  <c r="I29" i="14"/>
  <c r="I26" i="14"/>
  <c r="I27" i="14"/>
  <c r="I30" i="19"/>
  <c r="I26" i="19"/>
  <c r="I27" i="19"/>
  <c r="I29" i="19"/>
  <c r="I28" i="19"/>
  <c r="T30" i="21"/>
  <c r="T31" i="21"/>
  <c r="T27" i="21"/>
  <c r="T28" i="21"/>
  <c r="T29" i="21"/>
  <c r="AE30" i="17"/>
  <c r="AE31" i="17"/>
  <c r="AE27" i="17"/>
  <c r="AE28" i="17"/>
  <c r="AE29" i="17"/>
  <c r="I26" i="24"/>
  <c r="I27" i="24"/>
  <c r="I28" i="24"/>
  <c r="I29" i="24"/>
  <c r="I30" i="24"/>
  <c r="I26" i="25"/>
  <c r="I27" i="25"/>
  <c r="I28" i="25"/>
  <c r="I29" i="25"/>
  <c r="I30" i="25"/>
  <c r="I26" i="23"/>
  <c r="I27" i="23"/>
  <c r="I28" i="23"/>
  <c r="I29" i="23"/>
  <c r="I30" i="23"/>
  <c r="C26" i="25" l="1"/>
  <c r="D26" i="25"/>
  <c r="E26" i="25"/>
  <c r="F26" i="25"/>
  <c r="G26" i="25"/>
  <c r="H26" i="25"/>
  <c r="C27" i="25"/>
  <c r="D27" i="25"/>
  <c r="E27" i="25"/>
  <c r="F27" i="25"/>
  <c r="G27" i="25"/>
  <c r="H27" i="25"/>
  <c r="C28" i="25"/>
  <c r="D28" i="25"/>
  <c r="E28" i="25"/>
  <c r="F28" i="25"/>
  <c r="G28" i="25"/>
  <c r="H28" i="25"/>
  <c r="C29" i="25"/>
  <c r="D29" i="25"/>
  <c r="E29" i="25"/>
  <c r="F29" i="25"/>
  <c r="G29" i="25"/>
  <c r="H29" i="25"/>
  <c r="C30" i="25"/>
  <c r="D30" i="25"/>
  <c r="E30" i="25"/>
  <c r="F30" i="25"/>
  <c r="G30" i="25"/>
  <c r="H30" i="25"/>
  <c r="C26" i="24"/>
  <c r="D26" i="24"/>
  <c r="E26" i="24"/>
  <c r="F26" i="24"/>
  <c r="G26" i="24"/>
  <c r="H26" i="24"/>
  <c r="C27" i="24"/>
  <c r="D27" i="24"/>
  <c r="E27" i="24"/>
  <c r="F27" i="24"/>
  <c r="G27" i="24"/>
  <c r="H27" i="24"/>
  <c r="C28" i="24"/>
  <c r="D28" i="24"/>
  <c r="E28" i="24"/>
  <c r="F28" i="24"/>
  <c r="G28" i="24"/>
  <c r="H28" i="24"/>
  <c r="C29" i="24"/>
  <c r="D29" i="24"/>
  <c r="E29" i="24"/>
  <c r="F29" i="24"/>
  <c r="G29" i="24"/>
  <c r="H29" i="24"/>
  <c r="C30" i="24"/>
  <c r="D30" i="24"/>
  <c r="E30" i="24"/>
  <c r="F30" i="24"/>
  <c r="G30" i="24"/>
  <c r="H30" i="24"/>
  <c r="C26" i="23"/>
  <c r="D26" i="23"/>
  <c r="E26" i="23"/>
  <c r="F26" i="23"/>
  <c r="G26" i="23"/>
  <c r="H26" i="23"/>
  <c r="C27" i="23"/>
  <c r="D27" i="23"/>
  <c r="E27" i="23"/>
  <c r="F27" i="23"/>
  <c r="G27" i="23"/>
  <c r="H27" i="23"/>
  <c r="C28" i="23"/>
  <c r="D28" i="23"/>
  <c r="E28" i="23"/>
  <c r="F28" i="23"/>
  <c r="G28" i="23"/>
  <c r="H28" i="23"/>
  <c r="C29" i="23"/>
  <c r="D29" i="23"/>
  <c r="E29" i="23"/>
  <c r="F29" i="23"/>
  <c r="G29" i="23"/>
  <c r="H29" i="23"/>
  <c r="C30" i="23"/>
  <c r="D30" i="23"/>
  <c r="E30" i="23"/>
  <c r="F30" i="23"/>
  <c r="G30" i="23"/>
  <c r="H30" i="23"/>
  <c r="C26" i="20"/>
  <c r="D26" i="20"/>
  <c r="E26" i="20"/>
  <c r="F26" i="20"/>
  <c r="G26" i="20"/>
  <c r="H26" i="20"/>
  <c r="C27" i="20"/>
  <c r="D27" i="20"/>
  <c r="E27" i="20"/>
  <c r="F27" i="20"/>
  <c r="G27" i="20"/>
  <c r="H27" i="20"/>
  <c r="C28" i="20"/>
  <c r="D28" i="20"/>
  <c r="E28" i="20"/>
  <c r="F28" i="20"/>
  <c r="G28" i="20"/>
  <c r="H28" i="20"/>
  <c r="C29" i="20"/>
  <c r="D29" i="20"/>
  <c r="E29" i="20"/>
  <c r="F29" i="20"/>
  <c r="G29" i="20"/>
  <c r="H29" i="20"/>
  <c r="C30" i="20"/>
  <c r="D30" i="20"/>
  <c r="E30" i="20"/>
  <c r="F30" i="20"/>
  <c r="G30" i="20"/>
  <c r="H30" i="20"/>
  <c r="C26" i="19"/>
  <c r="D26" i="19"/>
  <c r="E26" i="19"/>
  <c r="F26" i="19"/>
  <c r="G26" i="19"/>
  <c r="H26" i="19"/>
  <c r="C27" i="19"/>
  <c r="D27" i="19"/>
  <c r="E27" i="19"/>
  <c r="F27" i="19"/>
  <c r="G27" i="19"/>
  <c r="H27" i="19"/>
  <c r="C28" i="19"/>
  <c r="D28" i="19"/>
  <c r="E28" i="19"/>
  <c r="F28" i="19"/>
  <c r="G28" i="19"/>
  <c r="H28" i="19"/>
  <c r="C29" i="19"/>
  <c r="D29" i="19"/>
  <c r="E29" i="19"/>
  <c r="F29" i="19"/>
  <c r="G29" i="19"/>
  <c r="H29" i="19"/>
  <c r="C30" i="19"/>
  <c r="D30" i="19"/>
  <c r="E30" i="19"/>
  <c r="F30" i="19"/>
  <c r="G30" i="19"/>
  <c r="H30" i="19"/>
  <c r="C26" i="15"/>
  <c r="D26" i="15"/>
  <c r="E26" i="15"/>
  <c r="F26" i="15"/>
  <c r="G26" i="15"/>
  <c r="H26" i="15"/>
  <c r="C27" i="15"/>
  <c r="D27" i="15"/>
  <c r="E27" i="15"/>
  <c r="F27" i="15"/>
  <c r="G27" i="15"/>
  <c r="H27" i="15"/>
  <c r="C28" i="15"/>
  <c r="D28" i="15"/>
  <c r="E28" i="15"/>
  <c r="F28" i="15"/>
  <c r="G28" i="15"/>
  <c r="H28" i="15"/>
  <c r="C29" i="15"/>
  <c r="D29" i="15"/>
  <c r="E29" i="15"/>
  <c r="F29" i="15"/>
  <c r="G29" i="15"/>
  <c r="H29" i="15"/>
  <c r="C30" i="15"/>
  <c r="D30" i="15"/>
  <c r="E30" i="15"/>
  <c r="F30" i="15"/>
  <c r="G30" i="15"/>
  <c r="H30" i="15"/>
  <c r="C26" i="14"/>
  <c r="D26" i="14"/>
  <c r="E26" i="14"/>
  <c r="F26" i="14"/>
  <c r="G26" i="14"/>
  <c r="H26" i="14"/>
  <c r="C27" i="14"/>
  <c r="D27" i="14"/>
  <c r="E27" i="14"/>
  <c r="F27" i="14"/>
  <c r="G27" i="14"/>
  <c r="H27" i="14"/>
  <c r="C28" i="14"/>
  <c r="D28" i="14"/>
  <c r="E28" i="14"/>
  <c r="F28" i="14"/>
  <c r="G28" i="14"/>
  <c r="H28" i="14"/>
  <c r="C29" i="14"/>
  <c r="D29" i="14"/>
  <c r="E29" i="14"/>
  <c r="F29" i="14"/>
  <c r="G29" i="14"/>
  <c r="H29" i="14"/>
  <c r="C30" i="14"/>
  <c r="D30" i="14"/>
  <c r="E30" i="14"/>
  <c r="F30" i="14"/>
  <c r="G30" i="14"/>
  <c r="H30" i="14"/>
  <c r="C26" i="13"/>
  <c r="D26" i="13"/>
  <c r="E26" i="13"/>
  <c r="F26" i="13"/>
  <c r="G26" i="13"/>
  <c r="H26" i="13"/>
  <c r="C27" i="13"/>
  <c r="D27" i="13"/>
  <c r="E27" i="13"/>
  <c r="F27" i="13"/>
  <c r="G27" i="13"/>
  <c r="H27" i="13"/>
  <c r="C28" i="13"/>
  <c r="D28" i="13"/>
  <c r="E28" i="13"/>
  <c r="F28" i="13"/>
  <c r="G28" i="13"/>
  <c r="H28" i="13"/>
  <c r="C29" i="13"/>
  <c r="D29" i="13"/>
  <c r="E29" i="13"/>
  <c r="F29" i="13"/>
  <c r="G29" i="13"/>
  <c r="H29" i="13"/>
  <c r="C30" i="13"/>
  <c r="D30" i="13"/>
  <c r="E30" i="13"/>
  <c r="F30" i="13"/>
  <c r="G30" i="13"/>
  <c r="H30" i="13"/>
  <c r="C26" i="12"/>
  <c r="D26" i="12"/>
  <c r="E26" i="12"/>
  <c r="F26" i="12"/>
  <c r="G26" i="12"/>
  <c r="H26" i="12"/>
  <c r="C27" i="12"/>
  <c r="D27" i="12"/>
  <c r="E27" i="12"/>
  <c r="F27" i="12"/>
  <c r="G27" i="12"/>
  <c r="H27" i="12"/>
  <c r="C28" i="12"/>
  <c r="D28" i="12"/>
  <c r="E28" i="12"/>
  <c r="F28" i="12"/>
  <c r="G28" i="12"/>
  <c r="H28" i="12"/>
  <c r="C29" i="12"/>
  <c r="D29" i="12"/>
  <c r="E29" i="12"/>
  <c r="F29" i="12"/>
  <c r="G29" i="12"/>
  <c r="H29" i="12"/>
  <c r="C30" i="12"/>
  <c r="D30" i="12"/>
  <c r="E30" i="12"/>
  <c r="F30" i="12"/>
  <c r="G30" i="12"/>
  <c r="H30" i="12"/>
  <c r="C26" i="11"/>
  <c r="D26" i="11"/>
  <c r="E26" i="11"/>
  <c r="F26" i="11"/>
  <c r="G26" i="11"/>
  <c r="H26" i="11"/>
  <c r="C27" i="11"/>
  <c r="D27" i="11"/>
  <c r="E27" i="11"/>
  <c r="F27" i="11"/>
  <c r="G27" i="11"/>
  <c r="H27" i="11"/>
  <c r="C28" i="11"/>
  <c r="D28" i="11"/>
  <c r="E28" i="11"/>
  <c r="F28" i="11"/>
  <c r="G28" i="11"/>
  <c r="H28" i="11"/>
  <c r="C29" i="11"/>
  <c r="D29" i="11"/>
  <c r="E29" i="11"/>
  <c r="F29" i="11"/>
  <c r="G29" i="11"/>
  <c r="H29" i="11"/>
  <c r="C30" i="11"/>
  <c r="D30" i="11"/>
  <c r="E30" i="11"/>
  <c r="F30" i="11"/>
  <c r="G30" i="11"/>
  <c r="H30" i="11"/>
  <c r="H30" i="10"/>
  <c r="G30" i="10"/>
  <c r="F30" i="10"/>
  <c r="E30" i="10"/>
  <c r="D30" i="10"/>
  <c r="C30" i="10"/>
  <c r="H29" i="10"/>
  <c r="G29" i="10"/>
  <c r="F29" i="10"/>
  <c r="E29" i="10"/>
  <c r="D29" i="10"/>
  <c r="C29" i="10"/>
  <c r="H28" i="10"/>
  <c r="G28" i="10"/>
  <c r="F28" i="10"/>
  <c r="E28" i="10"/>
  <c r="D28" i="10"/>
  <c r="C28" i="10"/>
  <c r="H27" i="10"/>
  <c r="G27" i="10"/>
  <c r="F27" i="10"/>
  <c r="E27" i="10"/>
  <c r="D27" i="10"/>
  <c r="C27" i="10"/>
  <c r="H26" i="10"/>
  <c r="G26" i="10"/>
  <c r="F26" i="10"/>
  <c r="E26" i="10"/>
  <c r="D26" i="10"/>
  <c r="C26" i="10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26" i="8"/>
  <c r="D26" i="8"/>
  <c r="E26" i="8"/>
  <c r="F26" i="8"/>
  <c r="G26" i="8"/>
  <c r="H26" i="8"/>
  <c r="C27" i="8"/>
  <c r="D27" i="8"/>
  <c r="E27" i="8"/>
  <c r="F27" i="8"/>
  <c r="G27" i="8"/>
  <c r="H27" i="8"/>
  <c r="C28" i="8"/>
  <c r="D28" i="8"/>
  <c r="E28" i="8"/>
  <c r="F28" i="8"/>
  <c r="G28" i="8"/>
  <c r="H28" i="8"/>
  <c r="C29" i="8"/>
  <c r="D29" i="8"/>
  <c r="E29" i="8"/>
  <c r="F29" i="8"/>
  <c r="G29" i="8"/>
  <c r="H29" i="8"/>
  <c r="C30" i="8"/>
  <c r="D30" i="8"/>
  <c r="E30" i="8"/>
  <c r="F30" i="8"/>
  <c r="G30" i="8"/>
  <c r="H30" i="8"/>
  <c r="C26" i="7"/>
  <c r="D26" i="7"/>
  <c r="E26" i="7"/>
  <c r="F26" i="7"/>
  <c r="G26" i="7"/>
  <c r="H26" i="7"/>
  <c r="C27" i="7"/>
  <c r="D27" i="7"/>
  <c r="E27" i="7"/>
  <c r="F27" i="7"/>
  <c r="G27" i="7"/>
  <c r="H27" i="7"/>
  <c r="C28" i="7"/>
  <c r="D28" i="7"/>
  <c r="E28" i="7"/>
  <c r="F28" i="7"/>
  <c r="G28" i="7"/>
  <c r="H28" i="7"/>
  <c r="C29" i="7"/>
  <c r="D29" i="7"/>
  <c r="E29" i="7"/>
  <c r="F29" i="7"/>
  <c r="G29" i="7"/>
  <c r="H29" i="7"/>
  <c r="C30" i="7"/>
  <c r="D30" i="7"/>
  <c r="E30" i="7"/>
  <c r="F30" i="7"/>
  <c r="G30" i="7"/>
  <c r="H30" i="7"/>
  <c r="C26" i="6"/>
  <c r="D26" i="6"/>
  <c r="E26" i="6"/>
  <c r="F26" i="6"/>
  <c r="G26" i="6"/>
  <c r="H26" i="6"/>
  <c r="C27" i="6"/>
  <c r="D27" i="6"/>
  <c r="E27" i="6"/>
  <c r="F27" i="6"/>
  <c r="G27" i="6"/>
  <c r="H27" i="6"/>
  <c r="C28" i="6"/>
  <c r="D28" i="6"/>
  <c r="E28" i="6"/>
  <c r="F28" i="6"/>
  <c r="G28" i="6"/>
  <c r="H28" i="6"/>
  <c r="C29" i="6"/>
  <c r="D29" i="6"/>
  <c r="E29" i="6"/>
  <c r="F29" i="6"/>
  <c r="G29" i="6"/>
  <c r="H29" i="6"/>
  <c r="C30" i="6"/>
  <c r="D30" i="6"/>
  <c r="E30" i="6"/>
  <c r="F30" i="6"/>
  <c r="G30" i="6"/>
  <c r="H30" i="6"/>
  <c r="C26" i="5"/>
  <c r="D26" i="5"/>
  <c r="E26" i="5"/>
  <c r="F26" i="5"/>
  <c r="G26" i="5"/>
  <c r="H26" i="5"/>
  <c r="C27" i="5"/>
  <c r="D27" i="5"/>
  <c r="E27" i="5"/>
  <c r="F27" i="5"/>
  <c r="G27" i="5"/>
  <c r="H27" i="5"/>
  <c r="C28" i="5"/>
  <c r="D28" i="5"/>
  <c r="E28" i="5"/>
  <c r="F28" i="5"/>
  <c r="G28" i="5"/>
  <c r="H28" i="5"/>
  <c r="C29" i="5"/>
  <c r="D29" i="5"/>
  <c r="E29" i="5"/>
  <c r="F29" i="5"/>
  <c r="G29" i="5"/>
  <c r="H29" i="5"/>
  <c r="C30" i="5"/>
  <c r="D30" i="5"/>
  <c r="E30" i="5"/>
  <c r="F30" i="5"/>
  <c r="G30" i="5"/>
  <c r="H30" i="5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29" i="3"/>
  <c r="D29" i="3"/>
  <c r="E29" i="3"/>
  <c r="F29" i="3"/>
  <c r="G29" i="3"/>
  <c r="H29" i="3"/>
  <c r="C30" i="3"/>
  <c r="D30" i="3"/>
  <c r="E30" i="3"/>
  <c r="F30" i="3"/>
  <c r="G30" i="3"/>
  <c r="H30" i="3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H30" i="2"/>
</calcChain>
</file>

<file path=xl/sharedStrings.xml><?xml version="1.0" encoding="utf-8"?>
<sst xmlns="http://schemas.openxmlformats.org/spreadsheetml/2006/main" count="2183" uniqueCount="94">
  <si>
    <t>DEVIAZIONE STD</t>
  </si>
  <si>
    <t>MEDIA</t>
  </si>
  <si>
    <t>TERZO QUARTILE</t>
  </si>
  <si>
    <t>MEDIANA</t>
  </si>
  <si>
    <t>PRIMO QUARTILE</t>
  </si>
  <si>
    <t>Sardegna</t>
  </si>
  <si>
    <t>200</t>
  </si>
  <si>
    <t>Sicilia</t>
  </si>
  <si>
    <t>190</t>
  </si>
  <si>
    <t>Calabria</t>
  </si>
  <si>
    <t>180</t>
  </si>
  <si>
    <t>Basilicata</t>
  </si>
  <si>
    <t>170</t>
  </si>
  <si>
    <t>Puglia</t>
  </si>
  <si>
    <t>160</t>
  </si>
  <si>
    <t>Campania</t>
  </si>
  <si>
    <t>150</t>
  </si>
  <si>
    <t>Molise</t>
  </si>
  <si>
    <t>140</t>
  </si>
  <si>
    <t>Abruzzo</t>
  </si>
  <si>
    <t>130</t>
  </si>
  <si>
    <t>Lazio</t>
  </si>
  <si>
    <t>120</t>
  </si>
  <si>
    <t>Marche</t>
  </si>
  <si>
    <t>110</t>
  </si>
  <si>
    <t>Umbria</t>
  </si>
  <si>
    <t>100</t>
  </si>
  <si>
    <t>Toscana</t>
  </si>
  <si>
    <t>090</t>
  </si>
  <si>
    <t>Emilia Romagna</t>
  </si>
  <si>
    <t>080</t>
  </si>
  <si>
    <t>Liguria</t>
  </si>
  <si>
    <t>070</t>
  </si>
  <si>
    <t>Friuli Venezia Giulia</t>
  </si>
  <si>
    <t>060</t>
  </si>
  <si>
    <t>Veneto</t>
  </si>
  <si>
    <t>050</t>
  </si>
  <si>
    <t>P. A. di Trento</t>
  </si>
  <si>
    <t>042</t>
  </si>
  <si>
    <t>P. A. di Bolzano</t>
  </si>
  <si>
    <t>041</t>
  </si>
  <si>
    <t>Lombardia</t>
  </si>
  <si>
    <t>030</t>
  </si>
  <si>
    <t>Valle d'Aosta</t>
  </si>
  <si>
    <t>020</t>
  </si>
  <si>
    <t>Piemonte</t>
  </si>
  <si>
    <t>010</t>
  </si>
  <si>
    <t>Regione</t>
  </si>
  <si>
    <t>Fonte: AGENAS - PNE</t>
  </si>
  <si>
    <t>Indicatore H03C - Proporzione di nuovo intervento di resezione entro 120 giorni da un intervento chirurgico conservativo per tumore maligno della mammella.</t>
  </si>
  <si>
    <t>Indicatore H22C - Mortalità a 30 giorni dall’intervento di bypass aorto-coronarico (BPAC).</t>
  </si>
  <si>
    <t>Indicatore H23C - Mortalità a 30 giorni dal primo ricovero per ictus ischemico.</t>
  </si>
  <si>
    <t>Indicatore H24C - Mortalità a 30 giorni dal ricovero per broncopneumopatia cronica ostruttiva (BPCO) riacutizzata.</t>
  </si>
  <si>
    <t>Indicatore H08Za - Autosufficienza di emocomponenti driver (globuli rossi, GR)</t>
  </si>
  <si>
    <t>Indicatore H08Zb - Autosufficienza di emoderivati (immunoglobuline, Fattore VIII, Fattore IX, albumina)</t>
  </si>
  <si>
    <t>POLMONE</t>
  </si>
  <si>
    <t>FEGATO</t>
  </si>
  <si>
    <t>PANCREAS</t>
  </si>
  <si>
    <t>CUORE</t>
  </si>
  <si>
    <t>RENE</t>
  </si>
  <si>
    <t>* Attenzione per i dati dei tessuti non è disponibile il dato scorporato per le regioni Abruzzo, Molise e Piemonte, Valle D'Aosta</t>
  </si>
  <si>
    <t>2017</t>
  </si>
  <si>
    <t>Indicatore H11Zb : per il calcolo del denominatore  è stato utilizato il numero di decessi in ospedale in Attività per Acuti in Regime ordinario + Attività di Riabilitazione in Regime ordinario ricavabile dalle pubblicazioni SDO</t>
  </si>
  <si>
    <t>2016</t>
  </si>
  <si>
    <t>2015</t>
  </si>
  <si>
    <t>2014</t>
  </si>
  <si>
    <t>2013</t>
  </si>
  <si>
    <t>2012</t>
  </si>
  <si>
    <t>OSSO</t>
  </si>
  <si>
    <t>VALVOLE</t>
  </si>
  <si>
    <t>CUTE</t>
  </si>
  <si>
    <t>VASI</t>
  </si>
  <si>
    <t>CORNEE</t>
  </si>
  <si>
    <t>Indicatore H19S - Percentuale di parti fortemente pre-termine (22-31 settimane di gestazione) avvenuti in punti nascita senza UTIN.</t>
  </si>
  <si>
    <t>Indicatore H20S - Percentuale dei parti pretermine tardivi (34-36 settimane di gestazione).</t>
  </si>
  <si>
    <t>Indicatore H21S - Punti nascita pubblici e privati accreditati con meno di 500 parti</t>
  </si>
  <si>
    <t>2018</t>
  </si>
  <si>
    <t>n.c.</t>
  </si>
  <si>
    <t>Regione di residenza</t>
  </si>
  <si>
    <t>Indicatore H07Z - Tasso di accessi in DH di tipo medico (std per età) in rapporto alla popolazione residente</t>
  </si>
  <si>
    <t>Indicatore - H09Za - Donatori di organi in morte encefalica per milione di abitanti</t>
  </si>
  <si>
    <t>Indicatore H09Zb - Accertamenti di morte con criteri neurologici per milione di abitanti</t>
  </si>
  <si>
    <t>Indicatore H09Zc - % Morti encefaliche in rapporto ai decessi per cerebrolesione acuta in rianimazione</t>
  </si>
  <si>
    <t>Indicatore H10Za - Numero pazienti in lista di attesa per trapianto di organo per milione di abitanti</t>
  </si>
  <si>
    <t>Indicatore H10Zb - Tempo medio di attesa di trapianto per organo in mesi</t>
  </si>
  <si>
    <t>Indicatore H10Zc - Numero di trapianti per organo per milione di abitanti</t>
  </si>
  <si>
    <t>Indicatore H11Za - % di donatori di tessuti su numero di accertamenti di morte con segni cardiaci o neurologici</t>
  </si>
  <si>
    <t>Indicatore H11Zb - % di donatori di tessuti su numero di decessi in ospedale per Regione</t>
  </si>
  <si>
    <t>Indicatore H11Za - % di donatori di tessuti per singola tipologia di tessuto su numero di accertamenti di morte con segni cardiaci o neurologici</t>
  </si>
  <si>
    <t>Indicatore H11Zb - % di donatori di tessuti per tipologia di tessuto su numero di decessi in ospedale per Regione</t>
  </si>
  <si>
    <t>Indicatore H12C - Percentuale di ricoveri ripetuti con stessa MDC entro 30 giorni dalla dimissione</t>
  </si>
  <si>
    <t>Indicatore H15S - Frequenza di embolie polmonari o DVT post-chirurgiche per 100.000 abitanti</t>
  </si>
  <si>
    <t>Indicatore H16S - Frequenza di infezioni post-chirurgiche per 100.000 abitanti</t>
  </si>
  <si>
    <t>Indicatore H06Z - Tasso di ricovero diurno di tipo medico-diagnostico in rapporto alla popolazione 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</si>
</sst>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_ ;\-0.00\ "/>
    <numFmt numFmtId="167" formatCode="#,##0.00_ ;\-#,##0.00\ "/>
    <numFmt numFmtId="168" formatCode="0.0_ ;\-0.0\ "/>
    <numFmt numFmtId="169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101">
    <xf numFmtId="0" fontId="0" fillId="0" borderId="0" xfId="0"/>
    <xf numFmtId="2" fontId="4" fillId="0" borderId="0" xfId="0" applyNumberFormat="1" applyFont="1" applyFill="1"/>
    <xf numFmtId="0" fontId="4" fillId="0" borderId="0" xfId="0" applyFont="1" applyFill="1"/>
    <xf numFmtId="43" fontId="0" fillId="0" borderId="1" xfId="0" applyNumberFormat="1" applyBorder="1"/>
    <xf numFmtId="43" fontId="0" fillId="0" borderId="2" xfId="0" applyNumberFormat="1" applyBorder="1"/>
    <xf numFmtId="0" fontId="6" fillId="0" borderId="1" xfId="3" applyFont="1" applyFill="1" applyBorder="1" applyAlignment="1"/>
    <xf numFmtId="0" fontId="0" fillId="0" borderId="3" xfId="0" applyFont="1" applyBorder="1"/>
    <xf numFmtId="43" fontId="0" fillId="0" borderId="4" xfId="0" applyNumberFormat="1" applyBorder="1"/>
    <xf numFmtId="43" fontId="0" fillId="0" borderId="5" xfId="0" applyNumberFormat="1" applyBorder="1"/>
    <xf numFmtId="0" fontId="6" fillId="0" borderId="4" xfId="3" applyFont="1" applyFill="1" applyBorder="1" applyAlignment="1"/>
    <xf numFmtId="0" fontId="0" fillId="0" borderId="6" xfId="0" applyFont="1" applyBorder="1"/>
    <xf numFmtId="0" fontId="3" fillId="0" borderId="0" xfId="0" applyFont="1"/>
    <xf numFmtId="0" fontId="0" fillId="0" borderId="0" xfId="0" applyFill="1" applyBorder="1"/>
    <xf numFmtId="0" fontId="8" fillId="0" borderId="0" xfId="0" applyFont="1" applyFill="1" applyBorder="1"/>
    <xf numFmtId="166" fontId="9" fillId="0" borderId="10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0" fontId="6" fillId="0" borderId="10" xfId="3" applyFont="1" applyFill="1" applyBorder="1" applyAlignment="1"/>
    <xf numFmtId="0" fontId="0" fillId="0" borderId="10" xfId="0" applyFont="1" applyBorder="1"/>
    <xf numFmtId="166" fontId="9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/>
    <xf numFmtId="0" fontId="0" fillId="0" borderId="0" xfId="0" applyFont="1"/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3" fontId="0" fillId="0" borderId="12" xfId="0" applyNumberFormat="1" applyBorder="1"/>
    <xf numFmtId="43" fontId="0" fillId="0" borderId="13" xfId="0" applyNumberFormat="1" applyBorder="1"/>
    <xf numFmtId="165" fontId="0" fillId="0" borderId="0" xfId="0" applyNumberFormat="1"/>
    <xf numFmtId="165" fontId="0" fillId="0" borderId="10" xfId="1" applyNumberFormat="1" applyFont="1" applyBorder="1"/>
    <xf numFmtId="0" fontId="0" fillId="0" borderId="10" xfId="0" applyBorder="1"/>
    <xf numFmtId="165" fontId="0" fillId="0" borderId="0" xfId="1" applyNumberFormat="1" applyFont="1"/>
    <xf numFmtId="0" fontId="3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/>
    <xf numFmtId="168" fontId="10" fillId="0" borderId="2" xfId="3" applyNumberFormat="1" applyFont="1" applyFill="1" applyBorder="1" applyAlignment="1">
      <alignment horizontal="center" wrapText="1"/>
    </xf>
    <xf numFmtId="168" fontId="10" fillId="0" borderId="5" xfId="3" applyNumberFormat="1" applyFont="1" applyFill="1" applyBorder="1" applyAlignment="1">
      <alignment horizont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/>
    <xf numFmtId="0" fontId="3" fillId="0" borderId="0" xfId="0" applyFont="1" applyBorder="1"/>
    <xf numFmtId="168" fontId="10" fillId="0" borderId="0" xfId="3" applyNumberFormat="1" applyFont="1" applyFill="1" applyBorder="1" applyAlignment="1">
      <alignment horizontal="center" wrapText="1"/>
    </xf>
    <xf numFmtId="168" fontId="14" fillId="0" borderId="5" xfId="3" applyNumberFormat="1" applyFont="1" applyFill="1" applyBorder="1" applyAlignment="1">
      <alignment horizontal="center" wrapText="1"/>
    </xf>
    <xf numFmtId="166" fontId="10" fillId="0" borderId="0" xfId="3" applyNumberFormat="1" applyFont="1" applyFill="1" applyBorder="1" applyAlignment="1">
      <alignment horizontal="center" wrapText="1"/>
    </xf>
    <xf numFmtId="166" fontId="10" fillId="0" borderId="2" xfId="3" applyNumberFormat="1" applyFont="1" applyFill="1" applyBorder="1" applyAlignment="1">
      <alignment horizontal="center" wrapText="1"/>
    </xf>
    <xf numFmtId="166" fontId="10" fillId="0" borderId="5" xfId="3" applyNumberFormat="1" applyFont="1" applyFill="1" applyBorder="1" applyAlignment="1">
      <alignment horizontal="center" wrapText="1"/>
    </xf>
    <xf numFmtId="166" fontId="14" fillId="0" borderId="5" xfId="3" applyNumberFormat="1" applyFont="1" applyFill="1" applyBorder="1" applyAlignment="1">
      <alignment horizontal="center" wrapText="1"/>
    </xf>
    <xf numFmtId="165" fontId="0" fillId="0" borderId="2" xfId="1" applyNumberFormat="1" applyFont="1" applyBorder="1"/>
    <xf numFmtId="0" fontId="0" fillId="0" borderId="3" xfId="0" applyBorder="1"/>
    <xf numFmtId="165" fontId="0" fillId="0" borderId="5" xfId="1" applyNumberFormat="1" applyFont="1" applyBorder="1"/>
    <xf numFmtId="0" fontId="0" fillId="0" borderId="6" xfId="0" applyBorder="1"/>
    <xf numFmtId="0" fontId="3" fillId="0" borderId="8" xfId="0" applyFont="1" applyBorder="1" applyAlignment="1">
      <alignment horizontal="center"/>
    </xf>
    <xf numFmtId="164" fontId="0" fillId="0" borderId="2" xfId="1" applyNumberFormat="1" applyFont="1" applyBorder="1"/>
    <xf numFmtId="164" fontId="15" fillId="0" borderId="2" xfId="1" applyNumberFormat="1" applyFont="1" applyBorder="1"/>
    <xf numFmtId="164" fontId="0" fillId="0" borderId="5" xfId="1" applyNumberFormat="1" applyFont="1" applyBorder="1"/>
    <xf numFmtId="164" fontId="15" fillId="0" borderId="5" xfId="1" applyNumberFormat="1" applyFont="1" applyBorder="1"/>
    <xf numFmtId="0" fontId="7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0" fontId="0" fillId="0" borderId="14" xfId="0" applyBorder="1"/>
    <xf numFmtId="168" fontId="10" fillId="0" borderId="13" xfId="3" applyNumberFormat="1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 vertical="center" wrapText="1"/>
    </xf>
    <xf numFmtId="168" fontId="14" fillId="0" borderId="13" xfId="3" applyNumberFormat="1" applyFont="1" applyFill="1" applyBorder="1" applyAlignment="1">
      <alignment horizontal="center" wrapText="1"/>
    </xf>
    <xf numFmtId="166" fontId="14" fillId="0" borderId="13" xfId="3" applyNumberFormat="1" applyFont="1" applyFill="1" applyBorder="1" applyAlignment="1">
      <alignment horizontal="center" wrapText="1"/>
    </xf>
    <xf numFmtId="0" fontId="13" fillId="0" borderId="5" xfId="2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69" fontId="0" fillId="0" borderId="0" xfId="0" applyNumberFormat="1"/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">
    <cellStyle name="Migliaia" xfId="1" builtinId="3"/>
    <cellStyle name="Neutrale" xfId="2" builtinId="28"/>
    <cellStyle name="Normale" xfId="0" builtinId="0"/>
    <cellStyle name="Normale_Foglio1" xfId="3"/>
  </cellStyles>
  <dxfs count="185"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%20lavoro\NSG-in%20condivisione\Sperimentazione\Indicatori%20Ospedaliera\Tamburrini\Trapianti\Output%20Indicatori_ver2020%20-%20MdS-corretto25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e 1"/>
      <sheetName val="Indicatore 2"/>
      <sheetName val="Indicatore 3"/>
      <sheetName val="Indicatore 4 Rene"/>
      <sheetName val="Indicatore 4 Fegato"/>
      <sheetName val="Indicatore 4 Cuore"/>
      <sheetName val="Indicatore 4 Polmone"/>
      <sheetName val="Indicatore 4 Pancreas"/>
      <sheetName val="Indicatore 5 Rene"/>
      <sheetName val="Indicatore 5 Fegato"/>
      <sheetName val="Indicatore 5 Cuore"/>
      <sheetName val="Indicatore 5 Polmone"/>
      <sheetName val="Indicatore 5 Pancreas"/>
      <sheetName val="Indicatore 7 Rene"/>
      <sheetName val="Indicatore 7 Fegato"/>
      <sheetName val="Indicatore 7 Cuore"/>
      <sheetName val="Indicatore 7 Polmone"/>
      <sheetName val="Indicatore 7 Pancreas"/>
      <sheetName val="Indicatore 8 Tessuti"/>
      <sheetName val="Indicatore 8 Tessuti (bis)"/>
      <sheetName val="Indicatore 8 Tessuti (Cornee)"/>
      <sheetName val="Indicatore 8 Tessuti (Valvole)"/>
      <sheetName val="Indicatore 8 Tessuti (Vasi)"/>
      <sheetName val="Indicatore 8 Tessuti (Osso)"/>
      <sheetName val="Indicatore 8 Tessuti (Cute)"/>
    </sheetNames>
    <sheetDataSet>
      <sheetData sheetId="0"/>
      <sheetData sheetId="1">
        <row r="3">
          <cell r="A3" t="str">
            <v>ABRUZZO</v>
          </cell>
          <cell r="B3">
            <v>32.9</v>
          </cell>
          <cell r="C3">
            <v>27.5</v>
          </cell>
          <cell r="D3">
            <v>41.1</v>
          </cell>
          <cell r="E3">
            <v>37.5</v>
          </cell>
          <cell r="F3">
            <v>31.5</v>
          </cell>
          <cell r="G3">
            <v>36.9</v>
          </cell>
          <cell r="H3">
            <v>28.7</v>
          </cell>
        </row>
        <row r="4">
          <cell r="A4" t="str">
            <v>BASILICATA</v>
          </cell>
          <cell r="B4">
            <v>39.799999999999997</v>
          </cell>
          <cell r="C4">
            <v>32.9</v>
          </cell>
          <cell r="D4">
            <v>19.100000000000001</v>
          </cell>
          <cell r="E4">
            <v>34.6</v>
          </cell>
          <cell r="F4">
            <v>39.9</v>
          </cell>
          <cell r="G4">
            <v>27.9</v>
          </cell>
          <cell r="H4">
            <v>22.8</v>
          </cell>
        </row>
        <row r="5">
          <cell r="A5" t="str">
            <v>CALABRIA</v>
          </cell>
          <cell r="B5">
            <v>21.9</v>
          </cell>
          <cell r="C5">
            <v>21.4</v>
          </cell>
          <cell r="D5">
            <v>23</v>
          </cell>
          <cell r="E5">
            <v>19.2</v>
          </cell>
          <cell r="F5">
            <v>26.8</v>
          </cell>
          <cell r="G5">
            <v>26.9</v>
          </cell>
          <cell r="H5">
            <v>33.1</v>
          </cell>
        </row>
        <row r="6">
          <cell r="A6" t="str">
            <v>CAMPANIA</v>
          </cell>
          <cell r="B6">
            <v>20.100000000000001</v>
          </cell>
          <cell r="C6">
            <v>18.399999999999999</v>
          </cell>
          <cell r="D6">
            <v>19.600000000000001</v>
          </cell>
          <cell r="E6">
            <v>21.3</v>
          </cell>
          <cell r="F6">
            <v>25.4</v>
          </cell>
          <cell r="G6">
            <v>29.9</v>
          </cell>
          <cell r="H6">
            <v>25</v>
          </cell>
        </row>
        <row r="7">
          <cell r="A7" t="str">
            <v>EMILIA ROMAGNA</v>
          </cell>
          <cell r="B7">
            <v>45.6</v>
          </cell>
          <cell r="C7">
            <v>43.3</v>
          </cell>
          <cell r="D7">
            <v>42.5</v>
          </cell>
          <cell r="E7">
            <v>51.3</v>
          </cell>
          <cell r="F7">
            <v>52.6</v>
          </cell>
          <cell r="G7">
            <v>53.5</v>
          </cell>
          <cell r="H7">
            <v>56.9</v>
          </cell>
        </row>
        <row r="8">
          <cell r="A8" t="str">
            <v>FRIULI VENEZIA GIULIA</v>
          </cell>
          <cell r="B8">
            <v>50.9</v>
          </cell>
          <cell r="C8">
            <v>45.9</v>
          </cell>
          <cell r="D8">
            <v>60.6</v>
          </cell>
          <cell r="E8">
            <v>52.9</v>
          </cell>
          <cell r="F8">
            <v>60.3</v>
          </cell>
          <cell r="G8">
            <v>63.9</v>
          </cell>
          <cell r="H8">
            <v>43.5</v>
          </cell>
        </row>
        <row r="9">
          <cell r="A9" t="str">
            <v>LAZIO</v>
          </cell>
          <cell r="B9">
            <v>39.799999999999997</v>
          </cell>
          <cell r="C9">
            <v>42.9</v>
          </cell>
          <cell r="D9">
            <v>42.8</v>
          </cell>
          <cell r="E9">
            <v>39.299999999999997</v>
          </cell>
          <cell r="F9">
            <v>39.9</v>
          </cell>
          <cell r="G9">
            <v>40.4</v>
          </cell>
          <cell r="H9">
            <v>44.3</v>
          </cell>
        </row>
        <row r="10">
          <cell r="A10" t="str">
            <v>LIGURIA</v>
          </cell>
          <cell r="B10">
            <v>31.8</v>
          </cell>
          <cell r="C10">
            <v>40.1</v>
          </cell>
          <cell r="D10">
            <v>36.4</v>
          </cell>
          <cell r="E10">
            <v>29.5</v>
          </cell>
          <cell r="F10">
            <v>31.6</v>
          </cell>
          <cell r="G10">
            <v>45.2</v>
          </cell>
          <cell r="H10">
            <v>32.6</v>
          </cell>
        </row>
        <row r="11">
          <cell r="A11" t="str">
            <v>LOMBARDIA</v>
          </cell>
          <cell r="B11">
            <v>39.1</v>
          </cell>
          <cell r="C11">
            <v>38.5</v>
          </cell>
          <cell r="D11">
            <v>40.200000000000003</v>
          </cell>
          <cell r="E11">
            <v>41.2</v>
          </cell>
          <cell r="F11">
            <v>38.9</v>
          </cell>
          <cell r="G11">
            <v>41.9</v>
          </cell>
          <cell r="H11">
            <v>42.1</v>
          </cell>
        </row>
        <row r="12">
          <cell r="A12" t="str">
            <v>MARCHE</v>
          </cell>
          <cell r="B12">
            <v>55.1</v>
          </cell>
          <cell r="C12">
            <v>49.3</v>
          </cell>
          <cell r="D12">
            <v>49.8</v>
          </cell>
          <cell r="E12">
            <v>39.299999999999997</v>
          </cell>
          <cell r="F12">
            <v>45.1</v>
          </cell>
          <cell r="G12">
            <v>57.7</v>
          </cell>
          <cell r="H12">
            <v>57.2</v>
          </cell>
        </row>
        <row r="13">
          <cell r="A13" t="str">
            <v>MOLISE</v>
          </cell>
          <cell r="B13">
            <v>19.100000000000001</v>
          </cell>
          <cell r="C13">
            <v>12.8</v>
          </cell>
          <cell r="D13">
            <v>35.1</v>
          </cell>
          <cell r="E13">
            <v>6.4</v>
          </cell>
          <cell r="F13">
            <v>9.6</v>
          </cell>
          <cell r="G13">
            <v>25.6</v>
          </cell>
          <cell r="H13">
            <v>9.6999999999999993</v>
          </cell>
        </row>
        <row r="14">
          <cell r="A14" t="str">
            <v>PIEMONTE</v>
          </cell>
          <cell r="B14">
            <v>50.9</v>
          </cell>
          <cell r="C14">
            <v>47.7</v>
          </cell>
          <cell r="D14">
            <v>49.6</v>
          </cell>
          <cell r="E14">
            <v>44.2</v>
          </cell>
          <cell r="F14">
            <v>50.6</v>
          </cell>
          <cell r="G14">
            <v>60.2</v>
          </cell>
          <cell r="H14">
            <v>58.7</v>
          </cell>
        </row>
        <row r="15">
          <cell r="A15" t="str">
            <v>Prov.A. DI BOLZANO</v>
          </cell>
          <cell r="B15">
            <v>23.8</v>
          </cell>
          <cell r="C15">
            <v>41.6</v>
          </cell>
          <cell r="D15">
            <v>27.5</v>
          </cell>
          <cell r="E15">
            <v>36.799999999999997</v>
          </cell>
          <cell r="F15">
            <v>15.4</v>
          </cell>
          <cell r="G15">
            <v>26.9</v>
          </cell>
          <cell r="H15">
            <v>9.5</v>
          </cell>
        </row>
        <row r="16">
          <cell r="A16" t="str">
            <v>Prov.A. DI TRENTO</v>
          </cell>
          <cell r="B16">
            <v>22.9</v>
          </cell>
          <cell r="C16">
            <v>28.6</v>
          </cell>
          <cell r="D16">
            <v>43.4</v>
          </cell>
          <cell r="E16">
            <v>22.4</v>
          </cell>
          <cell r="F16">
            <v>42.8</v>
          </cell>
          <cell r="G16">
            <v>46.4</v>
          </cell>
          <cell r="H16">
            <v>55.7</v>
          </cell>
        </row>
        <row r="17">
          <cell r="A17" t="str">
            <v>PUGLIA</v>
          </cell>
          <cell r="B17">
            <v>23.4</v>
          </cell>
          <cell r="C17">
            <v>29.9</v>
          </cell>
          <cell r="D17">
            <v>25.2</v>
          </cell>
          <cell r="E17">
            <v>25.2</v>
          </cell>
          <cell r="F17">
            <v>23</v>
          </cell>
          <cell r="G17">
            <v>24.3</v>
          </cell>
          <cell r="H17">
            <v>22.1</v>
          </cell>
        </row>
        <row r="18">
          <cell r="A18" t="str">
            <v>SARDEGNA</v>
          </cell>
          <cell r="B18">
            <v>32.9</v>
          </cell>
          <cell r="C18">
            <v>31.7</v>
          </cell>
          <cell r="D18">
            <v>39.6</v>
          </cell>
          <cell r="E18">
            <v>34.299999999999997</v>
          </cell>
          <cell r="F18">
            <v>40.9</v>
          </cell>
          <cell r="G18">
            <v>40.4</v>
          </cell>
          <cell r="H18">
            <v>42.3</v>
          </cell>
        </row>
        <row r="19">
          <cell r="A19" t="str">
            <v>SICILIA</v>
          </cell>
          <cell r="B19">
            <v>36.200000000000003</v>
          </cell>
          <cell r="C19">
            <v>30.8</v>
          </cell>
          <cell r="D19">
            <v>27.4</v>
          </cell>
          <cell r="E19">
            <v>22.2</v>
          </cell>
          <cell r="F19">
            <v>27.1</v>
          </cell>
          <cell r="G19">
            <v>30.5</v>
          </cell>
          <cell r="H19">
            <v>27.1</v>
          </cell>
        </row>
        <row r="20">
          <cell r="A20" t="str">
            <v>TOSCANA</v>
          </cell>
          <cell r="B20">
            <v>71.900000000000006</v>
          </cell>
          <cell r="C20">
            <v>78.2</v>
          </cell>
          <cell r="D20">
            <v>83.4</v>
          </cell>
          <cell r="E20">
            <v>88.5</v>
          </cell>
          <cell r="F20">
            <v>95.4</v>
          </cell>
          <cell r="G20">
            <v>100.1</v>
          </cell>
          <cell r="H20">
            <v>97</v>
          </cell>
        </row>
        <row r="21">
          <cell r="A21" t="str">
            <v>UMBRIA</v>
          </cell>
          <cell r="B21">
            <v>12.4</v>
          </cell>
          <cell r="C21">
            <v>20.399999999999999</v>
          </cell>
          <cell r="D21">
            <v>16.899999999999999</v>
          </cell>
          <cell r="E21">
            <v>36.799999999999997</v>
          </cell>
          <cell r="F21">
            <v>33.5</v>
          </cell>
          <cell r="G21">
            <v>30.3</v>
          </cell>
          <cell r="H21">
            <v>32.6</v>
          </cell>
        </row>
        <row r="22">
          <cell r="A22" t="str">
            <v>VALLE D'AOSTA</v>
          </cell>
          <cell r="B22">
            <v>31.5</v>
          </cell>
          <cell r="C22">
            <v>39.4</v>
          </cell>
          <cell r="D22">
            <v>46.9</v>
          </cell>
          <cell r="E22">
            <v>0</v>
          </cell>
          <cell r="F22">
            <v>23.4</v>
          </cell>
          <cell r="G22">
            <v>23.6</v>
          </cell>
          <cell r="H22">
            <v>78.8</v>
          </cell>
        </row>
        <row r="23">
          <cell r="A23" t="str">
            <v>VENETO</v>
          </cell>
          <cell r="B23">
            <v>39.9</v>
          </cell>
          <cell r="C23">
            <v>38.9</v>
          </cell>
          <cell r="D23">
            <v>40.799999999999997</v>
          </cell>
          <cell r="E23">
            <v>38.799999999999997</v>
          </cell>
          <cell r="F23">
            <v>44.6</v>
          </cell>
          <cell r="G23">
            <v>55.9</v>
          </cell>
          <cell r="H23">
            <v>56.9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ABRUZZO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95.4</v>
          </cell>
          <cell r="H3">
            <v>0</v>
          </cell>
        </row>
        <row r="4">
          <cell r="A4" t="str">
            <v>BASILICATA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5.9</v>
          </cell>
          <cell r="H4">
            <v>0</v>
          </cell>
        </row>
        <row r="5">
          <cell r="A5" t="str">
            <v>CALABRIA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54.1</v>
          </cell>
          <cell r="H5">
            <v>57.8</v>
          </cell>
        </row>
        <row r="6">
          <cell r="A6" t="str">
            <v>CAMPANIA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28.3</v>
          </cell>
          <cell r="H6">
            <v>35.1</v>
          </cell>
        </row>
        <row r="7">
          <cell r="A7" t="str">
            <v>EMILIA ROMAGNA</v>
          </cell>
          <cell r="B7">
            <v>31.2</v>
          </cell>
          <cell r="C7">
            <v>12.1</v>
          </cell>
          <cell r="D7">
            <v>18.899999999999999</v>
          </cell>
          <cell r="E7">
            <v>32</v>
          </cell>
          <cell r="F7">
            <v>30.3</v>
          </cell>
          <cell r="G7">
            <v>39.6</v>
          </cell>
          <cell r="H7">
            <v>40.6</v>
          </cell>
        </row>
        <row r="8">
          <cell r="A8" t="str">
            <v>FRIULI VENEZIA GIULIA</v>
          </cell>
          <cell r="B8">
            <v>39.4</v>
          </cell>
          <cell r="C8">
            <v>34.700000000000003</v>
          </cell>
          <cell r="D8">
            <v>40.6</v>
          </cell>
          <cell r="E8">
            <v>79.8</v>
          </cell>
          <cell r="F8">
            <v>91.8</v>
          </cell>
          <cell r="G8">
            <v>70.8</v>
          </cell>
          <cell r="H8">
            <v>108.1</v>
          </cell>
        </row>
        <row r="9">
          <cell r="A9" t="str">
            <v>LAZIO</v>
          </cell>
          <cell r="B9">
            <v>21.9</v>
          </cell>
          <cell r="C9">
            <v>28.6</v>
          </cell>
          <cell r="D9">
            <v>30.7</v>
          </cell>
          <cell r="E9">
            <v>28.2</v>
          </cell>
          <cell r="F9">
            <v>28.4</v>
          </cell>
          <cell r="G9">
            <v>30.4</v>
          </cell>
          <cell r="H9">
            <v>41.3</v>
          </cell>
        </row>
        <row r="10">
          <cell r="A10" t="str">
            <v>LIGURIA</v>
          </cell>
          <cell r="B10">
            <v>42.1</v>
          </cell>
          <cell r="C10">
            <v>23</v>
          </cell>
          <cell r="D10">
            <v>46.4</v>
          </cell>
          <cell r="E10">
            <v>84.5</v>
          </cell>
          <cell r="F10">
            <v>96.5</v>
          </cell>
          <cell r="G10">
            <v>44.5</v>
          </cell>
          <cell r="H10">
            <v>64.400000000000006</v>
          </cell>
        </row>
        <row r="11">
          <cell r="A11" t="str">
            <v>LOMBARDIA</v>
          </cell>
          <cell r="B11">
            <v>29.3</v>
          </cell>
          <cell r="C11">
            <v>30.8</v>
          </cell>
          <cell r="D11">
            <v>32.700000000000003</v>
          </cell>
          <cell r="E11">
            <v>40.1</v>
          </cell>
          <cell r="F11">
            <v>44.3</v>
          </cell>
          <cell r="G11">
            <v>36.700000000000003</v>
          </cell>
          <cell r="H11">
            <v>53.7</v>
          </cell>
        </row>
        <row r="12">
          <cell r="A12" t="str">
            <v>MARCHE</v>
          </cell>
          <cell r="B12">
            <v>74.7</v>
          </cell>
          <cell r="C12">
            <v>86.7</v>
          </cell>
          <cell r="D12">
            <v>98.8</v>
          </cell>
          <cell r="E12">
            <v>110.8</v>
          </cell>
          <cell r="F12">
            <v>122.8</v>
          </cell>
          <cell r="G12">
            <v>60.3</v>
          </cell>
          <cell r="H12">
            <v>38.799999999999997</v>
          </cell>
        </row>
        <row r="13">
          <cell r="A13" t="str">
            <v>MOLISE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PIEMONTE</v>
          </cell>
          <cell r="B14">
            <v>26.4</v>
          </cell>
          <cell r="C14">
            <v>41.2</v>
          </cell>
          <cell r="D14">
            <v>25.4</v>
          </cell>
          <cell r="E14">
            <v>45.5</v>
          </cell>
          <cell r="F14">
            <v>36.299999999999997</v>
          </cell>
          <cell r="G14">
            <v>53.2</v>
          </cell>
          <cell r="H14">
            <v>53.5</v>
          </cell>
        </row>
        <row r="15">
          <cell r="A15" t="str">
            <v>Prov.A. DI BOLZANO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73.8</v>
          </cell>
          <cell r="H15">
            <v>0</v>
          </cell>
        </row>
        <row r="16">
          <cell r="A16" t="str">
            <v>Prov.A. DI TRENTO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2.9</v>
          </cell>
          <cell r="H16">
            <v>0</v>
          </cell>
        </row>
        <row r="17">
          <cell r="A17" t="str">
            <v>PUGLIA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43.9</v>
          </cell>
          <cell r="H17">
            <v>48.4</v>
          </cell>
        </row>
        <row r="18">
          <cell r="A18" t="str">
            <v>SARDEGNA</v>
          </cell>
          <cell r="B18">
            <v>42.2</v>
          </cell>
          <cell r="C18">
            <v>40.9</v>
          </cell>
          <cell r="D18">
            <v>82.2</v>
          </cell>
          <cell r="E18">
            <v>55.7</v>
          </cell>
          <cell r="F18">
            <v>73.900000000000006</v>
          </cell>
          <cell r="G18">
            <v>57.5</v>
          </cell>
          <cell r="H18">
            <v>55.9</v>
          </cell>
        </row>
        <row r="19">
          <cell r="A19" t="str">
            <v>SICILIA</v>
          </cell>
          <cell r="B19">
            <v>34.299999999999997</v>
          </cell>
          <cell r="C19">
            <v>16.899999999999999</v>
          </cell>
          <cell r="D19">
            <v>22.8</v>
          </cell>
          <cell r="E19">
            <v>23.4</v>
          </cell>
          <cell r="F19">
            <v>24.1</v>
          </cell>
          <cell r="G19">
            <v>43.6</v>
          </cell>
          <cell r="H19">
            <v>52.9</v>
          </cell>
        </row>
        <row r="20">
          <cell r="A20" t="str">
            <v>TOSCANA</v>
          </cell>
          <cell r="B20">
            <v>34.1</v>
          </cell>
          <cell r="C20">
            <v>35.299999999999997</v>
          </cell>
          <cell r="D20">
            <v>42.9</v>
          </cell>
          <cell r="E20">
            <v>34.9</v>
          </cell>
          <cell r="F20">
            <v>32.4</v>
          </cell>
          <cell r="G20">
            <v>43.9</v>
          </cell>
          <cell r="H20">
            <v>51.2</v>
          </cell>
        </row>
        <row r="21">
          <cell r="A21" t="str">
            <v>UMBRIA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15.7</v>
          </cell>
          <cell r="H21">
            <v>39.700000000000003</v>
          </cell>
        </row>
        <row r="22">
          <cell r="A22" t="str">
            <v>VALLE D'AOSTA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2.6</v>
          </cell>
          <cell r="G22">
            <v>2.6</v>
          </cell>
          <cell r="H22">
            <v>0</v>
          </cell>
        </row>
        <row r="23">
          <cell r="A23" t="str">
            <v>VENETO</v>
          </cell>
          <cell r="B23">
            <v>13.5</v>
          </cell>
          <cell r="C23">
            <v>22</v>
          </cell>
          <cell r="D23">
            <v>17.3</v>
          </cell>
          <cell r="E23">
            <v>19.100000000000001</v>
          </cell>
          <cell r="F23">
            <v>22.7</v>
          </cell>
          <cell r="G23">
            <v>8.8000000000000007</v>
          </cell>
          <cell r="H23">
            <v>22.6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RowHeight="15.75" x14ac:dyDescent="0.25"/>
  <cols>
    <col min="1" max="1" width="4" style="12" bestFit="1" customWidth="1"/>
    <col min="2" max="2" width="19" style="13" bestFit="1" customWidth="1"/>
    <col min="3" max="3" width="11.5703125" style="12" customWidth="1"/>
    <col min="4" max="4" width="11.42578125" style="12" customWidth="1"/>
    <col min="5" max="5" width="11" style="12" customWidth="1"/>
    <col min="6" max="6" width="10.42578125" style="12" customWidth="1"/>
    <col min="7" max="7" width="10.7109375" style="12" customWidth="1"/>
    <col min="8" max="16384" width="9.140625" style="12"/>
  </cols>
  <sheetData>
    <row r="1" spans="1:10" x14ac:dyDescent="0.25">
      <c r="A1" s="11" t="s">
        <v>49</v>
      </c>
    </row>
    <row r="3" spans="1:10" ht="15" customHeight="1" x14ac:dyDescent="0.25">
      <c r="A3" s="95" t="s">
        <v>78</v>
      </c>
      <c r="B3" s="95"/>
      <c r="C3" s="23">
        <v>2012</v>
      </c>
      <c r="D3" s="23">
        <v>2013</v>
      </c>
      <c r="E3" s="23">
        <v>2014</v>
      </c>
      <c r="F3" s="88">
        <v>2015</v>
      </c>
      <c r="G3" s="88">
        <v>2016</v>
      </c>
      <c r="H3" s="88">
        <v>2017</v>
      </c>
      <c r="I3" s="88">
        <v>2018</v>
      </c>
      <c r="J3" s="90">
        <v>2019</v>
      </c>
    </row>
    <row r="4" spans="1:10" ht="15" customHeight="1" x14ac:dyDescent="0.25">
      <c r="A4" s="21" t="s">
        <v>46</v>
      </c>
      <c r="B4" s="20" t="s">
        <v>45</v>
      </c>
      <c r="C4" s="19">
        <v>8.94</v>
      </c>
      <c r="D4" s="19">
        <v>8.66</v>
      </c>
      <c r="E4" s="19">
        <v>7.84</v>
      </c>
      <c r="F4" s="18">
        <v>7.59</v>
      </c>
      <c r="G4" s="18">
        <v>7.02</v>
      </c>
      <c r="H4" s="18">
        <v>7.26</v>
      </c>
      <c r="I4" s="18">
        <v>8.1081469490729425</v>
      </c>
      <c r="J4" s="18">
        <v>6.700515497052467</v>
      </c>
    </row>
    <row r="5" spans="1:10" ht="15" x14ac:dyDescent="0.25">
      <c r="A5" s="21" t="s">
        <v>44</v>
      </c>
      <c r="B5" s="20" t="s">
        <v>43</v>
      </c>
      <c r="C5" s="19">
        <v>5.97</v>
      </c>
      <c r="D5" s="19">
        <v>2.15</v>
      </c>
      <c r="E5" s="19">
        <v>1.53</v>
      </c>
      <c r="F5" s="18">
        <v>6.81</v>
      </c>
      <c r="G5" s="18">
        <v>5.28</v>
      </c>
      <c r="H5" s="18">
        <v>14.03</v>
      </c>
      <c r="I5" s="18">
        <v>9.9202754754552007</v>
      </c>
      <c r="J5" s="18">
        <v>9.5585174397030688</v>
      </c>
    </row>
    <row r="6" spans="1:10" ht="15" x14ac:dyDescent="0.25">
      <c r="A6" s="21" t="s">
        <v>42</v>
      </c>
      <c r="B6" s="20" t="s">
        <v>41</v>
      </c>
      <c r="C6" s="19">
        <v>12.06</v>
      </c>
      <c r="D6" s="19">
        <v>11.75</v>
      </c>
      <c r="E6" s="19">
        <v>9.08</v>
      </c>
      <c r="F6" s="18">
        <v>9.2100000000000009</v>
      </c>
      <c r="G6" s="18">
        <v>8.41</v>
      </c>
      <c r="H6" s="18">
        <v>6.91</v>
      </c>
      <c r="I6" s="18">
        <v>5.6136253909647804</v>
      </c>
      <c r="J6" s="18">
        <v>5.6224451709659213</v>
      </c>
    </row>
    <row r="7" spans="1:10" ht="15" x14ac:dyDescent="0.25">
      <c r="A7" s="21" t="s">
        <v>40</v>
      </c>
      <c r="B7" s="20" t="s">
        <v>39</v>
      </c>
      <c r="C7" s="19">
        <v>15.79</v>
      </c>
      <c r="D7" s="19">
        <v>12.24</v>
      </c>
      <c r="E7" s="19">
        <v>14.01</v>
      </c>
      <c r="F7" s="18">
        <v>12.39</v>
      </c>
      <c r="G7" s="18">
        <v>11.84</v>
      </c>
      <c r="H7" s="18">
        <v>7.22</v>
      </c>
      <c r="I7" s="18">
        <v>13.57648219584415</v>
      </c>
      <c r="J7" s="18">
        <v>18.460931339975389</v>
      </c>
    </row>
    <row r="8" spans="1:10" ht="15" x14ac:dyDescent="0.25">
      <c r="A8" s="21" t="s">
        <v>38</v>
      </c>
      <c r="B8" s="20" t="s">
        <v>37</v>
      </c>
      <c r="C8" s="19">
        <v>7.19</v>
      </c>
      <c r="D8" s="19">
        <v>9.06</v>
      </c>
      <c r="E8" s="19">
        <v>8.1</v>
      </c>
      <c r="F8" s="18">
        <v>7.77</v>
      </c>
      <c r="G8" s="18">
        <v>6.54</v>
      </c>
      <c r="H8" s="18">
        <v>2.8</v>
      </c>
      <c r="I8" s="18">
        <v>7.6842023955777146</v>
      </c>
      <c r="J8" s="18">
        <v>2.0300786402925213</v>
      </c>
    </row>
    <row r="9" spans="1:10" ht="15" x14ac:dyDescent="0.25">
      <c r="A9" s="21" t="s">
        <v>36</v>
      </c>
      <c r="B9" s="20" t="s">
        <v>35</v>
      </c>
      <c r="C9" s="19">
        <v>15.54</v>
      </c>
      <c r="D9" s="19">
        <v>14.63</v>
      </c>
      <c r="E9" s="19">
        <v>13.12</v>
      </c>
      <c r="F9" s="18">
        <v>13.01</v>
      </c>
      <c r="G9" s="18">
        <v>10.24</v>
      </c>
      <c r="H9" s="18">
        <v>11.12</v>
      </c>
      <c r="I9" s="18">
        <v>10.717989534751391</v>
      </c>
      <c r="J9" s="18">
        <v>9.1941433790000247</v>
      </c>
    </row>
    <row r="10" spans="1:10" ht="15" x14ac:dyDescent="0.25">
      <c r="A10" s="21" t="s">
        <v>34</v>
      </c>
      <c r="B10" s="20" t="s">
        <v>33</v>
      </c>
      <c r="C10" s="19">
        <v>12.5</v>
      </c>
      <c r="D10" s="19">
        <v>13.6</v>
      </c>
      <c r="E10" s="19">
        <v>12.59</v>
      </c>
      <c r="F10" s="18">
        <v>13.07</v>
      </c>
      <c r="G10" s="18">
        <v>11.62</v>
      </c>
      <c r="H10" s="18">
        <v>12.32</v>
      </c>
      <c r="I10" s="18">
        <v>10.330121087385647</v>
      </c>
      <c r="J10" s="18">
        <v>9.7171758906836398</v>
      </c>
    </row>
    <row r="11" spans="1:10" ht="15" x14ac:dyDescent="0.25">
      <c r="A11" s="21" t="s">
        <v>32</v>
      </c>
      <c r="B11" s="20" t="s">
        <v>31</v>
      </c>
      <c r="C11" s="19">
        <v>10.01</v>
      </c>
      <c r="D11" s="19">
        <v>12.55</v>
      </c>
      <c r="E11" s="19">
        <v>10.27</v>
      </c>
      <c r="F11" s="18">
        <v>9.5</v>
      </c>
      <c r="G11" s="18">
        <v>6.9</v>
      </c>
      <c r="H11" s="18">
        <v>11.25</v>
      </c>
      <c r="I11" s="18">
        <v>7.9432922482581141</v>
      </c>
      <c r="J11" s="18">
        <v>9.7838739854086967</v>
      </c>
    </row>
    <row r="12" spans="1:10" ht="15" x14ac:dyDescent="0.25">
      <c r="A12" s="21" t="s">
        <v>30</v>
      </c>
      <c r="B12" s="20" t="s">
        <v>29</v>
      </c>
      <c r="C12" s="19">
        <v>11.47</v>
      </c>
      <c r="D12" s="19">
        <v>8.84</v>
      </c>
      <c r="E12" s="19">
        <v>7.99</v>
      </c>
      <c r="F12" s="18">
        <v>7.45</v>
      </c>
      <c r="G12" s="18">
        <v>7.48</v>
      </c>
      <c r="H12" s="18">
        <v>6.29</v>
      </c>
      <c r="I12" s="18">
        <v>6.4687665590669923</v>
      </c>
      <c r="J12" s="18">
        <v>5.4408944405056303</v>
      </c>
    </row>
    <row r="13" spans="1:10" ht="15" x14ac:dyDescent="0.25">
      <c r="A13" s="21" t="s">
        <v>28</v>
      </c>
      <c r="B13" s="20" t="s">
        <v>27</v>
      </c>
      <c r="C13" s="19">
        <v>7.67</v>
      </c>
      <c r="D13" s="19">
        <v>6.71</v>
      </c>
      <c r="E13" s="19">
        <v>5.93</v>
      </c>
      <c r="F13" s="18">
        <v>6.43</v>
      </c>
      <c r="G13" s="18">
        <v>6.38</v>
      </c>
      <c r="H13" s="18">
        <v>5.33</v>
      </c>
      <c r="I13" s="18">
        <v>5.8297648249163245</v>
      </c>
      <c r="J13" s="18">
        <v>5.1585744985989068</v>
      </c>
    </row>
    <row r="14" spans="1:10" ht="15" x14ac:dyDescent="0.25">
      <c r="A14" s="21" t="s">
        <v>26</v>
      </c>
      <c r="B14" s="20" t="s">
        <v>25</v>
      </c>
      <c r="C14" s="19">
        <v>13.66</v>
      </c>
      <c r="D14" s="19">
        <v>13.5</v>
      </c>
      <c r="E14" s="19">
        <v>11.68</v>
      </c>
      <c r="F14" s="18">
        <v>12.11</v>
      </c>
      <c r="G14" s="18">
        <v>8.68</v>
      </c>
      <c r="H14" s="18">
        <v>7.61</v>
      </c>
      <c r="I14" s="18">
        <v>12.734649994353276</v>
      </c>
      <c r="J14" s="18">
        <v>8.6860117500346767</v>
      </c>
    </row>
    <row r="15" spans="1:10" ht="15" x14ac:dyDescent="0.25">
      <c r="A15" s="21" t="s">
        <v>24</v>
      </c>
      <c r="B15" s="20" t="s">
        <v>23</v>
      </c>
      <c r="C15" s="19">
        <v>15.72</v>
      </c>
      <c r="D15" s="19">
        <v>13.44</v>
      </c>
      <c r="E15" s="19">
        <v>13.2</v>
      </c>
      <c r="F15" s="18">
        <v>11.55</v>
      </c>
      <c r="G15" s="18">
        <v>9.43</v>
      </c>
      <c r="H15" s="18">
        <v>10.99</v>
      </c>
      <c r="I15" s="18">
        <v>6.0653635998631383</v>
      </c>
      <c r="J15" s="18">
        <v>5.711462727406829</v>
      </c>
    </row>
    <row r="16" spans="1:10" ht="15" x14ac:dyDescent="0.25">
      <c r="A16" s="21" t="s">
        <v>22</v>
      </c>
      <c r="B16" s="20" t="s">
        <v>21</v>
      </c>
      <c r="C16" s="19">
        <v>10.86</v>
      </c>
      <c r="D16" s="19">
        <v>9.2799999999999994</v>
      </c>
      <c r="E16" s="19">
        <v>9.4600000000000009</v>
      </c>
      <c r="F16" s="18">
        <v>8.48</v>
      </c>
      <c r="G16" s="18">
        <v>7.1</v>
      </c>
      <c r="H16" s="18">
        <v>7.7</v>
      </c>
      <c r="I16" s="18">
        <v>5.7126349136540115</v>
      </c>
      <c r="J16" s="18">
        <v>5.1764026940176544</v>
      </c>
    </row>
    <row r="17" spans="1:10" ht="15" x14ac:dyDescent="0.25">
      <c r="A17" s="21" t="s">
        <v>20</v>
      </c>
      <c r="B17" s="20" t="s">
        <v>19</v>
      </c>
      <c r="C17" s="19">
        <v>10.97</v>
      </c>
      <c r="D17" s="19">
        <v>14.07</v>
      </c>
      <c r="E17" s="19">
        <v>12.97</v>
      </c>
      <c r="F17" s="18">
        <v>15.52</v>
      </c>
      <c r="G17" s="18">
        <v>7.7</v>
      </c>
      <c r="H17" s="18">
        <v>5.03</v>
      </c>
      <c r="I17" s="18">
        <v>4.2099344879673302</v>
      </c>
      <c r="J17" s="18">
        <v>4.2117851935034558</v>
      </c>
    </row>
    <row r="18" spans="1:10" ht="15" x14ac:dyDescent="0.25">
      <c r="A18" s="21" t="s">
        <v>18</v>
      </c>
      <c r="B18" s="20" t="s">
        <v>17</v>
      </c>
      <c r="C18" s="19">
        <v>15.06</v>
      </c>
      <c r="D18" s="19">
        <v>14.09</v>
      </c>
      <c r="E18" s="19">
        <v>11.14</v>
      </c>
      <c r="F18" s="18">
        <v>15.35</v>
      </c>
      <c r="G18" s="18">
        <v>7.25</v>
      </c>
      <c r="H18" s="18">
        <v>19.3</v>
      </c>
      <c r="I18" s="18">
        <v>15.832313362733377</v>
      </c>
      <c r="J18" s="18">
        <v>11.849350190859841</v>
      </c>
    </row>
    <row r="19" spans="1:10" ht="15" x14ac:dyDescent="0.25">
      <c r="A19" s="21" t="s">
        <v>16</v>
      </c>
      <c r="B19" s="20" t="s">
        <v>15</v>
      </c>
      <c r="C19" s="19">
        <v>7.17</v>
      </c>
      <c r="D19" s="19">
        <v>6.81</v>
      </c>
      <c r="E19" s="19">
        <v>6.49</v>
      </c>
      <c r="F19" s="18">
        <v>5.81</v>
      </c>
      <c r="G19" s="18">
        <v>6.4</v>
      </c>
      <c r="H19" s="18">
        <v>6.1</v>
      </c>
      <c r="I19" s="18">
        <v>7.362680747926535</v>
      </c>
      <c r="J19" s="18">
        <v>6.8194865346630706</v>
      </c>
    </row>
    <row r="20" spans="1:10" ht="15" x14ac:dyDescent="0.25">
      <c r="A20" s="21" t="s">
        <v>14</v>
      </c>
      <c r="B20" s="20" t="s">
        <v>13</v>
      </c>
      <c r="C20" s="19">
        <v>9.77</v>
      </c>
      <c r="D20" s="19">
        <v>10.44</v>
      </c>
      <c r="E20" s="19">
        <v>9.32</v>
      </c>
      <c r="F20" s="18">
        <v>8.18</v>
      </c>
      <c r="G20" s="18">
        <v>6.68</v>
      </c>
      <c r="H20" s="18">
        <v>5.62</v>
      </c>
      <c r="I20" s="18">
        <v>6.0722957547081098</v>
      </c>
      <c r="J20" s="18">
        <v>4.0531546541411414</v>
      </c>
    </row>
    <row r="21" spans="1:10" ht="15" x14ac:dyDescent="0.25">
      <c r="A21" s="21" t="s">
        <v>12</v>
      </c>
      <c r="B21" s="20" t="s">
        <v>11</v>
      </c>
      <c r="C21" s="19">
        <v>21.09</v>
      </c>
      <c r="D21" s="19">
        <v>19.86</v>
      </c>
      <c r="E21" s="19">
        <v>21.31</v>
      </c>
      <c r="F21" s="18">
        <v>16.87</v>
      </c>
      <c r="G21" s="18">
        <v>20.94</v>
      </c>
      <c r="H21" s="18">
        <v>9.42</v>
      </c>
      <c r="I21" s="18">
        <v>9.9718368903620718</v>
      </c>
      <c r="J21" s="18">
        <v>10.393339048755184</v>
      </c>
    </row>
    <row r="22" spans="1:10" ht="15" x14ac:dyDescent="0.25">
      <c r="A22" s="21" t="s">
        <v>10</v>
      </c>
      <c r="B22" s="20" t="s">
        <v>9</v>
      </c>
      <c r="C22" s="19">
        <v>5.79</v>
      </c>
      <c r="D22" s="19">
        <v>9.4600000000000009</v>
      </c>
      <c r="E22" s="19">
        <v>7.38</v>
      </c>
      <c r="F22" s="18">
        <v>5.4</v>
      </c>
      <c r="G22" s="18">
        <v>7.5</v>
      </c>
      <c r="H22" s="18">
        <v>4.34</v>
      </c>
      <c r="I22" s="18">
        <v>5.8714627660658429</v>
      </c>
      <c r="J22" s="18">
        <v>3.3692595074850855</v>
      </c>
    </row>
    <row r="23" spans="1:10" ht="15" x14ac:dyDescent="0.25">
      <c r="A23" s="21" t="s">
        <v>8</v>
      </c>
      <c r="B23" s="20" t="s">
        <v>7</v>
      </c>
      <c r="C23" s="19">
        <v>10.73</v>
      </c>
      <c r="D23" s="19">
        <v>9.0299999999999994</v>
      </c>
      <c r="E23" s="19">
        <v>7.65</v>
      </c>
      <c r="F23" s="18">
        <v>6.97</v>
      </c>
      <c r="G23" s="18">
        <v>6.93</v>
      </c>
      <c r="H23" s="18">
        <v>6.81</v>
      </c>
      <c r="I23" s="18" t="s">
        <v>77</v>
      </c>
      <c r="J23" s="18">
        <v>5.7351130772488021</v>
      </c>
    </row>
    <row r="24" spans="1:10" ht="15" x14ac:dyDescent="0.25">
      <c r="A24" s="17" t="s">
        <v>6</v>
      </c>
      <c r="B24" s="16" t="s">
        <v>5</v>
      </c>
      <c r="C24" s="15">
        <v>20.98</v>
      </c>
      <c r="D24" s="15">
        <v>18.36</v>
      </c>
      <c r="E24" s="15">
        <v>18.36</v>
      </c>
      <c r="F24" s="14">
        <v>13.07</v>
      </c>
      <c r="G24" s="14">
        <v>11.54</v>
      </c>
      <c r="H24" s="14">
        <v>7.41</v>
      </c>
      <c r="I24" s="14">
        <v>12.255578194667969</v>
      </c>
      <c r="J24" s="14">
        <v>12.927537591269598</v>
      </c>
    </row>
    <row r="26" spans="1:10" ht="15" x14ac:dyDescent="0.25">
      <c r="B26" s="2" t="s">
        <v>4</v>
      </c>
      <c r="C26" s="1">
        <f>QUARTILE(C$4:C$24,1)</f>
        <v>8.94</v>
      </c>
      <c r="D26" s="1">
        <f t="shared" ref="D26:J26" si="0">QUARTILE(D$4:D$24,1)</f>
        <v>9.0299999999999994</v>
      </c>
      <c r="E26" s="1">
        <f t="shared" si="0"/>
        <v>7.84</v>
      </c>
      <c r="F26" s="1">
        <f t="shared" si="0"/>
        <v>7.45</v>
      </c>
      <c r="G26" s="1">
        <f t="shared" si="0"/>
        <v>6.9</v>
      </c>
      <c r="H26" s="1">
        <f t="shared" si="0"/>
        <v>6.1</v>
      </c>
      <c r="I26" s="1">
        <f t="shared" si="0"/>
        <v>6.0168883914138149</v>
      </c>
      <c r="J26" s="1">
        <f t="shared" si="0"/>
        <v>5.1764026940176544</v>
      </c>
    </row>
    <row r="27" spans="1:10" ht="15" x14ac:dyDescent="0.25">
      <c r="B27" s="2" t="s">
        <v>3</v>
      </c>
      <c r="C27" s="1">
        <f>MEDIAN(C$4:C$24)</f>
        <v>10.97</v>
      </c>
      <c r="D27" s="1">
        <f t="shared" ref="D27:J27" si="1">MEDIAN(D$4:D$24)</f>
        <v>11.75</v>
      </c>
      <c r="E27" s="1">
        <f t="shared" si="1"/>
        <v>9.4600000000000009</v>
      </c>
      <c r="F27" s="1">
        <f t="shared" si="1"/>
        <v>9.2100000000000009</v>
      </c>
      <c r="G27" s="1">
        <f t="shared" si="1"/>
        <v>7.48</v>
      </c>
      <c r="H27" s="1">
        <f t="shared" si="1"/>
        <v>7.26</v>
      </c>
      <c r="I27" s="1">
        <f t="shared" si="1"/>
        <v>7.8137473219179139</v>
      </c>
      <c r="J27" s="1">
        <f t="shared" si="1"/>
        <v>6.700515497052467</v>
      </c>
    </row>
    <row r="28" spans="1:10" ht="15" x14ac:dyDescent="0.25">
      <c r="B28" s="2" t="s">
        <v>2</v>
      </c>
      <c r="C28" s="1">
        <f>QUARTILE(C$4:C$24,3)</f>
        <v>15.06</v>
      </c>
      <c r="D28" s="1">
        <f t="shared" ref="D28:J28" si="2">QUARTILE(D$4:D$24,3)</f>
        <v>13.6</v>
      </c>
      <c r="E28" s="1">
        <f t="shared" si="2"/>
        <v>12.97</v>
      </c>
      <c r="F28" s="1">
        <f t="shared" si="2"/>
        <v>13.01</v>
      </c>
      <c r="G28" s="1">
        <f t="shared" si="2"/>
        <v>9.43</v>
      </c>
      <c r="H28" s="1">
        <f t="shared" si="2"/>
        <v>10.99</v>
      </c>
      <c r="I28" s="1">
        <f t="shared" si="2"/>
        <v>10.427088199227082</v>
      </c>
      <c r="J28" s="1">
        <f t="shared" si="2"/>
        <v>9.7171758906836398</v>
      </c>
    </row>
    <row r="29" spans="1:10" ht="15" x14ac:dyDescent="0.25">
      <c r="B29" s="2" t="s">
        <v>1</v>
      </c>
      <c r="C29" s="1">
        <f>AVERAGE(C$4:C$24)</f>
        <v>11.854285714285712</v>
      </c>
      <c r="D29" s="1">
        <f t="shared" ref="D29:J29" si="3">AVERAGE(D$4:D$24)</f>
        <v>11.35857142857143</v>
      </c>
      <c r="E29" s="1">
        <f t="shared" si="3"/>
        <v>10.448571428571427</v>
      </c>
      <c r="F29" s="1">
        <f t="shared" si="3"/>
        <v>10.12095238095238</v>
      </c>
      <c r="G29" s="1">
        <f t="shared" si="3"/>
        <v>8.66</v>
      </c>
      <c r="H29" s="1">
        <f t="shared" si="3"/>
        <v>8.3266666666666662</v>
      </c>
      <c r="I29" s="1">
        <f t="shared" si="3"/>
        <v>8.6140708686797467</v>
      </c>
      <c r="J29" s="1">
        <f t="shared" si="3"/>
        <v>7.6476215834081733</v>
      </c>
    </row>
    <row r="30" spans="1:10" ht="15" x14ac:dyDescent="0.25">
      <c r="B30" s="2" t="s">
        <v>0</v>
      </c>
      <c r="C30" s="1">
        <f>_xlfn.STDEV.S(C$4:C$24)</f>
        <v>4.3509729617966775</v>
      </c>
      <c r="D30" s="1">
        <f t="shared" ref="D30:J30" si="4">_xlfn.STDEV.S(D$4:D$24)</f>
        <v>4.0205550434166195</v>
      </c>
      <c r="E30" s="1">
        <f t="shared" si="4"/>
        <v>4.3375537872334089</v>
      </c>
      <c r="F30" s="1">
        <f t="shared" si="4"/>
        <v>3.4717256584613736</v>
      </c>
      <c r="G30" s="1">
        <f t="shared" si="4"/>
        <v>3.3773184629229154</v>
      </c>
      <c r="H30" s="1">
        <f t="shared" si="4"/>
        <v>3.7726652824406965</v>
      </c>
      <c r="I30" s="1">
        <f t="shared" si="4"/>
        <v>3.1679013132579481</v>
      </c>
      <c r="J30" s="1">
        <f t="shared" si="4"/>
        <v>3.813237598234358</v>
      </c>
    </row>
    <row r="32" spans="1:10" x14ac:dyDescent="0.25">
      <c r="B32" s="13" t="s">
        <v>48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opLeftCell="E19" workbookViewId="0">
      <selection activeCell="AB13" sqref="AB13"/>
    </sheetView>
  </sheetViews>
  <sheetFormatPr defaultRowHeight="15" x14ac:dyDescent="0.25"/>
  <cols>
    <col min="1" max="1" width="4" bestFit="1" customWidth="1"/>
    <col min="2" max="2" width="19" bestFit="1" customWidth="1"/>
    <col min="3" max="10" width="9.140625" style="48"/>
    <col min="12" max="12" width="4" bestFit="1" customWidth="1"/>
    <col min="13" max="13" width="19" bestFit="1" customWidth="1"/>
    <col min="23" max="23" width="4" bestFit="1" customWidth="1"/>
    <col min="24" max="24" width="19" bestFit="1" customWidth="1"/>
  </cols>
  <sheetData>
    <row r="1" spans="1:32" x14ac:dyDescent="0.25">
      <c r="A1" s="11" t="s">
        <v>84</v>
      </c>
    </row>
    <row r="3" spans="1:32" x14ac:dyDescent="0.25">
      <c r="A3" s="11" t="s">
        <v>59</v>
      </c>
      <c r="L3" s="11" t="s">
        <v>58</v>
      </c>
      <c r="W3" s="11" t="s">
        <v>57</v>
      </c>
    </row>
    <row r="4" spans="1:32" ht="15" customHeight="1" x14ac:dyDescent="0.25">
      <c r="A4" s="96" t="s">
        <v>47</v>
      </c>
      <c r="B4" s="97"/>
      <c r="C4" s="45">
        <v>2012</v>
      </c>
      <c r="D4" s="45">
        <v>2013</v>
      </c>
      <c r="E4" s="45">
        <v>2014</v>
      </c>
      <c r="F4" s="45">
        <v>2015</v>
      </c>
      <c r="G4" s="45">
        <v>2016</v>
      </c>
      <c r="H4" s="45">
        <v>2017</v>
      </c>
      <c r="I4" s="45">
        <v>2018</v>
      </c>
      <c r="J4" s="45">
        <v>2019</v>
      </c>
      <c r="L4" s="96" t="s">
        <v>47</v>
      </c>
      <c r="M4" s="97"/>
      <c r="N4" s="45">
        <v>2012</v>
      </c>
      <c r="O4" s="45">
        <v>2013</v>
      </c>
      <c r="P4" s="45">
        <v>2014</v>
      </c>
      <c r="Q4" s="45">
        <v>2015</v>
      </c>
      <c r="R4" s="45">
        <v>2016</v>
      </c>
      <c r="S4" s="45">
        <v>2017</v>
      </c>
      <c r="T4" s="45">
        <v>2018</v>
      </c>
      <c r="U4" s="45">
        <v>2019</v>
      </c>
      <c r="W4" s="96" t="s">
        <v>47</v>
      </c>
      <c r="X4" s="97"/>
      <c r="Y4" s="45">
        <v>2012</v>
      </c>
      <c r="Z4" s="45">
        <v>2013</v>
      </c>
      <c r="AA4" s="45">
        <v>2014</v>
      </c>
      <c r="AB4" s="45">
        <v>2015</v>
      </c>
      <c r="AC4" s="45">
        <v>2016</v>
      </c>
      <c r="AD4" s="45">
        <v>2017</v>
      </c>
      <c r="AE4" s="45">
        <v>2018</v>
      </c>
      <c r="AF4" s="45">
        <v>2019</v>
      </c>
    </row>
    <row r="5" spans="1:32" x14ac:dyDescent="0.25">
      <c r="A5" s="10" t="s">
        <v>46</v>
      </c>
      <c r="B5" s="9" t="s">
        <v>45</v>
      </c>
      <c r="C5" s="44">
        <v>32.299999999999997</v>
      </c>
      <c r="D5" s="44">
        <v>32.4</v>
      </c>
      <c r="E5" s="44">
        <v>31.4</v>
      </c>
      <c r="F5" s="44">
        <v>30.5</v>
      </c>
      <c r="G5" s="44">
        <v>31.2</v>
      </c>
      <c r="H5" s="44">
        <v>31.8</v>
      </c>
      <c r="I5" s="81">
        <v>33.799999999999997</v>
      </c>
      <c r="J5" s="81">
        <v>33</v>
      </c>
      <c r="L5" s="10" t="s">
        <v>46</v>
      </c>
      <c r="M5" s="9" t="s">
        <v>45</v>
      </c>
      <c r="N5" s="44">
        <v>17</v>
      </c>
      <c r="O5" s="44">
        <v>17.600000000000001</v>
      </c>
      <c r="P5" s="44">
        <v>18.8</v>
      </c>
      <c r="Q5" s="44">
        <v>19.100000000000001</v>
      </c>
      <c r="R5" s="44">
        <v>21.8</v>
      </c>
      <c r="S5" s="44">
        <v>25</v>
      </c>
      <c r="T5" s="81">
        <v>25.3</v>
      </c>
      <c r="U5" s="81">
        <v>29.2</v>
      </c>
      <c r="W5" s="10" t="s">
        <v>46</v>
      </c>
      <c r="X5" s="9" t="s">
        <v>45</v>
      </c>
      <c r="Y5" s="44">
        <v>26.4</v>
      </c>
      <c r="Z5" s="44">
        <v>41.2</v>
      </c>
      <c r="AA5" s="44">
        <v>25.4</v>
      </c>
      <c r="AB5" s="44">
        <v>45.5</v>
      </c>
      <c r="AC5" s="44">
        <v>36.299999999999997</v>
      </c>
      <c r="AD5" s="44">
        <v>53.2</v>
      </c>
      <c r="AE5" s="75">
        <f>VLOOKUP(X5,'[1]Indicatore 5 Pancreas'!$A$3:$H$23,8,FALSE)</f>
        <v>53.5</v>
      </c>
      <c r="AF5" s="81">
        <v>49.6</v>
      </c>
    </row>
    <row r="6" spans="1:32" x14ac:dyDescent="0.25">
      <c r="A6" s="10" t="s">
        <v>44</v>
      </c>
      <c r="B6" s="9" t="s">
        <v>43</v>
      </c>
      <c r="C6" s="44">
        <v>21.9</v>
      </c>
      <c r="D6" s="44">
        <v>23.9</v>
      </c>
      <c r="E6" s="44">
        <v>22.4</v>
      </c>
      <c r="F6" s="44">
        <v>22.5</v>
      </c>
      <c r="G6" s="44">
        <v>22.5</v>
      </c>
      <c r="H6" s="44">
        <v>23.4</v>
      </c>
      <c r="I6" s="44">
        <v>31.6</v>
      </c>
      <c r="J6" s="44">
        <v>36</v>
      </c>
      <c r="L6" s="10" t="s">
        <v>44</v>
      </c>
      <c r="M6" s="9" t="s">
        <v>43</v>
      </c>
      <c r="N6" s="44">
        <v>0</v>
      </c>
      <c r="O6" s="44">
        <v>1.2</v>
      </c>
      <c r="P6" s="44">
        <v>0.9</v>
      </c>
      <c r="Q6" s="44">
        <v>0</v>
      </c>
      <c r="R6" s="44">
        <v>0</v>
      </c>
      <c r="S6" s="44">
        <v>120.8</v>
      </c>
      <c r="T6" s="44">
        <v>13.8</v>
      </c>
      <c r="U6" s="44">
        <v>25.8</v>
      </c>
      <c r="W6" s="10" t="s">
        <v>44</v>
      </c>
      <c r="X6" s="9" t="s">
        <v>43</v>
      </c>
      <c r="Y6" s="44">
        <v>0</v>
      </c>
      <c r="Z6" s="44">
        <v>0</v>
      </c>
      <c r="AA6" s="44">
        <v>0</v>
      </c>
      <c r="AB6" s="44">
        <v>0</v>
      </c>
      <c r="AC6" s="44">
        <v>2.6</v>
      </c>
      <c r="AD6" s="44">
        <v>2.6</v>
      </c>
      <c r="AE6" s="76">
        <f>VLOOKUP(X6,'[1]Indicatore 5 Pancreas'!$A$3:$H$23,8,FALSE)</f>
        <v>0</v>
      </c>
      <c r="AF6" s="44">
        <v>0</v>
      </c>
    </row>
    <row r="7" spans="1:32" x14ac:dyDescent="0.25">
      <c r="A7" s="10" t="s">
        <v>42</v>
      </c>
      <c r="B7" s="9" t="s">
        <v>41</v>
      </c>
      <c r="C7" s="44">
        <v>36.4</v>
      </c>
      <c r="D7" s="44">
        <v>37.799999999999997</v>
      </c>
      <c r="E7" s="44">
        <v>38.299999999999997</v>
      </c>
      <c r="F7" s="44">
        <v>38.9</v>
      </c>
      <c r="G7" s="44">
        <v>39.799999999999997</v>
      </c>
      <c r="H7" s="44">
        <v>34.200000000000003</v>
      </c>
      <c r="I7" s="44">
        <v>37</v>
      </c>
      <c r="J7" s="44">
        <v>37.299999999999997</v>
      </c>
      <c r="L7" s="10" t="s">
        <v>42</v>
      </c>
      <c r="M7" s="9" t="s">
        <v>41</v>
      </c>
      <c r="N7" s="44">
        <v>32.299999999999997</v>
      </c>
      <c r="O7" s="44">
        <v>33.799999999999997</v>
      </c>
      <c r="P7" s="44">
        <v>35.799999999999997</v>
      </c>
      <c r="Q7" s="44">
        <v>38.5</v>
      </c>
      <c r="R7" s="44">
        <v>39.5</v>
      </c>
      <c r="S7" s="44">
        <v>44.8</v>
      </c>
      <c r="T7" s="44">
        <v>48.1</v>
      </c>
      <c r="U7" s="44">
        <v>48.7</v>
      </c>
      <c r="W7" s="10" t="s">
        <v>42</v>
      </c>
      <c r="X7" s="9" t="s">
        <v>41</v>
      </c>
      <c r="Y7" s="44">
        <v>29.3</v>
      </c>
      <c r="Z7" s="44">
        <v>30.8</v>
      </c>
      <c r="AA7" s="44">
        <v>32.700000000000003</v>
      </c>
      <c r="AB7" s="44">
        <v>40.1</v>
      </c>
      <c r="AC7" s="44">
        <v>44.3</v>
      </c>
      <c r="AD7" s="44">
        <v>36.700000000000003</v>
      </c>
      <c r="AE7" s="76">
        <f>VLOOKUP(X7,'[1]Indicatore 5 Pancreas'!$A$3:$H$23,8,FALSE)</f>
        <v>53.7</v>
      </c>
      <c r="AF7" s="44">
        <v>49.9</v>
      </c>
    </row>
    <row r="8" spans="1:32" x14ac:dyDescent="0.25">
      <c r="A8" s="10" t="s">
        <v>40</v>
      </c>
      <c r="B8" s="9" t="s">
        <v>39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15.4</v>
      </c>
      <c r="I8" s="44">
        <v>0</v>
      </c>
      <c r="J8" s="44">
        <v>0</v>
      </c>
      <c r="L8" s="10" t="s">
        <v>40</v>
      </c>
      <c r="M8" s="9" t="s">
        <v>39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66.599999999999994</v>
      </c>
      <c r="T8" s="44">
        <v>0</v>
      </c>
      <c r="U8" s="44">
        <v>0</v>
      </c>
      <c r="W8" s="10" t="s">
        <v>40</v>
      </c>
      <c r="X8" s="9" t="s">
        <v>39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73.8</v>
      </c>
      <c r="AE8" s="76">
        <v>0</v>
      </c>
      <c r="AF8" s="44">
        <v>0</v>
      </c>
    </row>
    <row r="9" spans="1:32" x14ac:dyDescent="0.25">
      <c r="A9" s="10" t="s">
        <v>38</v>
      </c>
      <c r="B9" s="9" t="s">
        <v>37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28.4</v>
      </c>
      <c r="I9" s="44">
        <v>0</v>
      </c>
      <c r="J9" s="44">
        <v>0</v>
      </c>
      <c r="L9" s="10" t="s">
        <v>38</v>
      </c>
      <c r="M9" s="9" t="s">
        <v>37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17</v>
      </c>
      <c r="T9" s="44">
        <v>0</v>
      </c>
      <c r="U9" s="44">
        <v>0</v>
      </c>
      <c r="W9" s="10" t="s">
        <v>38</v>
      </c>
      <c r="X9" s="9" t="s">
        <v>37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2.9</v>
      </c>
      <c r="AE9" s="76">
        <v>0</v>
      </c>
      <c r="AF9" s="44">
        <v>0</v>
      </c>
    </row>
    <row r="10" spans="1:32" x14ac:dyDescent="0.25">
      <c r="A10" s="10" t="s">
        <v>36</v>
      </c>
      <c r="B10" s="9" t="s">
        <v>35</v>
      </c>
      <c r="C10" s="44">
        <v>27.4</v>
      </c>
      <c r="D10" s="44">
        <v>27.1</v>
      </c>
      <c r="E10" s="44">
        <v>27</v>
      </c>
      <c r="F10" s="44">
        <v>28.8</v>
      </c>
      <c r="G10" s="44">
        <v>30.5</v>
      </c>
      <c r="H10" s="44">
        <v>29.6</v>
      </c>
      <c r="I10" s="44">
        <v>33.200000000000003</v>
      </c>
      <c r="J10" s="44">
        <v>34.4</v>
      </c>
      <c r="L10" s="10" t="s">
        <v>36</v>
      </c>
      <c r="M10" s="9" t="s">
        <v>35</v>
      </c>
      <c r="N10" s="44">
        <v>36.6</v>
      </c>
      <c r="O10" s="44">
        <v>34.4</v>
      </c>
      <c r="P10" s="44">
        <v>34.6</v>
      </c>
      <c r="Q10" s="44">
        <v>38.5</v>
      </c>
      <c r="R10" s="44">
        <v>39.799999999999997</v>
      </c>
      <c r="S10" s="44">
        <v>31.5</v>
      </c>
      <c r="T10" s="44">
        <v>37.9</v>
      </c>
      <c r="U10" s="44">
        <v>44.9</v>
      </c>
      <c r="W10" s="10" t="s">
        <v>36</v>
      </c>
      <c r="X10" s="9" t="s">
        <v>35</v>
      </c>
      <c r="Y10" s="44">
        <v>13.5</v>
      </c>
      <c r="Z10" s="44">
        <v>22</v>
      </c>
      <c r="AA10" s="44">
        <v>17.3</v>
      </c>
      <c r="AB10" s="44">
        <v>19.100000000000001</v>
      </c>
      <c r="AC10" s="44">
        <v>22.7</v>
      </c>
      <c r="AD10" s="44">
        <v>8.8000000000000007</v>
      </c>
      <c r="AE10" s="76">
        <f>VLOOKUP(X10,'[1]Indicatore 5 Pancreas'!$A$3:$H$23,8,FALSE)</f>
        <v>22.6</v>
      </c>
      <c r="AF10" s="44">
        <v>26.3</v>
      </c>
    </row>
    <row r="11" spans="1:32" x14ac:dyDescent="0.25">
      <c r="A11" s="10" t="s">
        <v>34</v>
      </c>
      <c r="B11" s="9" t="s">
        <v>33</v>
      </c>
      <c r="C11" s="44">
        <v>23.7</v>
      </c>
      <c r="D11" s="44">
        <v>23</v>
      </c>
      <c r="E11" s="44">
        <v>27.4</v>
      </c>
      <c r="F11" s="44">
        <v>25.7</v>
      </c>
      <c r="G11" s="44">
        <v>32</v>
      </c>
      <c r="H11" s="44">
        <v>25.7</v>
      </c>
      <c r="I11" s="44">
        <v>23.9</v>
      </c>
      <c r="J11" s="44">
        <v>22.9</v>
      </c>
      <c r="L11" s="10" t="s">
        <v>34</v>
      </c>
      <c r="M11" s="9" t="s">
        <v>33</v>
      </c>
      <c r="N11" s="44">
        <v>11</v>
      </c>
      <c r="O11" s="44">
        <v>12</v>
      </c>
      <c r="P11" s="44">
        <v>10.3</v>
      </c>
      <c r="Q11" s="44">
        <v>18.100000000000001</v>
      </c>
      <c r="R11" s="44">
        <v>22.4</v>
      </c>
      <c r="S11" s="44">
        <v>19.399999999999999</v>
      </c>
      <c r="T11" s="44">
        <v>20.2</v>
      </c>
      <c r="U11" s="44">
        <v>12.4</v>
      </c>
      <c r="W11" s="10" t="s">
        <v>34</v>
      </c>
      <c r="X11" s="9" t="s">
        <v>33</v>
      </c>
      <c r="Y11" s="44">
        <v>39.4</v>
      </c>
      <c r="Z11" s="44">
        <v>34.700000000000003</v>
      </c>
      <c r="AA11" s="44">
        <v>40.6</v>
      </c>
      <c r="AB11" s="44">
        <v>79.8</v>
      </c>
      <c r="AC11" s="44">
        <v>91.8</v>
      </c>
      <c r="AD11" s="44">
        <v>70.8</v>
      </c>
      <c r="AE11" s="76">
        <f>VLOOKUP(X11,'[1]Indicatore 5 Pancreas'!$A$3:$H$23,8,FALSE)</f>
        <v>108.1</v>
      </c>
      <c r="AF11" s="44">
        <v>38.6</v>
      </c>
    </row>
    <row r="12" spans="1:32" x14ac:dyDescent="0.25">
      <c r="A12" s="10" t="s">
        <v>32</v>
      </c>
      <c r="B12" s="9" t="s">
        <v>31</v>
      </c>
      <c r="C12" s="44">
        <v>28.7</v>
      </c>
      <c r="D12" s="44">
        <v>29.3</v>
      </c>
      <c r="E12" s="44">
        <v>29.4</v>
      </c>
      <c r="F12" s="44">
        <v>30.4</v>
      </c>
      <c r="G12" s="44">
        <v>32.4</v>
      </c>
      <c r="H12" s="44">
        <v>30.6</v>
      </c>
      <c r="I12" s="44">
        <v>30.7</v>
      </c>
      <c r="J12" s="44">
        <v>32.6</v>
      </c>
      <c r="L12" s="10" t="s">
        <v>32</v>
      </c>
      <c r="M12" s="9" t="s">
        <v>31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30</v>
      </c>
      <c r="T12" s="44">
        <v>44.4</v>
      </c>
      <c r="U12" s="44">
        <v>34.6</v>
      </c>
      <c r="W12" s="10" t="s">
        <v>32</v>
      </c>
      <c r="X12" s="9" t="s">
        <v>31</v>
      </c>
      <c r="Y12" s="44">
        <v>42.1</v>
      </c>
      <c r="Z12" s="44">
        <v>23</v>
      </c>
      <c r="AA12" s="44">
        <v>46.4</v>
      </c>
      <c r="AB12" s="44">
        <v>84.5</v>
      </c>
      <c r="AC12" s="44">
        <v>96.5</v>
      </c>
      <c r="AD12" s="44">
        <v>44.5</v>
      </c>
      <c r="AE12" s="76">
        <f>VLOOKUP(X12,'[1]Indicatore 5 Pancreas'!$A$3:$H$23,8,FALSE)</f>
        <v>64.400000000000006</v>
      </c>
      <c r="AF12" s="44">
        <v>91.1</v>
      </c>
    </row>
    <row r="13" spans="1:32" x14ac:dyDescent="0.25">
      <c r="A13" s="10" t="s">
        <v>30</v>
      </c>
      <c r="B13" s="9" t="s">
        <v>29</v>
      </c>
      <c r="C13" s="44">
        <v>40.700000000000003</v>
      </c>
      <c r="D13" s="44">
        <v>40.1</v>
      </c>
      <c r="E13" s="44">
        <v>39.700000000000003</v>
      </c>
      <c r="F13" s="44">
        <v>40.200000000000003</v>
      </c>
      <c r="G13" s="44">
        <v>41.7</v>
      </c>
      <c r="H13" s="44">
        <v>40.299999999999997</v>
      </c>
      <c r="I13" s="44">
        <v>37.6</v>
      </c>
      <c r="J13" s="44">
        <v>36.4</v>
      </c>
      <c r="L13" s="10" t="s">
        <v>30</v>
      </c>
      <c r="M13" s="9" t="s">
        <v>29</v>
      </c>
      <c r="N13" s="44">
        <v>15.8</v>
      </c>
      <c r="O13" s="44">
        <v>18.399999999999999</v>
      </c>
      <c r="P13" s="44">
        <v>20.2</v>
      </c>
      <c r="Q13" s="44">
        <v>23.1</v>
      </c>
      <c r="R13" s="44">
        <v>27.2</v>
      </c>
      <c r="S13" s="44">
        <v>29.7</v>
      </c>
      <c r="T13" s="44">
        <v>33.1</v>
      </c>
      <c r="U13" s="44">
        <v>32.799999999999997</v>
      </c>
      <c r="W13" s="10" t="s">
        <v>30</v>
      </c>
      <c r="X13" s="9" t="s">
        <v>29</v>
      </c>
      <c r="Y13" s="44">
        <v>31.2</v>
      </c>
      <c r="Z13" s="44">
        <v>12.1</v>
      </c>
      <c r="AA13" s="44">
        <v>18.899999999999999</v>
      </c>
      <c r="AB13" s="44">
        <v>32</v>
      </c>
      <c r="AC13" s="44">
        <v>30.3</v>
      </c>
      <c r="AD13" s="44">
        <v>39.6</v>
      </c>
      <c r="AE13" s="76">
        <f>VLOOKUP(X13,'[1]Indicatore 5 Pancreas'!$A$3:$H$23,8,FALSE)</f>
        <v>40.6</v>
      </c>
      <c r="AF13" s="44">
        <v>54.1</v>
      </c>
    </row>
    <row r="14" spans="1:32" x14ac:dyDescent="0.25">
      <c r="A14" s="10" t="s">
        <v>28</v>
      </c>
      <c r="B14" s="9" t="s">
        <v>27</v>
      </c>
      <c r="C14" s="44">
        <v>26.3</v>
      </c>
      <c r="D14" s="44">
        <v>26.7</v>
      </c>
      <c r="E14" s="44">
        <v>28.6</v>
      </c>
      <c r="F14" s="44">
        <v>31.2</v>
      </c>
      <c r="G14" s="44">
        <v>34.5</v>
      </c>
      <c r="H14" s="44">
        <v>35.700000000000003</v>
      </c>
      <c r="I14" s="44">
        <v>34.200000000000003</v>
      </c>
      <c r="J14" s="44">
        <v>33.700000000000003</v>
      </c>
      <c r="L14" s="10" t="s">
        <v>28</v>
      </c>
      <c r="M14" s="9" t="s">
        <v>27</v>
      </c>
      <c r="N14" s="44">
        <v>29.8</v>
      </c>
      <c r="O14" s="44">
        <v>33.6</v>
      </c>
      <c r="P14" s="44">
        <v>29.2</v>
      </c>
      <c r="Q14" s="44">
        <v>33.799999999999997</v>
      </c>
      <c r="R14" s="44">
        <v>34.9</v>
      </c>
      <c r="S14" s="44">
        <v>33.6</v>
      </c>
      <c r="T14" s="44">
        <v>39.799999999999997</v>
      </c>
      <c r="U14" s="44">
        <v>34.799999999999997</v>
      </c>
      <c r="W14" s="10" t="s">
        <v>28</v>
      </c>
      <c r="X14" s="9" t="s">
        <v>27</v>
      </c>
      <c r="Y14" s="44">
        <v>34.1</v>
      </c>
      <c r="Z14" s="44">
        <v>35.299999999999997</v>
      </c>
      <c r="AA14" s="44">
        <v>42.9</v>
      </c>
      <c r="AB14" s="44">
        <v>34.9</v>
      </c>
      <c r="AC14" s="44">
        <v>32.4</v>
      </c>
      <c r="AD14" s="44">
        <v>43.9</v>
      </c>
      <c r="AE14" s="76">
        <f>VLOOKUP(X14,'[1]Indicatore 5 Pancreas'!$A$3:$H$23,8,FALSE)</f>
        <v>51.2</v>
      </c>
      <c r="AF14" s="44">
        <v>60.2</v>
      </c>
    </row>
    <row r="15" spans="1:32" x14ac:dyDescent="0.25">
      <c r="A15" s="10" t="s">
        <v>26</v>
      </c>
      <c r="B15" s="9" t="s">
        <v>25</v>
      </c>
      <c r="C15" s="44">
        <v>35.799999999999997</v>
      </c>
      <c r="D15" s="44">
        <v>37.4</v>
      </c>
      <c r="E15" s="44">
        <v>34.6</v>
      </c>
      <c r="F15" s="44">
        <v>32</v>
      </c>
      <c r="G15" s="44">
        <v>34.299999999999997</v>
      </c>
      <c r="H15" s="44">
        <v>37.200000000000003</v>
      </c>
      <c r="I15" s="44">
        <v>40.299999999999997</v>
      </c>
      <c r="J15" s="44">
        <v>41.9</v>
      </c>
      <c r="L15" s="10" t="s">
        <v>26</v>
      </c>
      <c r="M15" s="9" t="s">
        <v>25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27.6</v>
      </c>
      <c r="T15" s="44">
        <v>32.200000000000003</v>
      </c>
      <c r="U15" s="44">
        <v>36</v>
      </c>
      <c r="W15" s="10" t="s">
        <v>26</v>
      </c>
      <c r="X15" s="9" t="s">
        <v>25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15.7</v>
      </c>
      <c r="AE15" s="76">
        <f>VLOOKUP(X15,'[1]Indicatore 5 Pancreas'!$A$3:$H$23,8,FALSE)</f>
        <v>39.700000000000003</v>
      </c>
      <c r="AF15" s="44">
        <v>51.7</v>
      </c>
    </row>
    <row r="16" spans="1:32" x14ac:dyDescent="0.25">
      <c r="A16" s="10" t="s">
        <v>24</v>
      </c>
      <c r="B16" s="9" t="s">
        <v>23</v>
      </c>
      <c r="C16" s="44">
        <v>22.9</v>
      </c>
      <c r="D16" s="44">
        <v>24.3</v>
      </c>
      <c r="E16" s="44">
        <v>27</v>
      </c>
      <c r="F16" s="44">
        <v>29.2</v>
      </c>
      <c r="G16" s="44">
        <v>31.6</v>
      </c>
      <c r="H16" s="44">
        <v>37.299999999999997</v>
      </c>
      <c r="I16" s="44">
        <v>38.4</v>
      </c>
      <c r="J16" s="44">
        <v>42.2</v>
      </c>
      <c r="L16" s="10" t="s">
        <v>24</v>
      </c>
      <c r="M16" s="9" t="s">
        <v>23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25.7</v>
      </c>
      <c r="T16" s="44">
        <v>38.200000000000003</v>
      </c>
      <c r="U16" s="44">
        <v>35.799999999999997</v>
      </c>
      <c r="W16" s="10" t="s">
        <v>24</v>
      </c>
      <c r="X16" s="9" t="s">
        <v>23</v>
      </c>
      <c r="Y16" s="44">
        <v>74.7</v>
      </c>
      <c r="Z16" s="44">
        <v>86.7</v>
      </c>
      <c r="AA16" s="44">
        <v>98.8</v>
      </c>
      <c r="AB16" s="44">
        <v>110.8</v>
      </c>
      <c r="AC16" s="44">
        <v>122.8</v>
      </c>
      <c r="AD16" s="44">
        <v>60.3</v>
      </c>
      <c r="AE16" s="76">
        <f>VLOOKUP(X16,'[1]Indicatore 5 Pancreas'!$A$3:$H$23,8,FALSE)</f>
        <v>38.799999999999997</v>
      </c>
      <c r="AF16" s="44">
        <v>40.9</v>
      </c>
    </row>
    <row r="17" spans="1:32" x14ac:dyDescent="0.25">
      <c r="A17" s="10" t="s">
        <v>22</v>
      </c>
      <c r="B17" s="9" t="s">
        <v>21</v>
      </c>
      <c r="C17" s="44">
        <v>28.4</v>
      </c>
      <c r="D17" s="44">
        <v>29.3</v>
      </c>
      <c r="E17" s="44">
        <v>32.200000000000003</v>
      </c>
      <c r="F17" s="44">
        <v>32.1</v>
      </c>
      <c r="G17" s="44">
        <v>32.299999999999997</v>
      </c>
      <c r="H17" s="44">
        <v>32.700000000000003</v>
      </c>
      <c r="I17" s="44">
        <v>35.299999999999997</v>
      </c>
      <c r="J17" s="44">
        <v>34.6</v>
      </c>
      <c r="L17" s="10" t="s">
        <v>22</v>
      </c>
      <c r="M17" s="9" t="s">
        <v>21</v>
      </c>
      <c r="N17" s="44">
        <v>23.9</v>
      </c>
      <c r="O17" s="44">
        <v>26</v>
      </c>
      <c r="P17" s="44">
        <v>21.9</v>
      </c>
      <c r="Q17" s="44">
        <v>27</v>
      </c>
      <c r="R17" s="44">
        <v>31.5</v>
      </c>
      <c r="S17" s="44">
        <v>30.2</v>
      </c>
      <c r="T17" s="44">
        <v>38.799999999999997</v>
      </c>
      <c r="U17" s="44">
        <v>38.700000000000003</v>
      </c>
      <c r="W17" s="10" t="s">
        <v>22</v>
      </c>
      <c r="X17" s="9" t="s">
        <v>21</v>
      </c>
      <c r="Y17" s="44">
        <v>21.9</v>
      </c>
      <c r="Z17" s="44">
        <v>28.6</v>
      </c>
      <c r="AA17" s="44">
        <v>30.7</v>
      </c>
      <c r="AB17" s="44">
        <v>28.2</v>
      </c>
      <c r="AC17" s="44">
        <v>28.4</v>
      </c>
      <c r="AD17" s="44">
        <v>30.4</v>
      </c>
      <c r="AE17" s="76">
        <f>VLOOKUP(X17,'[1]Indicatore 5 Pancreas'!$A$3:$H$23,8,FALSE)</f>
        <v>41.3</v>
      </c>
      <c r="AF17" s="44">
        <v>51.6</v>
      </c>
    </row>
    <row r="18" spans="1:32" x14ac:dyDescent="0.25">
      <c r="A18" s="10" t="s">
        <v>20</v>
      </c>
      <c r="B18" s="9" t="s">
        <v>19</v>
      </c>
      <c r="C18" s="44">
        <v>34.9</v>
      </c>
      <c r="D18" s="44">
        <v>35.4</v>
      </c>
      <c r="E18" s="44">
        <v>37.299999999999997</v>
      </c>
      <c r="F18" s="44">
        <v>37.6</v>
      </c>
      <c r="G18" s="44">
        <v>37.700000000000003</v>
      </c>
      <c r="H18" s="44">
        <v>35.4</v>
      </c>
      <c r="I18" s="44">
        <v>31.7</v>
      </c>
      <c r="J18" s="44">
        <v>28.8</v>
      </c>
      <c r="L18" s="10" t="s">
        <v>20</v>
      </c>
      <c r="M18" s="9" t="s">
        <v>19</v>
      </c>
      <c r="N18" s="44">
        <v>35.1</v>
      </c>
      <c r="O18" s="44">
        <v>42.1</v>
      </c>
      <c r="P18" s="44">
        <v>54.1</v>
      </c>
      <c r="Q18" s="44">
        <v>47.3</v>
      </c>
      <c r="R18" s="44">
        <v>59.3</v>
      </c>
      <c r="S18" s="44">
        <v>28</v>
      </c>
      <c r="T18" s="44">
        <v>28.1</v>
      </c>
      <c r="U18" s="44">
        <v>31.9</v>
      </c>
      <c r="W18" s="10" t="s">
        <v>20</v>
      </c>
      <c r="X18" s="9" t="s">
        <v>19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95.4</v>
      </c>
      <c r="AE18" s="76">
        <f>VLOOKUP(X18,'[1]Indicatore 5 Pancreas'!$A$3:$H$23,8,FALSE)</f>
        <v>0</v>
      </c>
      <c r="AF18" s="44">
        <v>0</v>
      </c>
    </row>
    <row r="19" spans="1:32" x14ac:dyDescent="0.25">
      <c r="A19" s="10" t="s">
        <v>18</v>
      </c>
      <c r="B19" s="9" t="s">
        <v>17</v>
      </c>
      <c r="C19" s="44">
        <v>30.5</v>
      </c>
      <c r="D19" s="44">
        <v>34.1</v>
      </c>
      <c r="E19" s="44">
        <v>34.9</v>
      </c>
      <c r="F19" s="44">
        <v>38.799999999999997</v>
      </c>
      <c r="G19" s="44">
        <v>40.799999999999997</v>
      </c>
      <c r="H19" s="44">
        <v>38.799999999999997</v>
      </c>
      <c r="I19" s="44">
        <v>41.7</v>
      </c>
      <c r="J19" s="44">
        <v>33.700000000000003</v>
      </c>
      <c r="L19" s="10" t="s">
        <v>18</v>
      </c>
      <c r="M19" s="9" t="s">
        <v>17</v>
      </c>
      <c r="N19" s="44">
        <v>72.400000000000006</v>
      </c>
      <c r="O19" s="44">
        <v>84.4</v>
      </c>
      <c r="P19" s="44">
        <v>96.4</v>
      </c>
      <c r="Q19" s="44">
        <v>0</v>
      </c>
      <c r="R19" s="44">
        <v>0</v>
      </c>
      <c r="S19" s="44">
        <v>24.2</v>
      </c>
      <c r="T19" s="44">
        <v>45.6</v>
      </c>
      <c r="U19" s="44">
        <v>51.9</v>
      </c>
      <c r="W19" s="10" t="s">
        <v>18</v>
      </c>
      <c r="X19" s="9" t="s">
        <v>17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76">
        <f>VLOOKUP(X19,'[1]Indicatore 5 Pancreas'!$A$3:$H$23,8,FALSE)</f>
        <v>0</v>
      </c>
      <c r="AF19" s="44">
        <v>2.7</v>
      </c>
    </row>
    <row r="20" spans="1:32" x14ac:dyDescent="0.25">
      <c r="A20" s="10" t="s">
        <v>16</v>
      </c>
      <c r="B20" s="9" t="s">
        <v>15</v>
      </c>
      <c r="C20" s="44">
        <v>34</v>
      </c>
      <c r="D20" s="44">
        <v>34.200000000000003</v>
      </c>
      <c r="E20" s="44">
        <v>34.9</v>
      </c>
      <c r="F20" s="44">
        <v>36.200000000000003</v>
      </c>
      <c r="G20" s="44">
        <v>34.799999999999997</v>
      </c>
      <c r="H20" s="44">
        <v>38.4</v>
      </c>
      <c r="I20" s="44">
        <v>40.200000000000003</v>
      </c>
      <c r="J20" s="44">
        <v>40.700000000000003</v>
      </c>
      <c r="L20" s="10" t="s">
        <v>16</v>
      </c>
      <c r="M20" s="9" t="s">
        <v>15</v>
      </c>
      <c r="N20" s="44">
        <v>25.7</v>
      </c>
      <c r="O20" s="44">
        <v>27.9</v>
      </c>
      <c r="P20" s="44">
        <v>23.7</v>
      </c>
      <c r="Q20" s="44">
        <v>25.2</v>
      </c>
      <c r="R20" s="44">
        <v>38.4</v>
      </c>
      <c r="S20" s="44">
        <v>47.6</v>
      </c>
      <c r="T20" s="44">
        <v>38.799999999999997</v>
      </c>
      <c r="U20" s="44">
        <v>38.799999999999997</v>
      </c>
      <c r="W20" s="10" t="s">
        <v>16</v>
      </c>
      <c r="X20" s="9" t="s">
        <v>15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28.3</v>
      </c>
      <c r="AE20" s="76">
        <f>VLOOKUP(X20,'[1]Indicatore 5 Pancreas'!$A$3:$H$23,8,FALSE)</f>
        <v>35.1</v>
      </c>
      <c r="AF20" s="44">
        <v>32.700000000000003</v>
      </c>
    </row>
    <row r="21" spans="1:32" x14ac:dyDescent="0.25">
      <c r="A21" s="10" t="s">
        <v>14</v>
      </c>
      <c r="B21" s="9" t="s">
        <v>13</v>
      </c>
      <c r="C21" s="44">
        <v>47.1</v>
      </c>
      <c r="D21" s="44">
        <v>50.3</v>
      </c>
      <c r="E21" s="44">
        <v>53.3</v>
      </c>
      <c r="F21" s="44">
        <v>57.5</v>
      </c>
      <c r="G21" s="44">
        <v>60.5</v>
      </c>
      <c r="H21" s="44">
        <v>51.6</v>
      </c>
      <c r="I21" s="44">
        <v>48.9</v>
      </c>
      <c r="J21" s="44">
        <v>45.8</v>
      </c>
      <c r="L21" s="10" t="s">
        <v>14</v>
      </c>
      <c r="M21" s="9" t="s">
        <v>13</v>
      </c>
      <c r="N21" s="44">
        <v>59.4</v>
      </c>
      <c r="O21" s="44">
        <v>78.599999999999994</v>
      </c>
      <c r="P21" s="44">
        <v>82.3</v>
      </c>
      <c r="Q21" s="44">
        <v>84.2</v>
      </c>
      <c r="R21" s="44">
        <v>69.400000000000006</v>
      </c>
      <c r="S21" s="44">
        <v>58.5</v>
      </c>
      <c r="T21" s="44">
        <v>66.099999999999994</v>
      </c>
      <c r="U21" s="44">
        <v>73.099999999999994</v>
      </c>
      <c r="W21" s="10" t="s">
        <v>14</v>
      </c>
      <c r="X21" s="9" t="s">
        <v>13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43.9</v>
      </c>
      <c r="AE21" s="76">
        <f>VLOOKUP(X21,'[1]Indicatore 5 Pancreas'!$A$3:$H$23,8,FALSE)</f>
        <v>48.4</v>
      </c>
      <c r="AF21" s="44">
        <v>44.9</v>
      </c>
    </row>
    <row r="22" spans="1:32" x14ac:dyDescent="0.25">
      <c r="A22" s="10" t="s">
        <v>12</v>
      </c>
      <c r="B22" s="9" t="s">
        <v>11</v>
      </c>
      <c r="C22" s="44">
        <v>30.4</v>
      </c>
      <c r="D22" s="44">
        <v>30</v>
      </c>
      <c r="E22" s="44">
        <v>32.5</v>
      </c>
      <c r="F22" s="44">
        <v>40.9</v>
      </c>
      <c r="G22" s="44">
        <v>37.5</v>
      </c>
      <c r="H22" s="44">
        <v>35.799999999999997</v>
      </c>
      <c r="I22" s="44">
        <v>35.299999999999997</v>
      </c>
      <c r="J22" s="44">
        <v>41.9</v>
      </c>
      <c r="L22" s="10" t="s">
        <v>12</v>
      </c>
      <c r="M22" s="9" t="s">
        <v>11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40.4</v>
      </c>
      <c r="T22" s="44">
        <v>46.8</v>
      </c>
      <c r="U22" s="44">
        <v>57.6</v>
      </c>
      <c r="W22" s="10" t="s">
        <v>12</v>
      </c>
      <c r="X22" s="9" t="s">
        <v>11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5.9</v>
      </c>
      <c r="AE22" s="76">
        <f>VLOOKUP(X22,'[1]Indicatore 5 Pancreas'!$A$3:$H$23,8,FALSE)</f>
        <v>0</v>
      </c>
      <c r="AF22" s="44">
        <v>0.4</v>
      </c>
    </row>
    <row r="23" spans="1:32" x14ac:dyDescent="0.25">
      <c r="A23" s="10" t="s">
        <v>10</v>
      </c>
      <c r="B23" s="9" t="s">
        <v>9</v>
      </c>
      <c r="C23" s="44">
        <v>35.4</v>
      </c>
      <c r="D23" s="44">
        <v>40.299999999999997</v>
      </c>
      <c r="E23" s="44">
        <v>41.6</v>
      </c>
      <c r="F23" s="44">
        <v>44.6</v>
      </c>
      <c r="G23" s="44">
        <v>42.7</v>
      </c>
      <c r="H23" s="44">
        <v>43.2</v>
      </c>
      <c r="I23" s="44">
        <v>43.4</v>
      </c>
      <c r="J23" s="44">
        <v>41.7</v>
      </c>
      <c r="L23" s="10" t="s">
        <v>10</v>
      </c>
      <c r="M23" s="9" t="s">
        <v>9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35.6</v>
      </c>
      <c r="T23" s="44">
        <v>25.1</v>
      </c>
      <c r="U23" s="44">
        <v>31.3</v>
      </c>
      <c r="W23" s="10" t="s">
        <v>10</v>
      </c>
      <c r="X23" s="9" t="s">
        <v>9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54.1</v>
      </c>
      <c r="AE23" s="76">
        <f>VLOOKUP(X23,'[1]Indicatore 5 Pancreas'!$A$3:$H$23,8,FALSE)</f>
        <v>57.8</v>
      </c>
      <c r="AF23" s="44">
        <v>65.599999999999994</v>
      </c>
    </row>
    <row r="24" spans="1:32" x14ac:dyDescent="0.25">
      <c r="A24" s="10" t="s">
        <v>8</v>
      </c>
      <c r="B24" s="9" t="s">
        <v>7</v>
      </c>
      <c r="C24" s="44">
        <v>29</v>
      </c>
      <c r="D24" s="44">
        <v>27.6</v>
      </c>
      <c r="E24" s="44">
        <v>28.1</v>
      </c>
      <c r="F24" s="44">
        <v>30.4</v>
      </c>
      <c r="G24" s="44">
        <v>33.4</v>
      </c>
      <c r="H24" s="44">
        <v>35.299999999999997</v>
      </c>
      <c r="I24" s="44">
        <v>35.799999999999997</v>
      </c>
      <c r="J24" s="44">
        <v>35</v>
      </c>
      <c r="L24" s="10" t="s">
        <v>8</v>
      </c>
      <c r="M24" s="9" t="s">
        <v>7</v>
      </c>
      <c r="N24" s="44">
        <v>9.4</v>
      </c>
      <c r="O24" s="44">
        <v>15.6</v>
      </c>
      <c r="P24" s="44">
        <v>18.8</v>
      </c>
      <c r="Q24" s="44">
        <v>15.6</v>
      </c>
      <c r="R24" s="44">
        <v>15.2</v>
      </c>
      <c r="S24" s="44">
        <v>24.8</v>
      </c>
      <c r="T24" s="44">
        <v>25.4</v>
      </c>
      <c r="U24" s="44">
        <v>27.4</v>
      </c>
      <c r="W24" s="10" t="s">
        <v>8</v>
      </c>
      <c r="X24" s="9" t="s">
        <v>7</v>
      </c>
      <c r="Y24" s="44">
        <v>34.299999999999997</v>
      </c>
      <c r="Z24" s="44">
        <v>16.899999999999999</v>
      </c>
      <c r="AA24" s="44">
        <v>22.8</v>
      </c>
      <c r="AB24" s="44">
        <v>23.4</v>
      </c>
      <c r="AC24" s="44">
        <v>24.1</v>
      </c>
      <c r="AD24" s="44">
        <v>43.6</v>
      </c>
      <c r="AE24" s="76">
        <f>VLOOKUP(X24,'[1]Indicatore 5 Pancreas'!$A$3:$H$23,8,FALSE)</f>
        <v>52.9</v>
      </c>
      <c r="AF24" s="44">
        <v>48.8</v>
      </c>
    </row>
    <row r="25" spans="1:32" x14ac:dyDescent="0.25">
      <c r="A25" s="6" t="s">
        <v>6</v>
      </c>
      <c r="B25" s="5" t="s">
        <v>5</v>
      </c>
      <c r="C25" s="43">
        <v>36.700000000000003</v>
      </c>
      <c r="D25" s="43">
        <v>30.7</v>
      </c>
      <c r="E25" s="43">
        <v>32.799999999999997</v>
      </c>
      <c r="F25" s="43">
        <v>40.200000000000003</v>
      </c>
      <c r="G25" s="43">
        <v>42.6</v>
      </c>
      <c r="H25" s="43">
        <v>41.8</v>
      </c>
      <c r="I25" s="43">
        <v>43.1</v>
      </c>
      <c r="J25" s="43">
        <v>39.799999999999997</v>
      </c>
      <c r="L25" s="6" t="s">
        <v>6</v>
      </c>
      <c r="M25" s="5" t="s">
        <v>5</v>
      </c>
      <c r="N25" s="43">
        <v>17.5</v>
      </c>
      <c r="O25" s="43">
        <v>11.6</v>
      </c>
      <c r="P25" s="43">
        <v>20.5</v>
      </c>
      <c r="Q25" s="43">
        <v>20.5</v>
      </c>
      <c r="R25" s="43">
        <v>22.2</v>
      </c>
      <c r="S25" s="43">
        <v>26.9</v>
      </c>
      <c r="T25" s="43">
        <v>36.700000000000003</v>
      </c>
      <c r="U25" s="43">
        <v>34.799999999999997</v>
      </c>
      <c r="W25" s="6" t="s">
        <v>6</v>
      </c>
      <c r="X25" s="5" t="s">
        <v>5</v>
      </c>
      <c r="Y25" s="43">
        <v>42.2</v>
      </c>
      <c r="Z25" s="43">
        <v>40.9</v>
      </c>
      <c r="AA25" s="43">
        <v>82.2</v>
      </c>
      <c r="AB25" s="43">
        <v>55.7</v>
      </c>
      <c r="AC25" s="43">
        <v>73.900000000000006</v>
      </c>
      <c r="AD25" s="43">
        <v>57.5</v>
      </c>
      <c r="AE25" s="77">
        <f>VLOOKUP(X25,'[1]Indicatore 5 Pancreas'!$A$3:$H$23,8,FALSE)</f>
        <v>55.9</v>
      </c>
      <c r="AF25" s="43">
        <v>31</v>
      </c>
    </row>
    <row r="26" spans="1:32" x14ac:dyDescent="0.25">
      <c r="A26" s="50"/>
      <c r="B26" s="20"/>
      <c r="C26" s="52"/>
      <c r="D26" s="52"/>
      <c r="E26" s="52"/>
      <c r="F26" s="52"/>
      <c r="G26" s="52"/>
      <c r="H26" s="52"/>
      <c r="I26" s="52"/>
      <c r="J26" s="52"/>
      <c r="L26" s="50"/>
      <c r="M26" s="20"/>
      <c r="N26" s="52"/>
      <c r="O26" s="52"/>
      <c r="P26" s="52"/>
      <c r="Q26" s="52"/>
      <c r="R26" s="52"/>
      <c r="S26" s="52"/>
      <c r="T26" s="52"/>
      <c r="U26" s="52"/>
      <c r="W26" s="50"/>
      <c r="X26" s="20"/>
      <c r="Y26" s="52"/>
      <c r="Z26" s="52"/>
      <c r="AA26" s="52"/>
      <c r="AB26" s="52"/>
      <c r="AC26" s="52"/>
      <c r="AD26" s="52"/>
      <c r="AF26" s="52"/>
    </row>
    <row r="27" spans="1:32" x14ac:dyDescent="0.25">
      <c r="A27" s="50"/>
      <c r="B27" s="2" t="s">
        <v>4</v>
      </c>
      <c r="C27" s="1">
        <f>QUARTILE(C$5:C$25,1)</f>
        <v>26.3</v>
      </c>
      <c r="D27" s="1">
        <f t="shared" ref="D27:J27" si="0">QUARTILE(D$5:D$25,1)</f>
        <v>26.7</v>
      </c>
      <c r="E27" s="1">
        <f t="shared" si="0"/>
        <v>27.4</v>
      </c>
      <c r="F27" s="1">
        <f t="shared" si="0"/>
        <v>29.2</v>
      </c>
      <c r="G27" s="1">
        <f t="shared" si="0"/>
        <v>31.6</v>
      </c>
      <c r="H27" s="1">
        <f t="shared" si="0"/>
        <v>30.6</v>
      </c>
      <c r="I27" s="1">
        <f t="shared" si="0"/>
        <v>31.7</v>
      </c>
      <c r="J27" s="1">
        <f t="shared" si="0"/>
        <v>33</v>
      </c>
      <c r="L27" s="50"/>
      <c r="M27" s="2" t="s">
        <v>4</v>
      </c>
      <c r="N27" s="1">
        <f>QUARTILE(N$5:N$25,1)</f>
        <v>0</v>
      </c>
      <c r="O27" s="1">
        <f t="shared" ref="O27:U27" si="1">QUARTILE(O$5:O$25,1)</f>
        <v>0</v>
      </c>
      <c r="P27" s="1">
        <f t="shared" si="1"/>
        <v>0</v>
      </c>
      <c r="Q27" s="1">
        <f t="shared" si="1"/>
        <v>0</v>
      </c>
      <c r="R27" s="1">
        <f t="shared" si="1"/>
        <v>0</v>
      </c>
      <c r="S27" s="1">
        <f t="shared" si="1"/>
        <v>25.7</v>
      </c>
      <c r="T27" s="1">
        <f t="shared" si="1"/>
        <v>25.3</v>
      </c>
      <c r="U27" s="1">
        <f t="shared" si="1"/>
        <v>29.2</v>
      </c>
      <c r="W27" s="50"/>
      <c r="X27" s="2" t="s">
        <v>4</v>
      </c>
      <c r="Y27" s="1">
        <f>QUARTILE(Y$5:Y$25,1)</f>
        <v>0</v>
      </c>
      <c r="Z27" s="1">
        <f t="shared" ref="Z27:AF27" si="2">QUARTILE(Z$5:Z$25,1)</f>
        <v>0</v>
      </c>
      <c r="AA27" s="1">
        <f t="shared" si="2"/>
        <v>0</v>
      </c>
      <c r="AB27" s="1">
        <f t="shared" si="2"/>
        <v>0</v>
      </c>
      <c r="AC27" s="1">
        <f t="shared" si="2"/>
        <v>0</v>
      </c>
      <c r="AD27" s="1">
        <f t="shared" si="2"/>
        <v>15.7</v>
      </c>
      <c r="AE27" s="1">
        <f t="shared" si="2"/>
        <v>0</v>
      </c>
      <c r="AF27" s="1">
        <f t="shared" si="2"/>
        <v>2.7</v>
      </c>
    </row>
    <row r="28" spans="1:32" x14ac:dyDescent="0.25">
      <c r="A28" s="50"/>
      <c r="B28" s="2" t="s">
        <v>3</v>
      </c>
      <c r="C28" s="1">
        <f>MEDIAN(C$5:C$25)</f>
        <v>30.4</v>
      </c>
      <c r="D28" s="1">
        <f t="shared" ref="D28:J28" si="3">MEDIAN(D$5:D$25)</f>
        <v>30</v>
      </c>
      <c r="E28" s="1">
        <f t="shared" si="3"/>
        <v>32.200000000000003</v>
      </c>
      <c r="F28" s="1">
        <f t="shared" si="3"/>
        <v>32</v>
      </c>
      <c r="G28" s="1">
        <f t="shared" si="3"/>
        <v>34.299999999999997</v>
      </c>
      <c r="H28" s="1">
        <f t="shared" si="3"/>
        <v>35.4</v>
      </c>
      <c r="I28" s="1">
        <f t="shared" si="3"/>
        <v>35.299999999999997</v>
      </c>
      <c r="J28" s="1">
        <f t="shared" si="3"/>
        <v>35</v>
      </c>
      <c r="L28" s="50"/>
      <c r="M28" s="2" t="s">
        <v>3</v>
      </c>
      <c r="N28" s="1">
        <f>MEDIAN(N$5:N$25)</f>
        <v>15.8</v>
      </c>
      <c r="O28" s="1">
        <f t="shared" ref="O28:U28" si="4">MEDIAN(O$5:O$25)</f>
        <v>15.6</v>
      </c>
      <c r="P28" s="1">
        <f t="shared" si="4"/>
        <v>18.8</v>
      </c>
      <c r="Q28" s="1">
        <f t="shared" si="4"/>
        <v>18.100000000000001</v>
      </c>
      <c r="R28" s="1">
        <f t="shared" si="4"/>
        <v>21.8</v>
      </c>
      <c r="S28" s="1">
        <f t="shared" si="4"/>
        <v>30</v>
      </c>
      <c r="T28" s="1">
        <f t="shared" si="4"/>
        <v>36.700000000000003</v>
      </c>
      <c r="U28" s="1">
        <f t="shared" si="4"/>
        <v>34.799999999999997</v>
      </c>
      <c r="W28" s="50"/>
      <c r="X28" s="2" t="s">
        <v>3</v>
      </c>
      <c r="Y28" s="1">
        <f>MEDIAN(Y$5:Y$25)</f>
        <v>13.5</v>
      </c>
      <c r="Z28" s="1">
        <f t="shared" ref="Z28:AF28" si="5">MEDIAN(Z$5:Z$25)</f>
        <v>12.1</v>
      </c>
      <c r="AA28" s="1">
        <f t="shared" si="5"/>
        <v>17.3</v>
      </c>
      <c r="AB28" s="1">
        <f t="shared" si="5"/>
        <v>19.100000000000001</v>
      </c>
      <c r="AC28" s="1">
        <f t="shared" si="5"/>
        <v>22.7</v>
      </c>
      <c r="AD28" s="1">
        <f t="shared" si="5"/>
        <v>43.6</v>
      </c>
      <c r="AE28" s="1">
        <f t="shared" si="5"/>
        <v>40.6</v>
      </c>
      <c r="AF28" s="1">
        <f t="shared" si="5"/>
        <v>40.9</v>
      </c>
    </row>
    <row r="29" spans="1:32" x14ac:dyDescent="0.25">
      <c r="A29" s="50"/>
      <c r="B29" s="2" t="s">
        <v>2</v>
      </c>
      <c r="C29" s="1">
        <f>QUARTILE(C$5:C$25,3)</f>
        <v>35.4</v>
      </c>
      <c r="D29" s="1">
        <f t="shared" ref="D29:J29" si="6">QUARTILE(D$5:D$25,3)</f>
        <v>35.4</v>
      </c>
      <c r="E29" s="1">
        <f t="shared" si="6"/>
        <v>34.9</v>
      </c>
      <c r="F29" s="1">
        <f t="shared" si="6"/>
        <v>38.9</v>
      </c>
      <c r="G29" s="1">
        <f t="shared" si="6"/>
        <v>39.799999999999997</v>
      </c>
      <c r="H29" s="1">
        <f t="shared" si="6"/>
        <v>38.4</v>
      </c>
      <c r="I29" s="1">
        <f t="shared" si="6"/>
        <v>40.200000000000003</v>
      </c>
      <c r="J29" s="1">
        <f t="shared" si="6"/>
        <v>40.700000000000003</v>
      </c>
      <c r="L29" s="50"/>
      <c r="M29" s="2" t="s">
        <v>2</v>
      </c>
      <c r="N29" s="1">
        <f>QUARTILE(N$5:N$25,3)</f>
        <v>29.8</v>
      </c>
      <c r="O29" s="1">
        <f t="shared" ref="O29:U29" si="7">QUARTILE(O$5:O$25,3)</f>
        <v>33.6</v>
      </c>
      <c r="P29" s="1">
        <f t="shared" si="7"/>
        <v>29.2</v>
      </c>
      <c r="Q29" s="1">
        <f t="shared" si="7"/>
        <v>27</v>
      </c>
      <c r="R29" s="1">
        <f t="shared" si="7"/>
        <v>34.9</v>
      </c>
      <c r="S29" s="1">
        <f t="shared" si="7"/>
        <v>40.4</v>
      </c>
      <c r="T29" s="1">
        <f t="shared" si="7"/>
        <v>39.799999999999997</v>
      </c>
      <c r="U29" s="1">
        <f t="shared" si="7"/>
        <v>38.799999999999997</v>
      </c>
      <c r="W29" s="50"/>
      <c r="X29" s="2" t="s">
        <v>2</v>
      </c>
      <c r="Y29" s="1">
        <f>QUARTILE(Y$5:Y$25,3)</f>
        <v>34.1</v>
      </c>
      <c r="Z29" s="1">
        <f t="shared" ref="Z29:AF29" si="8">QUARTILE(Z$5:Z$25,3)</f>
        <v>30.8</v>
      </c>
      <c r="AA29" s="1">
        <f t="shared" si="8"/>
        <v>32.700000000000003</v>
      </c>
      <c r="AB29" s="1">
        <f t="shared" si="8"/>
        <v>40.1</v>
      </c>
      <c r="AC29" s="1">
        <f t="shared" si="8"/>
        <v>36.299999999999997</v>
      </c>
      <c r="AD29" s="1">
        <f t="shared" si="8"/>
        <v>54.1</v>
      </c>
      <c r="AE29" s="1">
        <f t="shared" si="8"/>
        <v>53.5</v>
      </c>
      <c r="AF29" s="1">
        <f t="shared" si="8"/>
        <v>51.6</v>
      </c>
    </row>
    <row r="30" spans="1:32" x14ac:dyDescent="0.25">
      <c r="A30" s="50"/>
      <c r="B30" s="2" t="s">
        <v>1</v>
      </c>
      <c r="C30" s="1">
        <f>AVERAGE(C$5:C$25)</f>
        <v>28.69047619047619</v>
      </c>
      <c r="D30" s="1">
        <f t="shared" ref="D30:J30" si="9">AVERAGE(D$5:D$25)</f>
        <v>29.233333333333331</v>
      </c>
      <c r="E30" s="1">
        <f t="shared" si="9"/>
        <v>30.161904761904761</v>
      </c>
      <c r="F30" s="1">
        <f t="shared" si="9"/>
        <v>31.795238095238098</v>
      </c>
      <c r="G30" s="1">
        <f t="shared" si="9"/>
        <v>32.990476190476201</v>
      </c>
      <c r="H30" s="1">
        <f t="shared" si="9"/>
        <v>34.409523809523805</v>
      </c>
      <c r="I30" s="1">
        <f t="shared" si="9"/>
        <v>33.147619047619045</v>
      </c>
      <c r="J30" s="1">
        <f t="shared" si="9"/>
        <v>32.971428571428568</v>
      </c>
      <c r="L30" s="50"/>
      <c r="M30" s="2" t="s">
        <v>1</v>
      </c>
      <c r="N30" s="1">
        <f>AVERAGE(N$5:N$25)</f>
        <v>18.376190476190473</v>
      </c>
      <c r="O30" s="1">
        <f t="shared" ref="O30:U30" si="10">AVERAGE(O$5:O$25)</f>
        <v>20.81904761904762</v>
      </c>
      <c r="P30" s="1">
        <f t="shared" si="10"/>
        <v>22.261904761904763</v>
      </c>
      <c r="Q30" s="1">
        <f t="shared" si="10"/>
        <v>18.614285714285714</v>
      </c>
      <c r="R30" s="1">
        <f t="shared" si="10"/>
        <v>20.076190476190472</v>
      </c>
      <c r="S30" s="1">
        <f t="shared" si="10"/>
        <v>37.519047619047626</v>
      </c>
      <c r="T30" s="1">
        <f t="shared" si="10"/>
        <v>32.590476190476188</v>
      </c>
      <c r="U30" s="1">
        <f t="shared" si="10"/>
        <v>34.309523809523803</v>
      </c>
      <c r="W30" s="50"/>
      <c r="X30" s="2" t="s">
        <v>1</v>
      </c>
      <c r="Y30" s="1">
        <f>AVERAGE(Y$5:Y$25)</f>
        <v>18.528571428571428</v>
      </c>
      <c r="Z30" s="1">
        <f t="shared" ref="Z30:AF30" si="11">AVERAGE(Z$5:Z$25)</f>
        <v>17.723809523809521</v>
      </c>
      <c r="AA30" s="1">
        <f t="shared" si="11"/>
        <v>21.842857142857142</v>
      </c>
      <c r="AB30" s="1">
        <f t="shared" si="11"/>
        <v>26.38095238095238</v>
      </c>
      <c r="AC30" s="1">
        <f t="shared" si="11"/>
        <v>28.861904761904757</v>
      </c>
      <c r="AD30" s="1">
        <f t="shared" si="11"/>
        <v>38.661904761904758</v>
      </c>
      <c r="AE30" s="1">
        <f t="shared" si="11"/>
        <v>36.380952380952372</v>
      </c>
      <c r="AF30" s="1">
        <f t="shared" si="11"/>
        <v>35.242857142857147</v>
      </c>
    </row>
    <row r="31" spans="1:32" x14ac:dyDescent="0.25">
      <c r="B31" s="2" t="s">
        <v>0</v>
      </c>
      <c r="C31" s="1">
        <f>_xlfn.STDEV.S(C$5:C$25)</f>
        <v>11.284188263313613</v>
      </c>
      <c r="D31" s="1">
        <f t="shared" ref="D31:J31" si="12">_xlfn.STDEV.S(D$5:D$25)</f>
        <v>11.700527053655886</v>
      </c>
      <c r="E31" s="1">
        <f t="shared" si="12"/>
        <v>11.982674000008354</v>
      </c>
      <c r="F31" s="1">
        <f t="shared" si="12"/>
        <v>12.978269383491631</v>
      </c>
      <c r="G31" s="1">
        <f t="shared" si="12"/>
        <v>13.184267319874257</v>
      </c>
      <c r="H31" s="1">
        <f t="shared" si="12"/>
        <v>7.618326900435906</v>
      </c>
      <c r="I31" s="1">
        <f t="shared" si="12"/>
        <v>12.247351511556262</v>
      </c>
      <c r="J31" s="1">
        <f t="shared" si="12"/>
        <v>12.112932875944749</v>
      </c>
      <c r="M31" s="2" t="s">
        <v>0</v>
      </c>
      <c r="N31" s="1">
        <f>_xlfn.STDEV.S(N$5:N$25)</f>
        <v>20.576197529230345</v>
      </c>
      <c r="O31" s="1">
        <f t="shared" ref="O31:U31" si="13">_xlfn.STDEV.S(O$5:O$25)</f>
        <v>24.548413778646047</v>
      </c>
      <c r="P31" s="1">
        <f t="shared" si="13"/>
        <v>27.01890960402503</v>
      </c>
      <c r="Q31" s="1">
        <f t="shared" si="13"/>
        <v>21.692424615848864</v>
      </c>
      <c r="R31" s="1">
        <f t="shared" si="13"/>
        <v>21.375872023426442</v>
      </c>
      <c r="S31" s="1">
        <f t="shared" si="13"/>
        <v>22.691135252508165</v>
      </c>
      <c r="T31" s="1">
        <f t="shared" si="13"/>
        <v>15.639881865343627</v>
      </c>
      <c r="U31" s="1">
        <f t="shared" si="13"/>
        <v>16.909491558349856</v>
      </c>
      <c r="X31" s="2" t="s">
        <v>0</v>
      </c>
      <c r="Y31" s="1">
        <f>_xlfn.STDEV.S(Y$5:Y$25)</f>
        <v>21.220606561951591</v>
      </c>
      <c r="Z31" s="1">
        <f t="shared" ref="Z31:AF31" si="14">_xlfn.STDEV.S(Z$5:Z$25)</f>
        <v>22.307104356278629</v>
      </c>
      <c r="AA31" s="1">
        <f t="shared" si="14"/>
        <v>28.26125565909221</v>
      </c>
      <c r="AB31" s="1">
        <f t="shared" si="14"/>
        <v>33.090974888141616</v>
      </c>
      <c r="AC31" s="1">
        <f t="shared" si="14"/>
        <v>37.379666614223254</v>
      </c>
      <c r="AD31" s="1">
        <f t="shared" si="14"/>
        <v>26.095660102600892</v>
      </c>
      <c r="AE31" s="1">
        <f t="shared" si="14"/>
        <v>28.451952816065525</v>
      </c>
      <c r="AF31" s="1">
        <f t="shared" si="14"/>
        <v>26.120347842794352</v>
      </c>
    </row>
    <row r="33" spans="1:21" x14ac:dyDescent="0.25">
      <c r="A33" s="11" t="s">
        <v>56</v>
      </c>
      <c r="L33" s="11" t="s">
        <v>55</v>
      </c>
    </row>
    <row r="34" spans="1:21" x14ac:dyDescent="0.25">
      <c r="A34" s="96" t="s">
        <v>47</v>
      </c>
      <c r="B34" s="97"/>
      <c r="C34" s="45">
        <v>2012</v>
      </c>
      <c r="D34" s="45">
        <v>2013</v>
      </c>
      <c r="E34" s="45">
        <v>2014</v>
      </c>
      <c r="F34" s="45">
        <v>2015</v>
      </c>
      <c r="G34" s="45">
        <v>2016</v>
      </c>
      <c r="H34" s="45">
        <v>2017</v>
      </c>
      <c r="I34" s="45">
        <v>2018</v>
      </c>
      <c r="J34" s="45">
        <v>2019</v>
      </c>
      <c r="L34" s="96" t="s">
        <v>47</v>
      </c>
      <c r="M34" s="97"/>
      <c r="N34" s="45">
        <v>2012</v>
      </c>
      <c r="O34" s="45">
        <v>2013</v>
      </c>
      <c r="P34" s="45">
        <v>2014</v>
      </c>
      <c r="Q34" s="45">
        <v>2015</v>
      </c>
      <c r="R34" s="45">
        <v>2016</v>
      </c>
      <c r="S34" s="45">
        <v>2017</v>
      </c>
      <c r="T34" s="45">
        <v>2018</v>
      </c>
      <c r="U34" s="45">
        <v>2019</v>
      </c>
    </row>
    <row r="35" spans="1:21" x14ac:dyDescent="0.25">
      <c r="A35" s="10" t="s">
        <v>46</v>
      </c>
      <c r="B35" s="9" t="s">
        <v>45</v>
      </c>
      <c r="C35" s="44">
        <v>7.6</v>
      </c>
      <c r="D35" s="44">
        <v>6.6</v>
      </c>
      <c r="E35" s="44">
        <v>9.3000000000000007</v>
      </c>
      <c r="F35" s="44">
        <v>12</v>
      </c>
      <c r="G35" s="44">
        <v>14.9</v>
      </c>
      <c r="H35" s="44">
        <v>15.5</v>
      </c>
      <c r="I35" s="81">
        <v>25.4</v>
      </c>
      <c r="J35" s="81">
        <v>20.6</v>
      </c>
      <c r="L35" s="10" t="s">
        <v>46</v>
      </c>
      <c r="M35" s="9" t="s">
        <v>45</v>
      </c>
      <c r="N35" s="44">
        <v>13.6</v>
      </c>
      <c r="O35" s="44">
        <v>18.399999999999999</v>
      </c>
      <c r="P35" s="44">
        <v>22.9</v>
      </c>
      <c r="Q35" s="44">
        <v>20.8</v>
      </c>
      <c r="R35" s="44">
        <v>19.399999999999999</v>
      </c>
      <c r="S35" s="44">
        <v>18.600000000000001</v>
      </c>
      <c r="T35" s="81">
        <v>20.100000000000001</v>
      </c>
      <c r="U35" s="81">
        <v>28.9</v>
      </c>
    </row>
    <row r="36" spans="1:21" x14ac:dyDescent="0.25">
      <c r="A36" s="10" t="s">
        <v>44</v>
      </c>
      <c r="B36" s="9" t="s">
        <v>43</v>
      </c>
      <c r="C36" s="44">
        <v>9.9</v>
      </c>
      <c r="D36" s="44">
        <v>0</v>
      </c>
      <c r="E36" s="44">
        <v>0.5</v>
      </c>
      <c r="F36" s="44">
        <v>6.7</v>
      </c>
      <c r="G36" s="44">
        <v>4.2</v>
      </c>
      <c r="H36" s="44">
        <v>7.5</v>
      </c>
      <c r="I36" s="44">
        <v>0</v>
      </c>
      <c r="J36" s="44">
        <v>4.5</v>
      </c>
      <c r="L36" s="10" t="s">
        <v>44</v>
      </c>
      <c r="M36" s="9" t="s">
        <v>43</v>
      </c>
      <c r="N36" s="44">
        <v>0</v>
      </c>
      <c r="O36" s="44">
        <v>0</v>
      </c>
      <c r="P36" s="44">
        <v>1.7</v>
      </c>
      <c r="Q36" s="44">
        <v>4.5</v>
      </c>
      <c r="R36" s="44">
        <v>7.9</v>
      </c>
      <c r="S36" s="44">
        <v>7.9</v>
      </c>
      <c r="T36" s="44">
        <v>4.2</v>
      </c>
      <c r="U36" s="44">
        <v>16.2</v>
      </c>
    </row>
    <row r="37" spans="1:21" x14ac:dyDescent="0.25">
      <c r="A37" s="10" t="s">
        <v>42</v>
      </c>
      <c r="B37" s="9" t="s">
        <v>41</v>
      </c>
      <c r="C37" s="44">
        <v>14.8</v>
      </c>
      <c r="D37" s="44">
        <v>12.9</v>
      </c>
      <c r="E37" s="44">
        <v>11.6</v>
      </c>
      <c r="F37" s="44">
        <v>10.6</v>
      </c>
      <c r="G37" s="44">
        <v>10.6</v>
      </c>
      <c r="H37" s="44">
        <v>13.8</v>
      </c>
      <c r="I37" s="44">
        <v>13.4</v>
      </c>
      <c r="J37" s="44">
        <v>15.5</v>
      </c>
      <c r="L37" s="10" t="s">
        <v>42</v>
      </c>
      <c r="M37" s="9" t="s">
        <v>41</v>
      </c>
      <c r="N37" s="44">
        <v>21.4</v>
      </c>
      <c r="O37" s="44">
        <v>23.5</v>
      </c>
      <c r="P37" s="44">
        <v>29.8</v>
      </c>
      <c r="Q37" s="44">
        <v>30.3</v>
      </c>
      <c r="R37" s="44">
        <v>27</v>
      </c>
      <c r="S37" s="44">
        <v>32.799999999999997</v>
      </c>
      <c r="T37" s="44">
        <v>26.4</v>
      </c>
      <c r="U37" s="44">
        <v>33.4</v>
      </c>
    </row>
    <row r="38" spans="1:21" x14ac:dyDescent="0.25">
      <c r="A38" s="10" t="s">
        <v>40</v>
      </c>
      <c r="B38" s="9" t="s">
        <v>39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14.1</v>
      </c>
      <c r="I38" s="44">
        <v>0</v>
      </c>
      <c r="J38" s="44">
        <v>0</v>
      </c>
      <c r="L38" s="10" t="s">
        <v>40</v>
      </c>
      <c r="M38" s="9" t="s">
        <v>39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37.6</v>
      </c>
      <c r="T38" s="44">
        <v>0</v>
      </c>
      <c r="U38" s="44">
        <v>0</v>
      </c>
    </row>
    <row r="39" spans="1:21" x14ac:dyDescent="0.25">
      <c r="A39" s="10" t="s">
        <v>38</v>
      </c>
      <c r="B39" s="9" t="s">
        <v>37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12.7</v>
      </c>
      <c r="I39" s="44">
        <v>0</v>
      </c>
      <c r="J39" s="44">
        <v>0</v>
      </c>
      <c r="L39" s="10" t="s">
        <v>38</v>
      </c>
      <c r="M39" s="9" t="s">
        <v>37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12.2</v>
      </c>
      <c r="T39" s="44">
        <v>0</v>
      </c>
      <c r="U39" s="44">
        <v>0</v>
      </c>
    </row>
    <row r="40" spans="1:21" x14ac:dyDescent="0.25">
      <c r="A40" s="10" t="s">
        <v>36</v>
      </c>
      <c r="B40" s="9" t="s">
        <v>35</v>
      </c>
      <c r="C40" s="44">
        <v>29.2</v>
      </c>
      <c r="D40" s="44">
        <v>28.6</v>
      </c>
      <c r="E40" s="44">
        <v>27.1</v>
      </c>
      <c r="F40" s="44">
        <v>17.3</v>
      </c>
      <c r="G40" s="44">
        <v>15.9</v>
      </c>
      <c r="H40" s="44">
        <v>15</v>
      </c>
      <c r="I40" s="44">
        <v>16.899999999999999</v>
      </c>
      <c r="J40" s="44">
        <v>18.8</v>
      </c>
      <c r="L40" s="10" t="s">
        <v>36</v>
      </c>
      <c r="M40" s="9" t="s">
        <v>35</v>
      </c>
      <c r="N40" s="44">
        <v>32.9</v>
      </c>
      <c r="O40" s="44">
        <v>30.4</v>
      </c>
      <c r="P40" s="44">
        <v>34</v>
      </c>
      <c r="Q40" s="44">
        <v>33.5</v>
      </c>
      <c r="R40" s="44">
        <v>40.6</v>
      </c>
      <c r="S40" s="44">
        <v>45.4</v>
      </c>
      <c r="T40" s="44">
        <v>30.6</v>
      </c>
      <c r="U40" s="44">
        <v>38.799999999999997</v>
      </c>
    </row>
    <row r="41" spans="1:21" x14ac:dyDescent="0.25">
      <c r="A41" s="10" t="s">
        <v>34</v>
      </c>
      <c r="B41" s="9" t="s">
        <v>33</v>
      </c>
      <c r="C41" s="44">
        <v>25.9</v>
      </c>
      <c r="D41" s="44">
        <v>14</v>
      </c>
      <c r="E41" s="44">
        <v>16.5</v>
      </c>
      <c r="F41" s="44">
        <v>14.1</v>
      </c>
      <c r="G41" s="44">
        <v>16.5</v>
      </c>
      <c r="H41" s="44">
        <v>5.2</v>
      </c>
      <c r="I41" s="44">
        <v>8.6</v>
      </c>
      <c r="J41" s="44">
        <v>11.2</v>
      </c>
      <c r="L41" s="10" t="s">
        <v>34</v>
      </c>
      <c r="M41" s="9" t="s">
        <v>33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30.4</v>
      </c>
      <c r="T41" s="44">
        <v>29</v>
      </c>
      <c r="U41" s="44">
        <v>3.5</v>
      </c>
    </row>
    <row r="42" spans="1:21" x14ac:dyDescent="0.25">
      <c r="A42" s="10" t="s">
        <v>32</v>
      </c>
      <c r="B42" s="9" t="s">
        <v>31</v>
      </c>
      <c r="C42" s="44">
        <v>29.6</v>
      </c>
      <c r="D42" s="44">
        <v>48.2</v>
      </c>
      <c r="E42" s="44">
        <v>0</v>
      </c>
      <c r="F42" s="44">
        <v>2.2000000000000002</v>
      </c>
      <c r="G42" s="44">
        <v>2.2999999999999998</v>
      </c>
      <c r="H42" s="44">
        <v>7.2</v>
      </c>
      <c r="I42" s="44">
        <v>12.3</v>
      </c>
      <c r="J42" s="44">
        <v>7.9</v>
      </c>
      <c r="L42" s="10" t="s">
        <v>32</v>
      </c>
      <c r="M42" s="9" t="s">
        <v>31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43.5</v>
      </c>
      <c r="T42" s="44">
        <v>28.8</v>
      </c>
      <c r="U42" s="44">
        <v>37.6</v>
      </c>
    </row>
    <row r="43" spans="1:21" x14ac:dyDescent="0.25">
      <c r="A43" s="10" t="s">
        <v>30</v>
      </c>
      <c r="B43" s="9" t="s">
        <v>29</v>
      </c>
      <c r="C43" s="44">
        <v>28.4</v>
      </c>
      <c r="D43" s="44">
        <v>30.8</v>
      </c>
      <c r="E43" s="44">
        <v>34.700000000000003</v>
      </c>
      <c r="F43" s="44">
        <v>35.799999999999997</v>
      </c>
      <c r="G43" s="44">
        <v>27.4</v>
      </c>
      <c r="H43" s="44">
        <v>25</v>
      </c>
      <c r="I43" s="44">
        <v>21.6</v>
      </c>
      <c r="J43" s="44">
        <v>23.9</v>
      </c>
      <c r="L43" s="10" t="s">
        <v>30</v>
      </c>
      <c r="M43" s="9" t="s">
        <v>29</v>
      </c>
      <c r="N43" s="44">
        <v>18.600000000000001</v>
      </c>
      <c r="O43" s="44">
        <v>12.9</v>
      </c>
      <c r="P43" s="44">
        <v>14.9</v>
      </c>
      <c r="Q43" s="44">
        <v>18.5</v>
      </c>
      <c r="R43" s="44">
        <v>20.100000000000001</v>
      </c>
      <c r="S43" s="44">
        <v>17.100000000000001</v>
      </c>
      <c r="T43" s="44">
        <v>27.7</v>
      </c>
      <c r="U43" s="44">
        <v>21.3</v>
      </c>
    </row>
    <row r="44" spans="1:21" x14ac:dyDescent="0.25">
      <c r="A44" s="10" t="s">
        <v>28</v>
      </c>
      <c r="B44" s="9" t="s">
        <v>27</v>
      </c>
      <c r="C44" s="44">
        <v>9.1999999999999993</v>
      </c>
      <c r="D44" s="44">
        <v>9.9</v>
      </c>
      <c r="E44" s="44">
        <v>10.6</v>
      </c>
      <c r="F44" s="44">
        <v>19.7</v>
      </c>
      <c r="G44" s="44">
        <v>14.6</v>
      </c>
      <c r="H44" s="44">
        <v>13</v>
      </c>
      <c r="I44" s="44">
        <v>17.899999999999999</v>
      </c>
      <c r="J44" s="44">
        <v>11.5</v>
      </c>
      <c r="L44" s="10" t="s">
        <v>28</v>
      </c>
      <c r="M44" s="9" t="s">
        <v>27</v>
      </c>
      <c r="N44" s="44">
        <v>12.6</v>
      </c>
      <c r="O44" s="44">
        <v>19.5</v>
      </c>
      <c r="P44" s="44">
        <v>19.3</v>
      </c>
      <c r="Q44" s="44">
        <v>18.8</v>
      </c>
      <c r="R44" s="44">
        <v>19.2</v>
      </c>
      <c r="S44" s="44">
        <v>42.4</v>
      </c>
      <c r="T44" s="44">
        <v>23.8</v>
      </c>
      <c r="U44" s="44">
        <v>20.5</v>
      </c>
    </row>
    <row r="45" spans="1:21" x14ac:dyDescent="0.25">
      <c r="A45" s="10" t="s">
        <v>26</v>
      </c>
      <c r="B45" s="9" t="s">
        <v>25</v>
      </c>
      <c r="C45" s="44">
        <v>27.5</v>
      </c>
      <c r="D45" s="44">
        <v>34.6</v>
      </c>
      <c r="E45" s="44">
        <v>64.900000000000006</v>
      </c>
      <c r="F45" s="44">
        <v>76.900000000000006</v>
      </c>
      <c r="G45" s="44">
        <v>0</v>
      </c>
      <c r="H45" s="44">
        <v>16.399999999999999</v>
      </c>
      <c r="I45" s="44">
        <v>16.7</v>
      </c>
      <c r="J45" s="44">
        <v>12.7</v>
      </c>
      <c r="L45" s="10" t="s">
        <v>26</v>
      </c>
      <c r="M45" s="9" t="s">
        <v>25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49.5</v>
      </c>
      <c r="T45" s="44">
        <v>54</v>
      </c>
      <c r="U45" s="44">
        <v>62.9</v>
      </c>
    </row>
    <row r="46" spans="1:21" x14ac:dyDescent="0.25">
      <c r="A46" s="10" t="s">
        <v>24</v>
      </c>
      <c r="B46" s="9" t="s">
        <v>23</v>
      </c>
      <c r="C46" s="44">
        <v>10.8</v>
      </c>
      <c r="D46" s="44">
        <v>15.3</v>
      </c>
      <c r="E46" s="44">
        <v>8.8000000000000007</v>
      </c>
      <c r="F46" s="44">
        <v>6.8</v>
      </c>
      <c r="G46" s="44">
        <v>9.3000000000000007</v>
      </c>
      <c r="H46" s="44">
        <v>17.399999999999999</v>
      </c>
      <c r="I46" s="44">
        <v>8.1999999999999993</v>
      </c>
      <c r="J46" s="44">
        <v>7.6</v>
      </c>
      <c r="L46" s="10" t="s">
        <v>24</v>
      </c>
      <c r="M46" s="9" t="s">
        <v>23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18.5</v>
      </c>
      <c r="T46" s="44">
        <v>20.7</v>
      </c>
      <c r="U46" s="44">
        <v>12.7</v>
      </c>
    </row>
    <row r="47" spans="1:21" x14ac:dyDescent="0.25">
      <c r="A47" s="10" t="s">
        <v>22</v>
      </c>
      <c r="B47" s="9" t="s">
        <v>21</v>
      </c>
      <c r="C47" s="44">
        <v>10.9</v>
      </c>
      <c r="D47" s="44">
        <v>9.1999999999999993</v>
      </c>
      <c r="E47" s="44">
        <v>9.8000000000000007</v>
      </c>
      <c r="F47" s="44">
        <v>11.4</v>
      </c>
      <c r="G47" s="44">
        <v>12.5</v>
      </c>
      <c r="H47" s="44">
        <v>13.1</v>
      </c>
      <c r="I47" s="44">
        <v>16.7</v>
      </c>
      <c r="J47" s="44">
        <v>13.4</v>
      </c>
      <c r="L47" s="10" t="s">
        <v>22</v>
      </c>
      <c r="M47" s="9" t="s">
        <v>21</v>
      </c>
      <c r="N47" s="44">
        <v>19.899999999999999</v>
      </c>
      <c r="O47" s="44">
        <v>20.399999999999999</v>
      </c>
      <c r="P47" s="44">
        <v>25.2</v>
      </c>
      <c r="Q47" s="44">
        <v>31.3</v>
      </c>
      <c r="R47" s="44">
        <v>39.200000000000003</v>
      </c>
      <c r="S47" s="44">
        <v>33.700000000000003</v>
      </c>
      <c r="T47" s="44">
        <v>40.1</v>
      </c>
      <c r="U47" s="44">
        <v>33.4</v>
      </c>
    </row>
    <row r="48" spans="1:21" x14ac:dyDescent="0.25">
      <c r="A48" s="10" t="s">
        <v>20</v>
      </c>
      <c r="B48" s="9" t="s">
        <v>19</v>
      </c>
      <c r="C48" s="44">
        <v>0</v>
      </c>
      <c r="D48" s="44">
        <v>0</v>
      </c>
      <c r="E48" s="44">
        <v>0</v>
      </c>
      <c r="F48" s="44">
        <v>0</v>
      </c>
      <c r="G48" s="44">
        <v>6.5</v>
      </c>
      <c r="H48" s="44">
        <v>20.100000000000001</v>
      </c>
      <c r="I48" s="44">
        <v>11</v>
      </c>
      <c r="J48" s="44">
        <v>6.6</v>
      </c>
      <c r="L48" s="10" t="s">
        <v>20</v>
      </c>
      <c r="M48" s="9" t="s">
        <v>19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43.7</v>
      </c>
      <c r="T48" s="44">
        <v>36.1</v>
      </c>
      <c r="U48" s="44">
        <v>17.600000000000001</v>
      </c>
    </row>
    <row r="49" spans="1:21" x14ac:dyDescent="0.25">
      <c r="A49" s="10" t="s">
        <v>18</v>
      </c>
      <c r="B49" s="9" t="s">
        <v>17</v>
      </c>
      <c r="C49" s="44">
        <v>0</v>
      </c>
      <c r="D49" s="44">
        <v>0</v>
      </c>
      <c r="E49" s="44">
        <v>0</v>
      </c>
      <c r="F49" s="44">
        <v>0</v>
      </c>
      <c r="G49" s="44">
        <v>0.3</v>
      </c>
      <c r="H49" s="44">
        <v>5.7</v>
      </c>
      <c r="I49" s="44">
        <v>0.7</v>
      </c>
      <c r="J49" s="44">
        <v>6.8</v>
      </c>
      <c r="L49" s="10" t="s">
        <v>18</v>
      </c>
      <c r="M49" s="9" t="s">
        <v>17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11.9</v>
      </c>
      <c r="T49" s="44">
        <v>15.2</v>
      </c>
      <c r="U49" s="44">
        <v>17.600000000000001</v>
      </c>
    </row>
    <row r="50" spans="1:21" x14ac:dyDescent="0.25">
      <c r="A50" s="10" t="s">
        <v>16</v>
      </c>
      <c r="B50" s="9" t="s">
        <v>15</v>
      </c>
      <c r="C50" s="44">
        <v>17.8</v>
      </c>
      <c r="D50" s="44">
        <v>15</v>
      </c>
      <c r="E50" s="44">
        <v>15.4</v>
      </c>
      <c r="F50" s="44">
        <v>12.1</v>
      </c>
      <c r="G50" s="44">
        <v>13.4</v>
      </c>
      <c r="H50" s="44">
        <v>19.600000000000001</v>
      </c>
      <c r="I50" s="44">
        <v>21.5</v>
      </c>
      <c r="J50" s="44">
        <v>18</v>
      </c>
      <c r="L50" s="10" t="s">
        <v>16</v>
      </c>
      <c r="M50" s="9" t="s">
        <v>15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32.9</v>
      </c>
      <c r="T50" s="44">
        <v>32.9</v>
      </c>
      <c r="U50" s="44">
        <v>25.5</v>
      </c>
    </row>
    <row r="51" spans="1:21" x14ac:dyDescent="0.25">
      <c r="A51" s="10" t="s">
        <v>14</v>
      </c>
      <c r="B51" s="9" t="s">
        <v>13</v>
      </c>
      <c r="C51" s="44">
        <v>21.3</v>
      </c>
      <c r="D51" s="44">
        <v>21.2</v>
      </c>
      <c r="E51" s="44">
        <v>28.4</v>
      </c>
      <c r="F51" s="44">
        <v>29.1</v>
      </c>
      <c r="G51" s="44">
        <v>28</v>
      </c>
      <c r="H51" s="44">
        <v>20.9</v>
      </c>
      <c r="I51" s="44">
        <v>19.600000000000001</v>
      </c>
      <c r="J51" s="44">
        <v>20.7</v>
      </c>
      <c r="L51" s="10" t="s">
        <v>14</v>
      </c>
      <c r="M51" s="9" t="s">
        <v>13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29.1</v>
      </c>
      <c r="T51" s="44">
        <v>37.799999999999997</v>
      </c>
      <c r="U51" s="44">
        <v>43.6</v>
      </c>
    </row>
    <row r="52" spans="1:21" x14ac:dyDescent="0.25">
      <c r="A52" s="10" t="s">
        <v>12</v>
      </c>
      <c r="B52" s="9" t="s">
        <v>11</v>
      </c>
      <c r="C52" s="44">
        <v>19.100000000000001</v>
      </c>
      <c r="D52" s="44">
        <v>15.2</v>
      </c>
      <c r="E52" s="44">
        <v>29.6</v>
      </c>
      <c r="F52" s="44">
        <v>35.5</v>
      </c>
      <c r="G52" s="44">
        <v>40.4</v>
      </c>
      <c r="H52" s="44">
        <v>19.899999999999999</v>
      </c>
      <c r="I52" s="44">
        <v>26.8</v>
      </c>
      <c r="J52" s="44">
        <v>31.6</v>
      </c>
      <c r="L52" s="10" t="s">
        <v>12</v>
      </c>
      <c r="M52" s="9" t="s">
        <v>11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36.5</v>
      </c>
      <c r="T52" s="44">
        <v>43.1</v>
      </c>
      <c r="U52" s="44">
        <v>60.1</v>
      </c>
    </row>
    <row r="53" spans="1:21" x14ac:dyDescent="0.25">
      <c r="A53" s="10" t="s">
        <v>10</v>
      </c>
      <c r="B53" s="9" t="s">
        <v>9</v>
      </c>
      <c r="C53" s="44">
        <v>0</v>
      </c>
      <c r="D53" s="44">
        <v>0</v>
      </c>
      <c r="E53" s="44">
        <v>1.9</v>
      </c>
      <c r="F53" s="44">
        <v>8.4</v>
      </c>
      <c r="G53" s="44">
        <v>7.7</v>
      </c>
      <c r="H53" s="44">
        <v>17.399999999999999</v>
      </c>
      <c r="I53" s="44">
        <v>28.3</v>
      </c>
      <c r="J53" s="44">
        <v>26.9</v>
      </c>
      <c r="L53" s="10" t="s">
        <v>10</v>
      </c>
      <c r="M53" s="9" t="s">
        <v>9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26.4</v>
      </c>
      <c r="T53" s="44">
        <v>37.799999999999997</v>
      </c>
      <c r="U53" s="44">
        <v>46.6</v>
      </c>
    </row>
    <row r="54" spans="1:21" x14ac:dyDescent="0.25">
      <c r="A54" s="10" t="s">
        <v>8</v>
      </c>
      <c r="B54" s="9" t="s">
        <v>7</v>
      </c>
      <c r="C54" s="44">
        <v>42.3</v>
      </c>
      <c r="D54" s="44">
        <v>39.5</v>
      </c>
      <c r="E54" s="44">
        <v>33.6</v>
      </c>
      <c r="F54" s="44">
        <v>39.4</v>
      </c>
      <c r="G54" s="44">
        <v>39.299999999999997</v>
      </c>
      <c r="H54" s="44">
        <v>38.200000000000003</v>
      </c>
      <c r="I54" s="44">
        <v>26</v>
      </c>
      <c r="J54" s="44">
        <v>19</v>
      </c>
      <c r="L54" s="10" t="s">
        <v>8</v>
      </c>
      <c r="M54" s="9" t="s">
        <v>7</v>
      </c>
      <c r="N54" s="44">
        <v>25.8</v>
      </c>
      <c r="O54" s="44">
        <v>23.8</v>
      </c>
      <c r="P54" s="44">
        <v>24.6</v>
      </c>
      <c r="Q54" s="44">
        <v>25.2</v>
      </c>
      <c r="R54" s="44">
        <v>23.1</v>
      </c>
      <c r="S54" s="44">
        <v>22.3</v>
      </c>
      <c r="T54" s="44">
        <v>30</v>
      </c>
      <c r="U54" s="44">
        <v>24</v>
      </c>
    </row>
    <row r="55" spans="1:21" x14ac:dyDescent="0.25">
      <c r="A55" s="6" t="s">
        <v>6</v>
      </c>
      <c r="B55" s="5" t="s">
        <v>5</v>
      </c>
      <c r="C55" s="43">
        <v>10</v>
      </c>
      <c r="D55" s="43">
        <v>7.7</v>
      </c>
      <c r="E55" s="43">
        <v>13</v>
      </c>
      <c r="F55" s="43">
        <v>14.7</v>
      </c>
      <c r="G55" s="43">
        <v>15.7</v>
      </c>
      <c r="H55" s="43">
        <v>14.6</v>
      </c>
      <c r="I55" s="43">
        <v>16</v>
      </c>
      <c r="J55" s="43">
        <v>11.5</v>
      </c>
      <c r="L55" s="6" t="s">
        <v>6</v>
      </c>
      <c r="M55" s="5" t="s">
        <v>5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26.3</v>
      </c>
      <c r="T55" s="43">
        <v>29.9</v>
      </c>
      <c r="U55" s="43">
        <v>29.4</v>
      </c>
    </row>
    <row r="56" spans="1:21" x14ac:dyDescent="0.25">
      <c r="J56" s="52"/>
      <c r="U56" s="52"/>
    </row>
    <row r="57" spans="1:21" x14ac:dyDescent="0.25">
      <c r="B57" s="2" t="s">
        <v>4</v>
      </c>
      <c r="C57" s="1">
        <f>QUARTILE(C$35:C$55,1)</f>
        <v>7.6</v>
      </c>
      <c r="D57" s="1">
        <f t="shared" ref="D57:I57" si="15">QUARTILE(D$35:D$55,1)</f>
        <v>0</v>
      </c>
      <c r="E57" s="1">
        <f t="shared" si="15"/>
        <v>0.5</v>
      </c>
      <c r="F57" s="1">
        <f t="shared" si="15"/>
        <v>6.7</v>
      </c>
      <c r="G57" s="1">
        <f t="shared" si="15"/>
        <v>4.2</v>
      </c>
      <c r="H57" s="1">
        <f t="shared" si="15"/>
        <v>13</v>
      </c>
      <c r="I57" s="1">
        <f t="shared" si="15"/>
        <v>8.6</v>
      </c>
      <c r="J57" s="1">
        <f t="shared" ref="J57" si="16">QUARTILE(J$5:J$25,1)</f>
        <v>33</v>
      </c>
      <c r="M57" s="2" t="s">
        <v>4</v>
      </c>
      <c r="N57" s="1">
        <f>QUARTILE(N$35:N$55,1)</f>
        <v>0</v>
      </c>
      <c r="O57" s="1">
        <f t="shared" ref="O57:T57" si="17">QUARTILE(O$35:O$55,1)</f>
        <v>0</v>
      </c>
      <c r="P57" s="1">
        <f t="shared" si="17"/>
        <v>0</v>
      </c>
      <c r="Q57" s="1">
        <f t="shared" si="17"/>
        <v>0</v>
      </c>
      <c r="R57" s="1">
        <f t="shared" si="17"/>
        <v>0</v>
      </c>
      <c r="S57" s="1">
        <f t="shared" si="17"/>
        <v>18.600000000000001</v>
      </c>
      <c r="T57" s="1">
        <f t="shared" si="17"/>
        <v>20.7</v>
      </c>
      <c r="U57" s="1">
        <f t="shared" ref="U57" si="18">QUARTILE(U$5:U$25,1)</f>
        <v>29.2</v>
      </c>
    </row>
    <row r="58" spans="1:21" x14ac:dyDescent="0.25">
      <c r="B58" s="2" t="s">
        <v>3</v>
      </c>
      <c r="C58" s="1">
        <f>MEDIAN(C$35:C$55)</f>
        <v>10.9</v>
      </c>
      <c r="D58" s="1">
        <f t="shared" ref="D58:I58" si="19">MEDIAN(D$35:D$55)</f>
        <v>12.9</v>
      </c>
      <c r="E58" s="1">
        <f t="shared" si="19"/>
        <v>10.6</v>
      </c>
      <c r="F58" s="1">
        <f t="shared" si="19"/>
        <v>12</v>
      </c>
      <c r="G58" s="1">
        <f t="shared" si="19"/>
        <v>12.5</v>
      </c>
      <c r="H58" s="1">
        <f t="shared" si="19"/>
        <v>15</v>
      </c>
      <c r="I58" s="1">
        <f t="shared" si="19"/>
        <v>16.7</v>
      </c>
      <c r="J58" s="1">
        <f t="shared" ref="J58" si="20">MEDIAN(J$5:J$25)</f>
        <v>35</v>
      </c>
      <c r="M58" s="2" t="s">
        <v>3</v>
      </c>
      <c r="N58" s="1">
        <f>MEDIAN(N$35:N$55)</f>
        <v>0</v>
      </c>
      <c r="O58" s="1">
        <f t="shared" ref="O58:T58" si="21">MEDIAN(O$35:O$55)</f>
        <v>0</v>
      </c>
      <c r="P58" s="1">
        <f t="shared" si="21"/>
        <v>0</v>
      </c>
      <c r="Q58" s="1">
        <f t="shared" si="21"/>
        <v>0</v>
      </c>
      <c r="R58" s="1">
        <f t="shared" si="21"/>
        <v>0</v>
      </c>
      <c r="S58" s="1">
        <f t="shared" si="21"/>
        <v>30.4</v>
      </c>
      <c r="T58" s="1">
        <f t="shared" si="21"/>
        <v>29</v>
      </c>
      <c r="U58" s="1">
        <f t="shared" ref="U58" si="22">MEDIAN(U$5:U$25)</f>
        <v>34.799999999999997</v>
      </c>
    </row>
    <row r="59" spans="1:21" x14ac:dyDescent="0.25">
      <c r="B59" s="2" t="s">
        <v>2</v>
      </c>
      <c r="C59" s="1">
        <f>QUARTILE(C$35:C$55,3)</f>
        <v>25.9</v>
      </c>
      <c r="D59" s="1">
        <f t="shared" ref="D59:I59" si="23">QUARTILE(D$35:D$55,3)</f>
        <v>21.2</v>
      </c>
      <c r="E59" s="1">
        <f t="shared" si="23"/>
        <v>27.1</v>
      </c>
      <c r="F59" s="1">
        <f t="shared" si="23"/>
        <v>19.7</v>
      </c>
      <c r="G59" s="1">
        <f t="shared" si="23"/>
        <v>15.9</v>
      </c>
      <c r="H59" s="1">
        <f t="shared" si="23"/>
        <v>19.600000000000001</v>
      </c>
      <c r="I59" s="1">
        <f t="shared" si="23"/>
        <v>21.5</v>
      </c>
      <c r="J59" s="1">
        <f t="shared" ref="J59" si="24">QUARTILE(J$5:J$25,3)</f>
        <v>40.700000000000003</v>
      </c>
      <c r="M59" s="2" t="s">
        <v>2</v>
      </c>
      <c r="N59" s="1">
        <f>QUARTILE(N$35:N$55,3)</f>
        <v>13.6</v>
      </c>
      <c r="O59" s="1">
        <f t="shared" ref="O59:T59" si="25">QUARTILE(O$35:O$55,3)</f>
        <v>18.399999999999999</v>
      </c>
      <c r="P59" s="1">
        <f t="shared" si="25"/>
        <v>19.3</v>
      </c>
      <c r="Q59" s="1">
        <f t="shared" si="25"/>
        <v>18.8</v>
      </c>
      <c r="R59" s="1">
        <f t="shared" si="25"/>
        <v>19.399999999999999</v>
      </c>
      <c r="S59" s="1">
        <f t="shared" si="25"/>
        <v>37.6</v>
      </c>
      <c r="T59" s="1">
        <f t="shared" si="25"/>
        <v>36.1</v>
      </c>
      <c r="U59" s="1">
        <f t="shared" ref="U59" si="26">QUARTILE(U$5:U$25,3)</f>
        <v>38.799999999999997</v>
      </c>
    </row>
    <row r="60" spans="1:21" x14ac:dyDescent="0.25">
      <c r="B60" s="2" t="s">
        <v>1</v>
      </c>
      <c r="C60" s="1">
        <f>AVERAGE(C$35:C$55)</f>
        <v>14.96666666666667</v>
      </c>
      <c r="D60" s="1">
        <f t="shared" ref="D60:I60" si="27">AVERAGE(D$35:D$55)</f>
        <v>14.7</v>
      </c>
      <c r="E60" s="1">
        <f t="shared" si="27"/>
        <v>15.033333333333335</v>
      </c>
      <c r="F60" s="1">
        <f t="shared" si="27"/>
        <v>16.795238095238094</v>
      </c>
      <c r="G60" s="1">
        <f t="shared" si="27"/>
        <v>13.30952380952381</v>
      </c>
      <c r="H60" s="1">
        <f t="shared" si="27"/>
        <v>15.823809523809521</v>
      </c>
      <c r="I60" s="1">
        <f t="shared" si="27"/>
        <v>14.647619047619045</v>
      </c>
      <c r="J60" s="1">
        <f t="shared" ref="J60" si="28">AVERAGE(J$5:J$25)</f>
        <v>32.971428571428568</v>
      </c>
      <c r="M60" s="2" t="s">
        <v>1</v>
      </c>
      <c r="N60" s="1">
        <f>AVERAGE(N$35:N$55)</f>
        <v>6.8952380952380956</v>
      </c>
      <c r="O60" s="1">
        <f t="shared" ref="O60:T60" si="29">AVERAGE(O$35:O$55)</f>
        <v>7.090476190476191</v>
      </c>
      <c r="P60" s="1">
        <f t="shared" si="29"/>
        <v>8.2095238095238106</v>
      </c>
      <c r="Q60" s="1">
        <f t="shared" si="29"/>
        <v>8.7095238095238088</v>
      </c>
      <c r="R60" s="1">
        <f t="shared" si="29"/>
        <v>9.3571428571428559</v>
      </c>
      <c r="S60" s="1">
        <f t="shared" si="29"/>
        <v>29.461904761904755</v>
      </c>
      <c r="T60" s="1">
        <f t="shared" si="29"/>
        <v>27.05714285714286</v>
      </c>
      <c r="U60" s="1">
        <f t="shared" ref="U60" si="30">AVERAGE(U$5:U$25)</f>
        <v>34.309523809523803</v>
      </c>
    </row>
    <row r="61" spans="1:21" x14ac:dyDescent="0.25">
      <c r="B61" s="2" t="s">
        <v>0</v>
      </c>
      <c r="C61" s="1">
        <f>_xlfn.STDEV.S(C$35:C$55)</f>
        <v>12.202308524756013</v>
      </c>
      <c r="D61" s="1">
        <f t="shared" ref="D61:I61" si="31">_xlfn.STDEV.S(D$35:D$55)</f>
        <v>14.31230240038269</v>
      </c>
      <c r="E61" s="1">
        <f t="shared" si="31"/>
        <v>16.439778992837262</v>
      </c>
      <c r="F61" s="1">
        <f t="shared" si="31"/>
        <v>18.347383360863102</v>
      </c>
      <c r="G61" s="1">
        <f t="shared" si="31"/>
        <v>11.952694456142714</v>
      </c>
      <c r="H61" s="1">
        <f t="shared" si="31"/>
        <v>7.2754315859545269</v>
      </c>
      <c r="I61" s="1">
        <f t="shared" si="31"/>
        <v>9.1131563712919501</v>
      </c>
      <c r="J61" s="1">
        <f t="shared" ref="J61" si="32">_xlfn.STDEV.S(J$5:J$25)</f>
        <v>12.112932875944749</v>
      </c>
      <c r="M61" s="2" t="s">
        <v>0</v>
      </c>
      <c r="N61" s="1">
        <f>_xlfn.STDEV.S(N$35:N$55)</f>
        <v>10.708103295657741</v>
      </c>
      <c r="O61" s="1">
        <f t="shared" ref="O61:T61" si="33">_xlfn.STDEV.S(O$35:O$55)</f>
        <v>10.696864249017315</v>
      </c>
      <c r="P61" s="1">
        <f t="shared" si="33"/>
        <v>12.228487427392841</v>
      </c>
      <c r="Q61" s="1">
        <f t="shared" si="33"/>
        <v>12.670197502876773</v>
      </c>
      <c r="R61" s="1">
        <f t="shared" si="33"/>
        <v>13.820910658439676</v>
      </c>
      <c r="S61" s="1">
        <f t="shared" si="33"/>
        <v>12.06931962417422</v>
      </c>
      <c r="T61" s="1">
        <f t="shared" si="33"/>
        <v>13.718111073634425</v>
      </c>
      <c r="U61" s="1">
        <f t="shared" ref="U61" si="34">_xlfn.STDEV.S(U$5:U$25)</f>
        <v>16.909491558349856</v>
      </c>
    </row>
  </sheetData>
  <mergeCells count="5">
    <mergeCell ref="W4:X4"/>
    <mergeCell ref="A4:B4"/>
    <mergeCell ref="A34:B34"/>
    <mergeCell ref="L4:M4"/>
    <mergeCell ref="L34:M34"/>
  </mergeCells>
  <conditionalFormatting sqref="C5:I5 I6:I25">
    <cfRule type="expression" dxfId="158" priority="19">
      <formula>#REF!="OK"</formula>
    </cfRule>
  </conditionalFormatting>
  <conditionalFormatting sqref="C26:I26 C6:H25">
    <cfRule type="expression" dxfId="157" priority="20">
      <formula>#REF!="OK"</formula>
    </cfRule>
  </conditionalFormatting>
  <conditionalFormatting sqref="C36:H55">
    <cfRule type="expression" dxfId="156" priority="18">
      <formula>#REF!="OK"</formula>
    </cfRule>
  </conditionalFormatting>
  <conditionalFormatting sqref="C35:I35 I36:I55">
    <cfRule type="expression" dxfId="155" priority="17">
      <formula>#REF!="OK"</formula>
    </cfRule>
  </conditionalFormatting>
  <conditionalFormatting sqref="N26:T26 N6:S25">
    <cfRule type="expression" dxfId="154" priority="16">
      <formula>#REF!="OK"</formula>
    </cfRule>
  </conditionalFormatting>
  <conditionalFormatting sqref="N5:T5 T6:T25">
    <cfRule type="expression" dxfId="153" priority="15">
      <formula>#REF!="OK"</formula>
    </cfRule>
  </conditionalFormatting>
  <conditionalFormatting sqref="N36:S55">
    <cfRule type="expression" dxfId="152" priority="14">
      <formula>#REF!="OK"</formula>
    </cfRule>
  </conditionalFormatting>
  <conditionalFormatting sqref="N35:T35 T36:T55">
    <cfRule type="expression" dxfId="151" priority="13">
      <formula>#REF!="OK"</formula>
    </cfRule>
  </conditionalFormatting>
  <conditionalFormatting sqref="Y6:AD26">
    <cfRule type="expression" dxfId="150" priority="12">
      <formula>#REF!="OK"</formula>
    </cfRule>
  </conditionalFormatting>
  <conditionalFormatting sqref="Y5:AD5">
    <cfRule type="expression" dxfId="149" priority="11">
      <formula>#REF!="OK"</formula>
    </cfRule>
  </conditionalFormatting>
  <conditionalFormatting sqref="J5:J25">
    <cfRule type="expression" dxfId="148" priority="9">
      <formula>#REF!="OK"</formula>
    </cfRule>
  </conditionalFormatting>
  <conditionalFormatting sqref="J26">
    <cfRule type="expression" dxfId="147" priority="10">
      <formula>#REF!="OK"</formula>
    </cfRule>
  </conditionalFormatting>
  <conditionalFormatting sqref="U5:U25">
    <cfRule type="expression" dxfId="146" priority="7">
      <formula>#REF!="OK"</formula>
    </cfRule>
  </conditionalFormatting>
  <conditionalFormatting sqref="U26">
    <cfRule type="expression" dxfId="145" priority="8">
      <formula>#REF!="OK"</formula>
    </cfRule>
  </conditionalFormatting>
  <conditionalFormatting sqref="J35:J55">
    <cfRule type="expression" dxfId="144" priority="5">
      <formula>#REF!="OK"</formula>
    </cfRule>
  </conditionalFormatting>
  <conditionalFormatting sqref="J56">
    <cfRule type="expression" dxfId="143" priority="6">
      <formula>#REF!="OK"</formula>
    </cfRule>
  </conditionalFormatting>
  <conditionalFormatting sqref="U35:U55">
    <cfRule type="expression" dxfId="142" priority="3">
      <formula>#REF!="OK"</formula>
    </cfRule>
  </conditionalFormatting>
  <conditionalFormatting sqref="U56">
    <cfRule type="expression" dxfId="141" priority="4">
      <formula>#REF!="OK"</formula>
    </cfRule>
  </conditionalFormatting>
  <conditionalFormatting sqref="AF5:AF25">
    <cfRule type="expression" dxfId="140" priority="1">
      <formula>#REF!="OK"</formula>
    </cfRule>
  </conditionalFormatting>
  <conditionalFormatting sqref="AF26">
    <cfRule type="expression" dxfId="139" priority="2">
      <formula>#REF!="OK"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opLeftCell="A22" workbookViewId="0">
      <selection activeCell="AE15" sqref="AE15"/>
    </sheetView>
  </sheetViews>
  <sheetFormatPr defaultRowHeight="15" x14ac:dyDescent="0.25"/>
  <cols>
    <col min="1" max="1" width="4" bestFit="1" customWidth="1"/>
    <col min="2" max="2" width="19" bestFit="1" customWidth="1"/>
    <col min="3" max="10" width="9.140625" style="48"/>
    <col min="12" max="12" width="4" bestFit="1" customWidth="1"/>
    <col min="13" max="13" width="19" bestFit="1" customWidth="1"/>
    <col min="23" max="23" width="4" bestFit="1" customWidth="1"/>
    <col min="24" max="24" width="19" bestFit="1" customWidth="1"/>
  </cols>
  <sheetData>
    <row r="1" spans="1:32" x14ac:dyDescent="0.25">
      <c r="A1" s="11" t="s">
        <v>85</v>
      </c>
    </row>
    <row r="3" spans="1:32" x14ac:dyDescent="0.25">
      <c r="A3" s="11" t="s">
        <v>59</v>
      </c>
      <c r="L3" s="11" t="s">
        <v>58</v>
      </c>
      <c r="W3" s="11" t="s">
        <v>57</v>
      </c>
    </row>
    <row r="4" spans="1:32" ht="15" customHeight="1" x14ac:dyDescent="0.25">
      <c r="A4" s="96" t="s">
        <v>47</v>
      </c>
      <c r="B4" s="97"/>
      <c r="C4" s="45">
        <v>2012</v>
      </c>
      <c r="D4" s="45">
        <v>2013</v>
      </c>
      <c r="E4" s="45">
        <v>2014</v>
      </c>
      <c r="F4" s="45">
        <v>2015</v>
      </c>
      <c r="G4" s="45">
        <v>2016</v>
      </c>
      <c r="H4" s="45">
        <v>2017</v>
      </c>
      <c r="I4" s="45">
        <v>2018</v>
      </c>
      <c r="J4" s="45">
        <v>2019</v>
      </c>
      <c r="L4" s="96" t="s">
        <v>47</v>
      </c>
      <c r="M4" s="97"/>
      <c r="N4" s="45">
        <v>2012</v>
      </c>
      <c r="O4" s="45">
        <v>2013</v>
      </c>
      <c r="P4" s="45">
        <v>2014</v>
      </c>
      <c r="Q4" s="45">
        <v>2015</v>
      </c>
      <c r="R4" s="45">
        <v>2016</v>
      </c>
      <c r="S4" s="45">
        <v>2017</v>
      </c>
      <c r="T4" s="45">
        <v>2018</v>
      </c>
      <c r="U4" s="45">
        <v>2019</v>
      </c>
      <c r="W4" s="96" t="s">
        <v>47</v>
      </c>
      <c r="X4" s="97"/>
      <c r="Y4" s="45">
        <v>2012</v>
      </c>
      <c r="Z4" s="45">
        <v>2013</v>
      </c>
      <c r="AA4" s="45">
        <v>2014</v>
      </c>
      <c r="AB4" s="45">
        <v>2015</v>
      </c>
      <c r="AC4" s="45">
        <v>2016</v>
      </c>
      <c r="AD4" s="45">
        <v>2017</v>
      </c>
      <c r="AE4" s="45">
        <v>2018</v>
      </c>
      <c r="AF4" s="45">
        <v>2019</v>
      </c>
    </row>
    <row r="5" spans="1:32" x14ac:dyDescent="0.25">
      <c r="A5" s="10" t="s">
        <v>46</v>
      </c>
      <c r="B5" s="9" t="s">
        <v>45</v>
      </c>
      <c r="C5" s="44">
        <v>32.5</v>
      </c>
      <c r="D5" s="44">
        <v>37.799999999999997</v>
      </c>
      <c r="E5" s="44">
        <v>30.6</v>
      </c>
      <c r="F5" s="44">
        <v>26.8</v>
      </c>
      <c r="G5" s="44">
        <v>38.4</v>
      </c>
      <c r="H5" s="44">
        <v>33.799999999999997</v>
      </c>
      <c r="I5" s="81">
        <v>45.8</v>
      </c>
      <c r="J5" s="81">
        <v>38.4</v>
      </c>
      <c r="L5" s="10" t="s">
        <v>46</v>
      </c>
      <c r="M5" s="9" t="s">
        <v>45</v>
      </c>
      <c r="N5" s="44">
        <v>3.2</v>
      </c>
      <c r="O5" s="44">
        <v>4.5999999999999996</v>
      </c>
      <c r="P5" s="44">
        <v>6.2</v>
      </c>
      <c r="Q5" s="44">
        <v>4.0999999999999996</v>
      </c>
      <c r="R5" s="44">
        <v>5.2</v>
      </c>
      <c r="S5" s="44">
        <v>4.8</v>
      </c>
      <c r="T5" s="81">
        <v>4.3</v>
      </c>
      <c r="U5" s="81">
        <v>4.8</v>
      </c>
      <c r="W5" s="10" t="s">
        <v>46</v>
      </c>
      <c r="X5" s="9" t="s">
        <v>45</v>
      </c>
      <c r="Y5" s="44">
        <v>1.1000000000000001</v>
      </c>
      <c r="Z5" s="44">
        <v>1.8</v>
      </c>
      <c r="AA5" s="44">
        <v>1.1000000000000001</v>
      </c>
      <c r="AB5" s="44">
        <v>0.7</v>
      </c>
      <c r="AC5" s="44">
        <v>0.7</v>
      </c>
      <c r="AD5" s="44">
        <v>0.7</v>
      </c>
      <c r="AE5" s="75">
        <v>1.1000000000000001</v>
      </c>
      <c r="AF5" s="81">
        <v>1.6</v>
      </c>
    </row>
    <row r="6" spans="1:32" x14ac:dyDescent="0.25">
      <c r="A6" s="10" t="s">
        <v>44</v>
      </c>
      <c r="B6" s="9" t="s">
        <v>43</v>
      </c>
      <c r="C6" s="44">
        <v>78.900000000000006</v>
      </c>
      <c r="D6" s="44">
        <v>0</v>
      </c>
      <c r="E6" s="44">
        <v>23.5</v>
      </c>
      <c r="F6" s="44">
        <v>23.3</v>
      </c>
      <c r="G6" s="44">
        <v>15.6</v>
      </c>
      <c r="H6" s="44">
        <v>23.6</v>
      </c>
      <c r="I6" s="44">
        <v>23.6</v>
      </c>
      <c r="J6" s="44">
        <v>55.5</v>
      </c>
      <c r="L6" s="10" t="s">
        <v>44</v>
      </c>
      <c r="M6" s="9" t="s">
        <v>43</v>
      </c>
      <c r="N6" s="44">
        <v>7.9</v>
      </c>
      <c r="O6" s="44">
        <v>15.8</v>
      </c>
      <c r="P6" s="44">
        <v>7.8</v>
      </c>
      <c r="Q6" s="44">
        <v>7.8</v>
      </c>
      <c r="R6" s="44">
        <v>7.8</v>
      </c>
      <c r="S6" s="44">
        <v>0</v>
      </c>
      <c r="T6" s="44">
        <v>7.9</v>
      </c>
      <c r="U6" s="44">
        <v>0</v>
      </c>
      <c r="W6" s="10" t="s">
        <v>44</v>
      </c>
      <c r="X6" s="9" t="s">
        <v>43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76">
        <v>7.9</v>
      </c>
      <c r="AF6" s="44">
        <v>0</v>
      </c>
    </row>
    <row r="7" spans="1:32" x14ac:dyDescent="0.25">
      <c r="A7" s="10" t="s">
        <v>42</v>
      </c>
      <c r="B7" s="9" t="s">
        <v>41</v>
      </c>
      <c r="C7" s="44">
        <v>31.2</v>
      </c>
      <c r="D7" s="44">
        <v>28.5</v>
      </c>
      <c r="E7" s="44">
        <v>29.4</v>
      </c>
      <c r="F7" s="44">
        <v>28.4</v>
      </c>
      <c r="G7" s="44">
        <v>29.5</v>
      </c>
      <c r="H7" s="44">
        <v>31.9</v>
      </c>
      <c r="I7" s="44">
        <v>30.5</v>
      </c>
      <c r="J7" s="44">
        <v>29.5</v>
      </c>
      <c r="L7" s="10" t="s">
        <v>42</v>
      </c>
      <c r="M7" s="9" t="s">
        <v>41</v>
      </c>
      <c r="N7" s="44">
        <v>4.0999999999999996</v>
      </c>
      <c r="O7" s="44">
        <v>3.6</v>
      </c>
      <c r="P7" s="44">
        <v>4.9000000000000004</v>
      </c>
      <c r="Q7" s="44">
        <v>4.3</v>
      </c>
      <c r="R7" s="44">
        <v>4</v>
      </c>
      <c r="S7" s="44">
        <v>4.7</v>
      </c>
      <c r="T7" s="44">
        <v>4.4000000000000004</v>
      </c>
      <c r="U7" s="44">
        <v>4.4000000000000004</v>
      </c>
      <c r="W7" s="10" t="s">
        <v>42</v>
      </c>
      <c r="X7" s="9" t="s">
        <v>41</v>
      </c>
      <c r="Y7" s="44">
        <v>1.5</v>
      </c>
      <c r="Z7" s="44">
        <v>1.8</v>
      </c>
      <c r="AA7" s="44">
        <v>1</v>
      </c>
      <c r="AB7" s="44">
        <v>1.2</v>
      </c>
      <c r="AC7" s="44">
        <v>1.7</v>
      </c>
      <c r="AD7" s="44">
        <v>0.6</v>
      </c>
      <c r="AE7" s="76">
        <v>0.9</v>
      </c>
      <c r="AF7" s="44">
        <v>1</v>
      </c>
    </row>
    <row r="8" spans="1:32" x14ac:dyDescent="0.25">
      <c r="A8" s="10" t="s">
        <v>40</v>
      </c>
      <c r="B8" s="9" t="s">
        <v>39</v>
      </c>
      <c r="C8" s="44">
        <v>4</v>
      </c>
      <c r="D8" s="44">
        <v>2</v>
      </c>
      <c r="E8" s="44">
        <v>0</v>
      </c>
      <c r="F8" s="44">
        <v>13.6</v>
      </c>
      <c r="G8" s="44">
        <v>1.9</v>
      </c>
      <c r="H8" s="44">
        <v>3.8</v>
      </c>
      <c r="I8" s="44">
        <v>11.4</v>
      </c>
      <c r="J8" s="44">
        <v>11.4</v>
      </c>
      <c r="L8" s="10" t="s">
        <v>40</v>
      </c>
      <c r="M8" s="9" t="s">
        <v>39</v>
      </c>
      <c r="N8" s="44">
        <v>2</v>
      </c>
      <c r="O8" s="44">
        <v>2</v>
      </c>
      <c r="P8" s="44">
        <v>0</v>
      </c>
      <c r="Q8" s="44">
        <v>1.9</v>
      </c>
      <c r="R8" s="44">
        <v>1.9</v>
      </c>
      <c r="S8" s="44">
        <v>0</v>
      </c>
      <c r="T8" s="44">
        <v>1.9</v>
      </c>
      <c r="U8" s="44">
        <v>0</v>
      </c>
      <c r="W8" s="10" t="s">
        <v>40</v>
      </c>
      <c r="X8" s="9" t="s">
        <v>39</v>
      </c>
      <c r="Y8" s="44">
        <v>0</v>
      </c>
      <c r="Z8" s="44">
        <v>0</v>
      </c>
      <c r="AA8" s="44">
        <v>2</v>
      </c>
      <c r="AB8" s="44">
        <v>1.9</v>
      </c>
      <c r="AC8" s="44">
        <v>0</v>
      </c>
      <c r="AD8" s="44">
        <v>0</v>
      </c>
      <c r="AE8" s="76">
        <v>0</v>
      </c>
      <c r="AF8" s="44">
        <v>0</v>
      </c>
    </row>
    <row r="9" spans="1:32" x14ac:dyDescent="0.25">
      <c r="A9" s="10" t="s">
        <v>38</v>
      </c>
      <c r="B9" s="9" t="s">
        <v>37</v>
      </c>
      <c r="C9" s="44">
        <v>21</v>
      </c>
      <c r="D9" s="44">
        <v>36.200000000000003</v>
      </c>
      <c r="E9" s="44">
        <v>37.700000000000003</v>
      </c>
      <c r="F9" s="44">
        <v>20.5</v>
      </c>
      <c r="G9" s="44">
        <v>24.2</v>
      </c>
      <c r="H9" s="44">
        <v>33.4</v>
      </c>
      <c r="I9" s="44">
        <v>14.9</v>
      </c>
      <c r="J9" s="44">
        <v>24.1</v>
      </c>
      <c r="L9" s="10" t="s">
        <v>38</v>
      </c>
      <c r="M9" s="9" t="s">
        <v>37</v>
      </c>
      <c r="N9" s="44">
        <v>0</v>
      </c>
      <c r="O9" s="44">
        <v>7.6</v>
      </c>
      <c r="P9" s="44">
        <v>5.7</v>
      </c>
      <c r="Q9" s="44">
        <v>1.9</v>
      </c>
      <c r="R9" s="44">
        <v>7.4</v>
      </c>
      <c r="S9" s="44">
        <v>7.4</v>
      </c>
      <c r="T9" s="44">
        <v>5.6</v>
      </c>
      <c r="U9" s="44">
        <v>0</v>
      </c>
      <c r="W9" s="10" t="s">
        <v>38</v>
      </c>
      <c r="X9" s="9" t="s">
        <v>37</v>
      </c>
      <c r="Y9" s="44">
        <v>0</v>
      </c>
      <c r="Z9" s="44">
        <v>0</v>
      </c>
      <c r="AA9" s="44">
        <v>0</v>
      </c>
      <c r="AB9" s="44">
        <v>0</v>
      </c>
      <c r="AC9" s="44">
        <v>1.9</v>
      </c>
      <c r="AD9" s="44">
        <v>1.9</v>
      </c>
      <c r="AE9" s="76">
        <v>1.9</v>
      </c>
      <c r="AF9" s="44">
        <v>1.9</v>
      </c>
    </row>
    <row r="10" spans="1:32" x14ac:dyDescent="0.25">
      <c r="A10" s="10" t="s">
        <v>36</v>
      </c>
      <c r="B10" s="9" t="s">
        <v>35</v>
      </c>
      <c r="C10" s="44">
        <v>32.9</v>
      </c>
      <c r="D10" s="44">
        <v>28.2</v>
      </c>
      <c r="E10" s="44">
        <v>28.5</v>
      </c>
      <c r="F10" s="44">
        <v>28.4</v>
      </c>
      <c r="G10" s="44">
        <v>26.6</v>
      </c>
      <c r="H10" s="44">
        <v>32.299999999999997</v>
      </c>
      <c r="I10" s="44">
        <v>27.9</v>
      </c>
      <c r="J10" s="44">
        <v>29.2</v>
      </c>
      <c r="L10" s="10" t="s">
        <v>36</v>
      </c>
      <c r="M10" s="9" t="s">
        <v>35</v>
      </c>
      <c r="N10" s="44">
        <v>5.8</v>
      </c>
      <c r="O10" s="44">
        <v>6.4</v>
      </c>
      <c r="P10" s="44">
        <v>3.9</v>
      </c>
      <c r="Q10" s="44">
        <v>6.1</v>
      </c>
      <c r="R10" s="44">
        <v>8.3000000000000007</v>
      </c>
      <c r="S10" s="44">
        <v>9.6</v>
      </c>
      <c r="T10" s="44">
        <v>7.7</v>
      </c>
      <c r="U10" s="44">
        <v>8</v>
      </c>
      <c r="W10" s="10" t="s">
        <v>36</v>
      </c>
      <c r="X10" s="9" t="s">
        <v>35</v>
      </c>
      <c r="Y10" s="44">
        <v>1.2</v>
      </c>
      <c r="Z10" s="44">
        <v>0.8</v>
      </c>
      <c r="AA10" s="44">
        <v>0.6</v>
      </c>
      <c r="AB10" s="44">
        <v>1.4</v>
      </c>
      <c r="AC10" s="44">
        <v>2</v>
      </c>
      <c r="AD10" s="44">
        <v>0.8</v>
      </c>
      <c r="AE10" s="76">
        <v>0.6</v>
      </c>
      <c r="AF10" s="44">
        <v>0.4</v>
      </c>
    </row>
    <row r="11" spans="1:32" x14ac:dyDescent="0.25">
      <c r="A11" s="10" t="s">
        <v>34</v>
      </c>
      <c r="B11" s="9" t="s">
        <v>33</v>
      </c>
      <c r="C11" s="44">
        <v>33.6</v>
      </c>
      <c r="D11" s="44">
        <v>27.9</v>
      </c>
      <c r="E11" s="44">
        <v>27.8</v>
      </c>
      <c r="F11" s="44">
        <v>39</v>
      </c>
      <c r="G11" s="44">
        <v>40.700000000000003</v>
      </c>
      <c r="H11" s="44">
        <v>40.1</v>
      </c>
      <c r="I11" s="44">
        <v>25.5</v>
      </c>
      <c r="J11" s="44">
        <v>43.6</v>
      </c>
      <c r="L11" s="10" t="s">
        <v>34</v>
      </c>
      <c r="M11" s="9" t="s">
        <v>33</v>
      </c>
      <c r="N11" s="44">
        <v>6.6</v>
      </c>
      <c r="O11" s="44">
        <v>10.7</v>
      </c>
      <c r="P11" s="44">
        <v>9</v>
      </c>
      <c r="Q11" s="44">
        <v>9.8000000000000007</v>
      </c>
      <c r="R11" s="44">
        <v>6.5</v>
      </c>
      <c r="S11" s="44">
        <v>9</v>
      </c>
      <c r="T11" s="44">
        <v>9</v>
      </c>
      <c r="U11" s="44">
        <v>7.4</v>
      </c>
      <c r="W11" s="10" t="s">
        <v>34</v>
      </c>
      <c r="X11" s="9" t="s">
        <v>33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76">
        <v>0</v>
      </c>
      <c r="AF11" s="44">
        <v>0.8</v>
      </c>
    </row>
    <row r="12" spans="1:32" x14ac:dyDescent="0.25">
      <c r="A12" s="10" t="s">
        <v>32</v>
      </c>
      <c r="B12" s="9" t="s">
        <v>31</v>
      </c>
      <c r="C12" s="44">
        <v>26.1</v>
      </c>
      <c r="D12" s="44">
        <v>30.6</v>
      </c>
      <c r="E12" s="44">
        <v>36.4</v>
      </c>
      <c r="F12" s="44">
        <v>31.4</v>
      </c>
      <c r="G12" s="44">
        <v>32.799999999999997</v>
      </c>
      <c r="H12" s="44">
        <v>47.1</v>
      </c>
      <c r="I12" s="44">
        <v>37.1</v>
      </c>
      <c r="J12" s="44">
        <v>39.799999999999997</v>
      </c>
      <c r="L12" s="10" t="s">
        <v>32</v>
      </c>
      <c r="M12" s="9" t="s">
        <v>31</v>
      </c>
      <c r="N12" s="44">
        <v>3.2</v>
      </c>
      <c r="O12" s="44">
        <v>3.2</v>
      </c>
      <c r="P12" s="44">
        <v>3.2</v>
      </c>
      <c r="Q12" s="44">
        <v>1.9</v>
      </c>
      <c r="R12" s="44">
        <v>1.9</v>
      </c>
      <c r="S12" s="44">
        <v>4.5</v>
      </c>
      <c r="T12" s="44">
        <v>2.6</v>
      </c>
      <c r="U12" s="44">
        <v>3.2</v>
      </c>
      <c r="W12" s="10" t="s">
        <v>32</v>
      </c>
      <c r="X12" s="9" t="s">
        <v>31</v>
      </c>
      <c r="Y12" s="44">
        <v>1.3</v>
      </c>
      <c r="Z12" s="44">
        <v>0</v>
      </c>
      <c r="AA12" s="44">
        <v>1.9</v>
      </c>
      <c r="AB12" s="44">
        <v>0.6</v>
      </c>
      <c r="AC12" s="44">
        <v>0</v>
      </c>
      <c r="AD12" s="44">
        <v>0</v>
      </c>
      <c r="AE12" s="76">
        <v>0</v>
      </c>
      <c r="AF12" s="44">
        <v>0.6</v>
      </c>
    </row>
    <row r="13" spans="1:32" x14ac:dyDescent="0.25">
      <c r="A13" s="10" t="s">
        <v>30</v>
      </c>
      <c r="B13" s="9" t="s">
        <v>29</v>
      </c>
      <c r="C13" s="44">
        <v>19.3</v>
      </c>
      <c r="D13" s="44">
        <v>23.5</v>
      </c>
      <c r="E13" s="44">
        <v>24.4</v>
      </c>
      <c r="F13" s="44">
        <v>30.1</v>
      </c>
      <c r="G13" s="44">
        <v>36</v>
      </c>
      <c r="H13" s="44">
        <v>34.4</v>
      </c>
      <c r="I13" s="44">
        <v>30.3</v>
      </c>
      <c r="J13" s="44">
        <v>35.5</v>
      </c>
      <c r="L13" s="10" t="s">
        <v>30</v>
      </c>
      <c r="M13" s="9" t="s">
        <v>29</v>
      </c>
      <c r="N13" s="44">
        <v>3</v>
      </c>
      <c r="O13" s="44">
        <v>2.1</v>
      </c>
      <c r="P13" s="44">
        <v>3</v>
      </c>
      <c r="Q13" s="44">
        <v>2.5</v>
      </c>
      <c r="R13" s="44">
        <v>3.6</v>
      </c>
      <c r="S13" s="44">
        <v>2.7</v>
      </c>
      <c r="T13" s="44">
        <v>2.9</v>
      </c>
      <c r="U13" s="44">
        <v>5.4</v>
      </c>
      <c r="W13" s="10" t="s">
        <v>30</v>
      </c>
      <c r="X13" s="9" t="s">
        <v>29</v>
      </c>
      <c r="Y13" s="44">
        <v>0</v>
      </c>
      <c r="Z13" s="44">
        <v>1.2</v>
      </c>
      <c r="AA13" s="44">
        <v>1.1000000000000001</v>
      </c>
      <c r="AB13" s="44">
        <v>0.2</v>
      </c>
      <c r="AC13" s="44">
        <v>0.9</v>
      </c>
      <c r="AD13" s="44">
        <v>1.1000000000000001</v>
      </c>
      <c r="AE13" s="76">
        <v>0.4</v>
      </c>
      <c r="AF13" s="44">
        <v>0.2</v>
      </c>
    </row>
    <row r="14" spans="1:32" x14ac:dyDescent="0.25">
      <c r="A14" s="10" t="s">
        <v>28</v>
      </c>
      <c r="B14" s="9" t="s">
        <v>27</v>
      </c>
      <c r="C14" s="44">
        <v>18.5</v>
      </c>
      <c r="D14" s="44">
        <v>13.3</v>
      </c>
      <c r="E14" s="44">
        <v>16.5</v>
      </c>
      <c r="F14" s="44">
        <v>17.3</v>
      </c>
      <c r="G14" s="44">
        <v>22.9</v>
      </c>
      <c r="H14" s="44">
        <v>27.2</v>
      </c>
      <c r="I14" s="44">
        <v>25.7</v>
      </c>
      <c r="J14" s="44">
        <v>25.2</v>
      </c>
      <c r="L14" s="10" t="s">
        <v>28</v>
      </c>
      <c r="M14" s="9" t="s">
        <v>27</v>
      </c>
      <c r="N14" s="44">
        <v>4.4000000000000004</v>
      </c>
      <c r="O14" s="44">
        <v>2.5</v>
      </c>
      <c r="P14" s="44">
        <v>2.7</v>
      </c>
      <c r="Q14" s="44">
        <v>5.0999999999999996</v>
      </c>
      <c r="R14" s="44">
        <v>3.5</v>
      </c>
      <c r="S14" s="44">
        <v>3.7</v>
      </c>
      <c r="T14" s="44">
        <v>2.4</v>
      </c>
      <c r="U14" s="44">
        <v>3.2</v>
      </c>
      <c r="W14" s="10" t="s">
        <v>28</v>
      </c>
      <c r="X14" s="9" t="s">
        <v>27</v>
      </c>
      <c r="Y14" s="44">
        <v>1.6</v>
      </c>
      <c r="Z14" s="44">
        <v>0.5</v>
      </c>
      <c r="AA14" s="44">
        <v>0.3</v>
      </c>
      <c r="AB14" s="44">
        <v>0.8</v>
      </c>
      <c r="AC14" s="44">
        <v>0.5</v>
      </c>
      <c r="AD14" s="44">
        <v>0.5</v>
      </c>
      <c r="AE14" s="76">
        <v>0.8</v>
      </c>
      <c r="AF14" s="44">
        <v>0.5</v>
      </c>
    </row>
    <row r="15" spans="1:32" x14ac:dyDescent="0.25">
      <c r="A15" s="10" t="s">
        <v>26</v>
      </c>
      <c r="B15" s="9" t="s">
        <v>25</v>
      </c>
      <c r="C15" s="44">
        <v>22.6</v>
      </c>
      <c r="D15" s="44">
        <v>15.8</v>
      </c>
      <c r="E15" s="44">
        <v>28.2</v>
      </c>
      <c r="F15" s="44">
        <v>17.8</v>
      </c>
      <c r="G15" s="44">
        <v>40.200000000000003</v>
      </c>
      <c r="H15" s="44">
        <v>24.7</v>
      </c>
      <c r="I15" s="44">
        <v>33.700000000000003</v>
      </c>
      <c r="J15" s="44">
        <v>27.1</v>
      </c>
      <c r="L15" s="10" t="s">
        <v>26</v>
      </c>
      <c r="M15" s="9" t="s">
        <v>25</v>
      </c>
      <c r="N15" s="44">
        <v>1.1000000000000001</v>
      </c>
      <c r="O15" s="44">
        <v>3.4</v>
      </c>
      <c r="P15" s="44">
        <v>1.1000000000000001</v>
      </c>
      <c r="Q15" s="44">
        <v>1.1000000000000001</v>
      </c>
      <c r="R15" s="44">
        <v>4.5</v>
      </c>
      <c r="S15" s="44">
        <v>3.4</v>
      </c>
      <c r="T15" s="44">
        <v>3.4</v>
      </c>
      <c r="U15" s="44">
        <v>5.7</v>
      </c>
      <c r="W15" s="10" t="s">
        <v>26</v>
      </c>
      <c r="X15" s="9" t="s">
        <v>25</v>
      </c>
      <c r="Y15" s="44">
        <v>0</v>
      </c>
      <c r="Z15" s="44">
        <v>1.1000000000000001</v>
      </c>
      <c r="AA15" s="44">
        <v>0</v>
      </c>
      <c r="AB15" s="44">
        <v>0</v>
      </c>
      <c r="AC15" s="44">
        <v>1.1000000000000001</v>
      </c>
      <c r="AD15" s="44">
        <v>0</v>
      </c>
      <c r="AE15" s="76">
        <v>0</v>
      </c>
      <c r="AF15" s="44">
        <v>0</v>
      </c>
    </row>
    <row r="16" spans="1:32" x14ac:dyDescent="0.25">
      <c r="A16" s="10" t="s">
        <v>24</v>
      </c>
      <c r="B16" s="9" t="s">
        <v>23</v>
      </c>
      <c r="C16" s="44">
        <v>30.5</v>
      </c>
      <c r="D16" s="44">
        <v>29.8</v>
      </c>
      <c r="E16" s="44">
        <v>30.4</v>
      </c>
      <c r="F16" s="44">
        <v>26.4</v>
      </c>
      <c r="G16" s="44">
        <v>29</v>
      </c>
      <c r="H16" s="44">
        <v>27.2</v>
      </c>
      <c r="I16" s="44">
        <v>28</v>
      </c>
      <c r="J16" s="44">
        <v>22.8</v>
      </c>
      <c r="L16" s="10" t="s">
        <v>24</v>
      </c>
      <c r="M16" s="9" t="s">
        <v>23</v>
      </c>
      <c r="N16" s="44">
        <v>1.9</v>
      </c>
      <c r="O16" s="44">
        <v>1.3</v>
      </c>
      <c r="P16" s="44">
        <v>0.6</v>
      </c>
      <c r="Q16" s="44">
        <v>3.2</v>
      </c>
      <c r="R16" s="44">
        <v>1.3</v>
      </c>
      <c r="S16" s="44">
        <v>3.2</v>
      </c>
      <c r="T16" s="44">
        <v>2.6</v>
      </c>
      <c r="U16" s="44">
        <v>1.3</v>
      </c>
      <c r="W16" s="10" t="s">
        <v>24</v>
      </c>
      <c r="X16" s="9" t="s">
        <v>23</v>
      </c>
      <c r="Y16" s="44">
        <v>1.9</v>
      </c>
      <c r="Z16" s="44">
        <v>0.6</v>
      </c>
      <c r="AA16" s="44">
        <v>0</v>
      </c>
      <c r="AB16" s="44">
        <v>0</v>
      </c>
      <c r="AC16" s="44">
        <v>1.9</v>
      </c>
      <c r="AD16" s="44">
        <v>0.6</v>
      </c>
      <c r="AE16" s="76">
        <v>0.7</v>
      </c>
      <c r="AF16" s="44">
        <v>1.3</v>
      </c>
    </row>
    <row r="17" spans="1:32" x14ac:dyDescent="0.25">
      <c r="A17" s="10" t="s">
        <v>22</v>
      </c>
      <c r="B17" s="9" t="s">
        <v>21</v>
      </c>
      <c r="C17" s="44">
        <v>25.4</v>
      </c>
      <c r="D17" s="44">
        <v>22.7</v>
      </c>
      <c r="E17" s="44">
        <v>25.9</v>
      </c>
      <c r="F17" s="44">
        <v>24.9</v>
      </c>
      <c r="G17" s="44">
        <v>30.4</v>
      </c>
      <c r="H17" s="44">
        <v>31.1</v>
      </c>
      <c r="I17" s="44">
        <v>31</v>
      </c>
      <c r="J17" s="44">
        <v>28.8</v>
      </c>
      <c r="L17" s="10" t="s">
        <v>22</v>
      </c>
      <c r="M17" s="9" t="s">
        <v>21</v>
      </c>
      <c r="N17" s="44">
        <v>3.6</v>
      </c>
      <c r="O17" s="44">
        <v>1.8</v>
      </c>
      <c r="P17" s="44">
        <v>4.5</v>
      </c>
      <c r="Q17" s="44">
        <v>4.3</v>
      </c>
      <c r="R17" s="44">
        <v>5.4</v>
      </c>
      <c r="S17" s="44">
        <v>3.6</v>
      </c>
      <c r="T17" s="44">
        <v>2.4</v>
      </c>
      <c r="U17" s="44">
        <v>3.1</v>
      </c>
      <c r="W17" s="10" t="s">
        <v>22</v>
      </c>
      <c r="X17" s="9" t="s">
        <v>21</v>
      </c>
      <c r="Y17" s="44">
        <v>0.7</v>
      </c>
      <c r="Z17" s="44">
        <v>0.4</v>
      </c>
      <c r="AA17" s="44">
        <v>0.5</v>
      </c>
      <c r="AB17" s="44">
        <v>2</v>
      </c>
      <c r="AC17" s="44">
        <v>1.9</v>
      </c>
      <c r="AD17" s="44">
        <v>0.7</v>
      </c>
      <c r="AE17" s="76">
        <v>0.5</v>
      </c>
      <c r="AF17" s="44">
        <v>0.8</v>
      </c>
    </row>
    <row r="18" spans="1:32" x14ac:dyDescent="0.25">
      <c r="A18" s="10" t="s">
        <v>20</v>
      </c>
      <c r="B18" s="9" t="s">
        <v>19</v>
      </c>
      <c r="C18" s="44">
        <v>29.8</v>
      </c>
      <c r="D18" s="44">
        <v>19.100000000000001</v>
      </c>
      <c r="E18" s="44">
        <v>32</v>
      </c>
      <c r="F18" s="44">
        <v>32.200000000000003</v>
      </c>
      <c r="G18" s="44">
        <v>30</v>
      </c>
      <c r="H18" s="44">
        <v>43</v>
      </c>
      <c r="I18" s="44">
        <v>28</v>
      </c>
      <c r="J18" s="44">
        <v>40.299999999999997</v>
      </c>
      <c r="L18" s="10" t="s">
        <v>20</v>
      </c>
      <c r="M18" s="9" t="s">
        <v>19</v>
      </c>
      <c r="N18" s="44">
        <v>1.5</v>
      </c>
      <c r="O18" s="44">
        <v>0</v>
      </c>
      <c r="P18" s="44">
        <v>0.8</v>
      </c>
      <c r="Q18" s="44">
        <v>3.7</v>
      </c>
      <c r="R18" s="44">
        <v>5.3</v>
      </c>
      <c r="S18" s="44">
        <v>2.2999999999999998</v>
      </c>
      <c r="T18" s="44">
        <v>2.2999999999999998</v>
      </c>
      <c r="U18" s="44">
        <v>6.8</v>
      </c>
      <c r="W18" s="10" t="s">
        <v>20</v>
      </c>
      <c r="X18" s="9" t="s">
        <v>19</v>
      </c>
      <c r="Y18" s="44">
        <v>0.8</v>
      </c>
      <c r="Z18" s="44">
        <v>0</v>
      </c>
      <c r="AA18" s="44">
        <v>1.5</v>
      </c>
      <c r="AB18" s="44">
        <v>0</v>
      </c>
      <c r="AC18" s="44">
        <v>0</v>
      </c>
      <c r="AD18" s="44">
        <v>0.8</v>
      </c>
      <c r="AE18" s="76">
        <v>0</v>
      </c>
      <c r="AF18" s="44">
        <v>0</v>
      </c>
    </row>
    <row r="19" spans="1:32" x14ac:dyDescent="0.25">
      <c r="A19" s="10" t="s">
        <v>18</v>
      </c>
      <c r="B19" s="9" t="s">
        <v>17</v>
      </c>
      <c r="C19" s="44">
        <v>44.6</v>
      </c>
      <c r="D19" s="44">
        <v>25.5</v>
      </c>
      <c r="E19" s="44">
        <v>22.3</v>
      </c>
      <c r="F19" s="44">
        <v>38.1</v>
      </c>
      <c r="G19" s="44">
        <v>31.9</v>
      </c>
      <c r="H19" s="44">
        <v>67.3</v>
      </c>
      <c r="I19" s="44">
        <v>29</v>
      </c>
      <c r="J19" s="44">
        <v>32.4</v>
      </c>
      <c r="L19" s="10" t="s">
        <v>18</v>
      </c>
      <c r="M19" s="9" t="s">
        <v>17</v>
      </c>
      <c r="N19" s="44">
        <v>6.4</v>
      </c>
      <c r="O19" s="44">
        <v>6.4</v>
      </c>
      <c r="P19" s="44">
        <v>0</v>
      </c>
      <c r="Q19" s="44">
        <v>0</v>
      </c>
      <c r="R19" s="44">
        <v>9.6</v>
      </c>
      <c r="S19" s="44">
        <v>0</v>
      </c>
      <c r="T19" s="44">
        <v>6.4</v>
      </c>
      <c r="U19" s="44">
        <v>6.5</v>
      </c>
      <c r="W19" s="10" t="s">
        <v>18</v>
      </c>
      <c r="X19" s="9" t="s">
        <v>17</v>
      </c>
      <c r="Y19" s="44">
        <v>3.2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76">
        <v>0</v>
      </c>
      <c r="AF19" s="44">
        <v>0</v>
      </c>
    </row>
    <row r="20" spans="1:32" x14ac:dyDescent="0.25">
      <c r="A20" s="10" t="s">
        <v>16</v>
      </c>
      <c r="B20" s="9" t="s">
        <v>15</v>
      </c>
      <c r="C20" s="44">
        <v>23.1</v>
      </c>
      <c r="D20" s="44">
        <v>19.899999999999999</v>
      </c>
      <c r="E20" s="44">
        <v>22.5</v>
      </c>
      <c r="F20" s="44">
        <v>25.2</v>
      </c>
      <c r="G20" s="44">
        <v>31.6</v>
      </c>
      <c r="H20" s="44">
        <v>28.2</v>
      </c>
      <c r="I20" s="44">
        <v>28.8</v>
      </c>
      <c r="J20" s="44">
        <v>25.4</v>
      </c>
      <c r="L20" s="10" t="s">
        <v>16</v>
      </c>
      <c r="M20" s="9" t="s">
        <v>15</v>
      </c>
      <c r="N20" s="44">
        <v>4.5</v>
      </c>
      <c r="O20" s="44">
        <v>5</v>
      </c>
      <c r="P20" s="44">
        <v>4</v>
      </c>
      <c r="Q20" s="44">
        <v>4.0999999999999996</v>
      </c>
      <c r="R20" s="44">
        <v>3.2</v>
      </c>
      <c r="S20" s="44">
        <v>2.6</v>
      </c>
      <c r="T20" s="44">
        <v>3.1</v>
      </c>
      <c r="U20" s="44">
        <v>3.4</v>
      </c>
      <c r="W20" s="10" t="s">
        <v>16</v>
      </c>
      <c r="X20" s="9" t="s">
        <v>15</v>
      </c>
      <c r="Y20" s="44">
        <v>1</v>
      </c>
      <c r="Z20" s="44">
        <v>0.7</v>
      </c>
      <c r="AA20" s="44">
        <v>0.2</v>
      </c>
      <c r="AB20" s="44">
        <v>0.7</v>
      </c>
      <c r="AC20" s="44">
        <v>0.5</v>
      </c>
      <c r="AD20" s="44">
        <v>0.7</v>
      </c>
      <c r="AE20" s="76">
        <v>0.3</v>
      </c>
      <c r="AF20" s="44">
        <v>0.7</v>
      </c>
    </row>
    <row r="21" spans="1:32" x14ac:dyDescent="0.25">
      <c r="A21" s="10" t="s">
        <v>14</v>
      </c>
      <c r="B21" s="9" t="s">
        <v>13</v>
      </c>
      <c r="C21" s="44">
        <v>21.7</v>
      </c>
      <c r="D21" s="44">
        <v>20.2</v>
      </c>
      <c r="E21" s="44">
        <v>25.7</v>
      </c>
      <c r="F21" s="44">
        <v>26.4</v>
      </c>
      <c r="G21" s="44">
        <v>30.3</v>
      </c>
      <c r="H21" s="44">
        <v>31.1</v>
      </c>
      <c r="I21" s="44">
        <v>29</v>
      </c>
      <c r="J21" s="44">
        <v>28.2</v>
      </c>
      <c r="L21" s="10" t="s">
        <v>14</v>
      </c>
      <c r="M21" s="9" t="s">
        <v>13</v>
      </c>
      <c r="N21" s="44">
        <v>3.7</v>
      </c>
      <c r="O21" s="44">
        <v>3.5</v>
      </c>
      <c r="P21" s="44">
        <v>2.7</v>
      </c>
      <c r="Q21" s="44">
        <v>2.9</v>
      </c>
      <c r="R21" s="44">
        <v>4.2</v>
      </c>
      <c r="S21" s="44">
        <v>5.2</v>
      </c>
      <c r="T21" s="44">
        <v>4.4000000000000004</v>
      </c>
      <c r="U21" s="44">
        <v>3.5</v>
      </c>
      <c r="W21" s="10" t="s">
        <v>14</v>
      </c>
      <c r="X21" s="9" t="s">
        <v>13</v>
      </c>
      <c r="Y21" s="44">
        <v>0.2</v>
      </c>
      <c r="Z21" s="44">
        <v>1</v>
      </c>
      <c r="AA21" s="44">
        <v>0.2</v>
      </c>
      <c r="AB21" s="44">
        <v>0</v>
      </c>
      <c r="AC21" s="44">
        <v>0.5</v>
      </c>
      <c r="AD21" s="44">
        <v>0.5</v>
      </c>
      <c r="AE21" s="76">
        <v>0.5</v>
      </c>
      <c r="AF21" s="44">
        <v>1</v>
      </c>
    </row>
    <row r="22" spans="1:32" x14ac:dyDescent="0.25">
      <c r="A22" s="10" t="s">
        <v>12</v>
      </c>
      <c r="B22" s="9" t="s">
        <v>11</v>
      </c>
      <c r="C22" s="44">
        <v>24.2</v>
      </c>
      <c r="D22" s="44">
        <v>17.3</v>
      </c>
      <c r="E22" s="44">
        <v>10.4</v>
      </c>
      <c r="F22" s="44">
        <v>6.9</v>
      </c>
      <c r="G22" s="44">
        <v>15.6</v>
      </c>
      <c r="H22" s="44">
        <v>40.1</v>
      </c>
      <c r="I22" s="44">
        <v>24.5</v>
      </c>
      <c r="J22" s="44">
        <v>26.4</v>
      </c>
      <c r="L22" s="10" t="s">
        <v>12</v>
      </c>
      <c r="M22" s="9" t="s">
        <v>11</v>
      </c>
      <c r="N22" s="44">
        <v>3.5</v>
      </c>
      <c r="O22" s="44">
        <v>3.5</v>
      </c>
      <c r="P22" s="44">
        <v>0</v>
      </c>
      <c r="Q22" s="44">
        <v>1.7</v>
      </c>
      <c r="R22" s="44">
        <v>5.2</v>
      </c>
      <c r="S22" s="44">
        <v>7</v>
      </c>
      <c r="T22" s="44">
        <v>5.3</v>
      </c>
      <c r="U22" s="44">
        <v>1.8</v>
      </c>
      <c r="W22" s="10" t="s">
        <v>12</v>
      </c>
      <c r="X22" s="9" t="s">
        <v>11</v>
      </c>
      <c r="Y22" s="44">
        <v>0</v>
      </c>
      <c r="Z22" s="44">
        <v>0</v>
      </c>
      <c r="AA22" s="44">
        <v>0</v>
      </c>
      <c r="AB22" s="44">
        <v>1.7</v>
      </c>
      <c r="AC22" s="44">
        <v>0</v>
      </c>
      <c r="AD22" s="44">
        <v>0</v>
      </c>
      <c r="AE22" s="76">
        <v>1.8</v>
      </c>
      <c r="AF22" s="44">
        <v>0</v>
      </c>
    </row>
    <row r="23" spans="1:32" x14ac:dyDescent="0.25">
      <c r="A23" s="10" t="s">
        <v>10</v>
      </c>
      <c r="B23" s="9" t="s">
        <v>9</v>
      </c>
      <c r="C23" s="44">
        <v>20.399999999999999</v>
      </c>
      <c r="D23" s="44">
        <v>26</v>
      </c>
      <c r="E23" s="44">
        <v>23</v>
      </c>
      <c r="F23" s="44">
        <v>22.7</v>
      </c>
      <c r="G23" s="44">
        <v>22.8</v>
      </c>
      <c r="H23" s="44">
        <v>26.9</v>
      </c>
      <c r="I23" s="44">
        <v>33.1</v>
      </c>
      <c r="J23" s="44">
        <v>26.6</v>
      </c>
      <c r="L23" s="10" t="s">
        <v>10</v>
      </c>
      <c r="M23" s="9" t="s">
        <v>9</v>
      </c>
      <c r="N23" s="44">
        <v>2</v>
      </c>
      <c r="O23" s="44">
        <v>2.6</v>
      </c>
      <c r="P23" s="44">
        <v>4.5999999999999996</v>
      </c>
      <c r="Q23" s="44">
        <v>2.5</v>
      </c>
      <c r="R23" s="44">
        <v>3.5</v>
      </c>
      <c r="S23" s="44">
        <v>1</v>
      </c>
      <c r="T23" s="44">
        <v>3.1</v>
      </c>
      <c r="U23" s="44">
        <v>2</v>
      </c>
      <c r="W23" s="10" t="s">
        <v>10</v>
      </c>
      <c r="X23" s="9" t="s">
        <v>9</v>
      </c>
      <c r="Y23" s="44">
        <v>0</v>
      </c>
      <c r="Z23" s="44">
        <v>0.5</v>
      </c>
      <c r="AA23" s="44">
        <v>0</v>
      </c>
      <c r="AB23" s="44">
        <v>0</v>
      </c>
      <c r="AC23" s="44">
        <v>0</v>
      </c>
      <c r="AD23" s="44">
        <v>0</v>
      </c>
      <c r="AE23" s="76">
        <v>0</v>
      </c>
      <c r="AF23" s="44">
        <v>0</v>
      </c>
    </row>
    <row r="24" spans="1:32" x14ac:dyDescent="0.25">
      <c r="A24" s="10" t="s">
        <v>8</v>
      </c>
      <c r="B24" s="9" t="s">
        <v>7</v>
      </c>
      <c r="C24" s="44">
        <v>29</v>
      </c>
      <c r="D24" s="44">
        <v>29</v>
      </c>
      <c r="E24" s="44">
        <v>28.8</v>
      </c>
      <c r="F24" s="44">
        <v>21.2</v>
      </c>
      <c r="G24" s="44">
        <v>22</v>
      </c>
      <c r="H24" s="44">
        <v>35.299999999999997</v>
      </c>
      <c r="I24" s="44">
        <v>26.1</v>
      </c>
      <c r="J24" s="44">
        <v>23.7</v>
      </c>
      <c r="L24" s="10" t="s">
        <v>8</v>
      </c>
      <c r="M24" s="9" t="s">
        <v>7</v>
      </c>
      <c r="N24" s="44">
        <v>3.8</v>
      </c>
      <c r="O24" s="44">
        <v>3</v>
      </c>
      <c r="P24" s="44">
        <v>1.8</v>
      </c>
      <c r="Q24" s="44">
        <v>3.7</v>
      </c>
      <c r="R24" s="44">
        <v>3.1</v>
      </c>
      <c r="S24" s="44">
        <v>3.9</v>
      </c>
      <c r="T24" s="44">
        <v>2.8</v>
      </c>
      <c r="U24" s="44">
        <v>2.4</v>
      </c>
      <c r="W24" s="10" t="s">
        <v>8</v>
      </c>
      <c r="X24" s="9" t="s">
        <v>7</v>
      </c>
      <c r="Y24" s="44">
        <v>0.6</v>
      </c>
      <c r="Z24" s="44">
        <v>1.2</v>
      </c>
      <c r="AA24" s="44">
        <v>0</v>
      </c>
      <c r="AB24" s="44">
        <v>0</v>
      </c>
      <c r="AC24" s="44">
        <v>1</v>
      </c>
      <c r="AD24" s="44">
        <v>0.8</v>
      </c>
      <c r="AE24" s="76">
        <v>0.4</v>
      </c>
      <c r="AF24" s="44">
        <v>0.2</v>
      </c>
    </row>
    <row r="25" spans="1:32" x14ac:dyDescent="0.25">
      <c r="A25" s="6" t="s">
        <v>6</v>
      </c>
      <c r="B25" s="5" t="s">
        <v>5</v>
      </c>
      <c r="C25" s="43">
        <v>23.2</v>
      </c>
      <c r="D25" s="43">
        <v>21.3</v>
      </c>
      <c r="E25" s="43">
        <v>25.6</v>
      </c>
      <c r="F25" s="43">
        <v>23.4</v>
      </c>
      <c r="G25" s="43">
        <v>31.3</v>
      </c>
      <c r="H25" s="43">
        <v>19.899999999999999</v>
      </c>
      <c r="I25" s="43">
        <v>28.4</v>
      </c>
      <c r="J25" s="43">
        <v>32.799999999999997</v>
      </c>
      <c r="L25" s="6" t="s">
        <v>6</v>
      </c>
      <c r="M25" s="5" t="s">
        <v>5</v>
      </c>
      <c r="N25" s="43">
        <v>5.5</v>
      </c>
      <c r="O25" s="43">
        <v>3</v>
      </c>
      <c r="P25" s="43">
        <v>4.9000000000000004</v>
      </c>
      <c r="Q25" s="43">
        <v>3.6</v>
      </c>
      <c r="R25" s="43">
        <v>3</v>
      </c>
      <c r="S25" s="43">
        <v>1.8</v>
      </c>
      <c r="T25" s="43">
        <v>2.4</v>
      </c>
      <c r="U25" s="43">
        <v>2.4</v>
      </c>
      <c r="W25" s="6" t="s">
        <v>6</v>
      </c>
      <c r="X25" s="5" t="s">
        <v>5</v>
      </c>
      <c r="Y25" s="43">
        <v>6.7</v>
      </c>
      <c r="Z25" s="43">
        <v>2.4</v>
      </c>
      <c r="AA25" s="43">
        <v>4.9000000000000004</v>
      </c>
      <c r="AB25" s="43">
        <v>1.2</v>
      </c>
      <c r="AC25" s="43">
        <v>2.4</v>
      </c>
      <c r="AD25" s="43">
        <v>0.6</v>
      </c>
      <c r="AE25" s="77">
        <v>3</v>
      </c>
      <c r="AF25" s="43">
        <v>0</v>
      </c>
    </row>
    <row r="26" spans="1:32" x14ac:dyDescent="0.25">
      <c r="A26" s="50"/>
      <c r="B26" s="20"/>
      <c r="C26" s="52"/>
      <c r="D26" s="52"/>
      <c r="E26" s="52"/>
      <c r="F26" s="52"/>
      <c r="G26" s="52"/>
      <c r="H26" s="52"/>
      <c r="I26" s="52"/>
      <c r="J26" s="52"/>
      <c r="L26" s="50"/>
      <c r="M26" s="20"/>
      <c r="N26" s="52"/>
      <c r="O26" s="52"/>
      <c r="P26" s="52"/>
      <c r="Q26" s="52"/>
      <c r="R26" s="52"/>
      <c r="S26" s="52"/>
      <c r="T26" s="52"/>
      <c r="U26" s="52"/>
      <c r="W26" s="50"/>
      <c r="X26" s="20"/>
      <c r="Y26" s="52"/>
      <c r="Z26" s="52"/>
      <c r="AA26" s="52"/>
      <c r="AB26" s="52"/>
      <c r="AC26" s="52"/>
      <c r="AD26" s="52"/>
      <c r="AF26" s="52"/>
    </row>
    <row r="27" spans="1:32" x14ac:dyDescent="0.25">
      <c r="A27" s="50"/>
      <c r="B27" s="2" t="s">
        <v>4</v>
      </c>
      <c r="C27" s="1">
        <f>QUARTILE(C$5:C$25,1)</f>
        <v>21.7</v>
      </c>
      <c r="D27" s="1">
        <f t="shared" ref="D27:J27" si="0">QUARTILE(D$5:D$25,1)</f>
        <v>19.100000000000001</v>
      </c>
      <c r="E27" s="1">
        <f t="shared" si="0"/>
        <v>23</v>
      </c>
      <c r="F27" s="1">
        <f t="shared" si="0"/>
        <v>21.2</v>
      </c>
      <c r="G27" s="1">
        <f t="shared" si="0"/>
        <v>22.9</v>
      </c>
      <c r="H27" s="1">
        <f t="shared" si="0"/>
        <v>27.2</v>
      </c>
      <c r="I27" s="1">
        <f t="shared" si="0"/>
        <v>25.7</v>
      </c>
      <c r="J27" s="1">
        <f t="shared" si="0"/>
        <v>25.4</v>
      </c>
      <c r="L27" s="50"/>
      <c r="M27" s="2" t="s">
        <v>4</v>
      </c>
      <c r="N27" s="1">
        <f>QUARTILE(N$5:N$25,1)</f>
        <v>2</v>
      </c>
      <c r="O27" s="1">
        <f t="shared" ref="O27:U27" si="1">QUARTILE(O$5:O$25,1)</f>
        <v>2.5</v>
      </c>
      <c r="P27" s="1">
        <f t="shared" si="1"/>
        <v>1.1000000000000001</v>
      </c>
      <c r="Q27" s="1">
        <f t="shared" si="1"/>
        <v>1.9</v>
      </c>
      <c r="R27" s="1">
        <f t="shared" si="1"/>
        <v>3.2</v>
      </c>
      <c r="S27" s="1">
        <f t="shared" si="1"/>
        <v>2.2999999999999998</v>
      </c>
      <c r="T27" s="1">
        <f t="shared" si="1"/>
        <v>2.6</v>
      </c>
      <c r="U27" s="1">
        <f t="shared" si="1"/>
        <v>2</v>
      </c>
      <c r="W27" s="50"/>
      <c r="X27" s="2" t="s">
        <v>4</v>
      </c>
      <c r="Y27" s="1">
        <f>QUARTILE(Y$5:Y$25,1)</f>
        <v>0</v>
      </c>
      <c r="Z27" s="1">
        <f t="shared" ref="Z27:AF27" si="2">QUARTILE(Z$5:Z$25,1)</f>
        <v>0</v>
      </c>
      <c r="AA27" s="1">
        <f t="shared" si="2"/>
        <v>0</v>
      </c>
      <c r="AB27" s="1">
        <f t="shared" si="2"/>
        <v>0</v>
      </c>
      <c r="AC27" s="1">
        <f t="shared" si="2"/>
        <v>0</v>
      </c>
      <c r="AD27" s="1">
        <f t="shared" si="2"/>
        <v>0</v>
      </c>
      <c r="AE27" s="1">
        <f t="shared" si="2"/>
        <v>0</v>
      </c>
      <c r="AF27" s="1">
        <f t="shared" si="2"/>
        <v>0</v>
      </c>
    </row>
    <row r="28" spans="1:32" x14ac:dyDescent="0.25">
      <c r="A28" s="50"/>
      <c r="B28" s="2" t="s">
        <v>3</v>
      </c>
      <c r="C28" s="1">
        <f>MEDIAN(C$5:C$25)</f>
        <v>25.4</v>
      </c>
      <c r="D28" s="1">
        <f t="shared" ref="D28:J28" si="3">MEDIAN(D$5:D$25)</f>
        <v>23.5</v>
      </c>
      <c r="E28" s="1">
        <f t="shared" si="3"/>
        <v>25.9</v>
      </c>
      <c r="F28" s="1">
        <f t="shared" si="3"/>
        <v>25.2</v>
      </c>
      <c r="G28" s="1">
        <f t="shared" si="3"/>
        <v>30</v>
      </c>
      <c r="H28" s="1">
        <f t="shared" si="3"/>
        <v>31.9</v>
      </c>
      <c r="I28" s="1">
        <f t="shared" si="3"/>
        <v>28.4</v>
      </c>
      <c r="J28" s="1">
        <f t="shared" si="3"/>
        <v>28.8</v>
      </c>
      <c r="L28" s="50"/>
      <c r="M28" s="2" t="s">
        <v>3</v>
      </c>
      <c r="N28" s="1">
        <f>MEDIAN(N$5:N$25)</f>
        <v>3.6</v>
      </c>
      <c r="O28" s="1">
        <f t="shared" ref="O28:U28" si="4">MEDIAN(O$5:O$25)</f>
        <v>3.4</v>
      </c>
      <c r="P28" s="1">
        <f t="shared" si="4"/>
        <v>3.2</v>
      </c>
      <c r="Q28" s="1">
        <f t="shared" si="4"/>
        <v>3.6</v>
      </c>
      <c r="R28" s="1">
        <f t="shared" si="4"/>
        <v>4.2</v>
      </c>
      <c r="S28" s="1">
        <f t="shared" si="4"/>
        <v>3.6</v>
      </c>
      <c r="T28" s="1">
        <f t="shared" si="4"/>
        <v>3.1</v>
      </c>
      <c r="U28" s="1">
        <f t="shared" si="4"/>
        <v>3.2</v>
      </c>
      <c r="W28" s="50"/>
      <c r="X28" s="2" t="s">
        <v>3</v>
      </c>
      <c r="Y28" s="1">
        <f>MEDIAN(Y$5:Y$25)</f>
        <v>0.7</v>
      </c>
      <c r="Z28" s="1">
        <f t="shared" ref="Z28:AF28" si="5">MEDIAN(Z$5:Z$25)</f>
        <v>0.5</v>
      </c>
      <c r="AA28" s="1">
        <f t="shared" si="5"/>
        <v>0.2</v>
      </c>
      <c r="AB28" s="1">
        <f t="shared" si="5"/>
        <v>0.2</v>
      </c>
      <c r="AC28" s="1">
        <f t="shared" si="5"/>
        <v>0.5</v>
      </c>
      <c r="AD28" s="1">
        <f t="shared" si="5"/>
        <v>0.6</v>
      </c>
      <c r="AE28" s="1">
        <f t="shared" si="5"/>
        <v>0.5</v>
      </c>
      <c r="AF28" s="1">
        <f t="shared" si="5"/>
        <v>0.4</v>
      </c>
    </row>
    <row r="29" spans="1:32" x14ac:dyDescent="0.25">
      <c r="A29" s="50"/>
      <c r="B29" s="2" t="s">
        <v>2</v>
      </c>
      <c r="C29" s="1">
        <f>QUARTILE(C$5:C$25,3)</f>
        <v>31.2</v>
      </c>
      <c r="D29" s="1">
        <f t="shared" ref="D29:J29" si="6">QUARTILE(D$5:D$25,3)</f>
        <v>28.5</v>
      </c>
      <c r="E29" s="1">
        <f t="shared" si="6"/>
        <v>29.4</v>
      </c>
      <c r="F29" s="1">
        <f t="shared" si="6"/>
        <v>28.4</v>
      </c>
      <c r="G29" s="1">
        <f t="shared" si="6"/>
        <v>31.9</v>
      </c>
      <c r="H29" s="1">
        <f t="shared" si="6"/>
        <v>35.299999999999997</v>
      </c>
      <c r="I29" s="1">
        <f t="shared" si="6"/>
        <v>30.5</v>
      </c>
      <c r="J29" s="1">
        <f t="shared" si="6"/>
        <v>35.5</v>
      </c>
      <c r="L29" s="50"/>
      <c r="M29" s="2" t="s">
        <v>2</v>
      </c>
      <c r="N29" s="1">
        <f>QUARTILE(N$5:N$25,3)</f>
        <v>4.5</v>
      </c>
      <c r="O29" s="1">
        <f t="shared" ref="O29:U29" si="7">QUARTILE(O$5:O$25,3)</f>
        <v>5</v>
      </c>
      <c r="P29" s="1">
        <f t="shared" si="7"/>
        <v>4.9000000000000004</v>
      </c>
      <c r="Q29" s="1">
        <f t="shared" si="7"/>
        <v>4.3</v>
      </c>
      <c r="R29" s="1">
        <f t="shared" si="7"/>
        <v>5.4</v>
      </c>
      <c r="S29" s="1">
        <f t="shared" si="7"/>
        <v>4.8</v>
      </c>
      <c r="T29" s="1">
        <f t="shared" si="7"/>
        <v>5.3</v>
      </c>
      <c r="U29" s="1">
        <f t="shared" si="7"/>
        <v>5.4</v>
      </c>
      <c r="W29" s="50"/>
      <c r="X29" s="2" t="s">
        <v>2</v>
      </c>
      <c r="Y29" s="1">
        <f>QUARTILE(Y$5:Y$25,3)</f>
        <v>1.3</v>
      </c>
      <c r="Z29" s="1">
        <f t="shared" ref="Z29:AF29" si="8">QUARTILE(Z$5:Z$25,3)</f>
        <v>1.1000000000000001</v>
      </c>
      <c r="AA29" s="1">
        <f t="shared" si="8"/>
        <v>1.1000000000000001</v>
      </c>
      <c r="AB29" s="1">
        <f t="shared" si="8"/>
        <v>1.2</v>
      </c>
      <c r="AC29" s="1">
        <f t="shared" si="8"/>
        <v>1.7</v>
      </c>
      <c r="AD29" s="1">
        <f t="shared" si="8"/>
        <v>0.7</v>
      </c>
      <c r="AE29" s="1">
        <f t="shared" si="8"/>
        <v>0.9</v>
      </c>
      <c r="AF29" s="1">
        <f t="shared" si="8"/>
        <v>0.8</v>
      </c>
    </row>
    <row r="30" spans="1:32" x14ac:dyDescent="0.25">
      <c r="A30" s="50"/>
      <c r="B30" s="2" t="s">
        <v>1</v>
      </c>
      <c r="C30" s="1">
        <f>AVERAGE(C$5:C$25)</f>
        <v>28.214285714285719</v>
      </c>
      <c r="D30" s="1">
        <f t="shared" ref="D30:J30" si="9">AVERAGE(D$5:D$25)</f>
        <v>22.6</v>
      </c>
      <c r="E30" s="1">
        <f t="shared" si="9"/>
        <v>25.219047619047615</v>
      </c>
      <c r="F30" s="1">
        <f t="shared" si="9"/>
        <v>24.952380952380945</v>
      </c>
      <c r="G30" s="1">
        <f t="shared" si="9"/>
        <v>27.795238095238091</v>
      </c>
      <c r="H30" s="1">
        <f t="shared" si="9"/>
        <v>32.495238095238093</v>
      </c>
      <c r="I30" s="1">
        <f t="shared" si="9"/>
        <v>28.204761904761909</v>
      </c>
      <c r="J30" s="1">
        <f t="shared" si="9"/>
        <v>30.795238095238098</v>
      </c>
      <c r="L30" s="50"/>
      <c r="M30" s="2" t="s">
        <v>1</v>
      </c>
      <c r="N30" s="1">
        <f>AVERAGE(N$5:N$25)</f>
        <v>3.7</v>
      </c>
      <c r="O30" s="1">
        <f t="shared" ref="O30:U30" si="10">AVERAGE(O$5:O$25)</f>
        <v>4.3809523809523814</v>
      </c>
      <c r="P30" s="1">
        <f t="shared" si="10"/>
        <v>3.4000000000000004</v>
      </c>
      <c r="Q30" s="1">
        <f t="shared" si="10"/>
        <v>3.6285714285714286</v>
      </c>
      <c r="R30" s="1">
        <f t="shared" si="10"/>
        <v>4.6857142857142851</v>
      </c>
      <c r="S30" s="1">
        <f t="shared" si="10"/>
        <v>3.8285714285714287</v>
      </c>
      <c r="T30" s="1">
        <f t="shared" si="10"/>
        <v>4.1380952380952376</v>
      </c>
      <c r="U30" s="1">
        <f t="shared" si="10"/>
        <v>3.5857142857142863</v>
      </c>
      <c r="W30" s="50"/>
      <c r="X30" s="2" t="s">
        <v>1</v>
      </c>
      <c r="Y30" s="1">
        <f>AVERAGE(Y$5:Y$25)</f>
        <v>1.0380952380952382</v>
      </c>
      <c r="Z30" s="1">
        <f t="shared" ref="Z30:AF30" si="11">AVERAGE(Z$5:Z$25)</f>
        <v>0.66666666666666663</v>
      </c>
      <c r="AA30" s="1">
        <f t="shared" si="11"/>
        <v>0.72857142857142854</v>
      </c>
      <c r="AB30" s="1">
        <f t="shared" si="11"/>
        <v>0.59047619047619038</v>
      </c>
      <c r="AC30" s="1">
        <f t="shared" si="11"/>
        <v>0.80952380952380953</v>
      </c>
      <c r="AD30" s="1">
        <f t="shared" si="11"/>
        <v>0.4904761904761904</v>
      </c>
      <c r="AE30" s="1">
        <f t="shared" si="11"/>
        <v>0.99047619047619051</v>
      </c>
      <c r="AF30" s="1">
        <f t="shared" si="11"/>
        <v>0.52380952380952384</v>
      </c>
    </row>
    <row r="31" spans="1:32" x14ac:dyDescent="0.25">
      <c r="B31" s="2" t="s">
        <v>0</v>
      </c>
      <c r="C31" s="1">
        <f>_xlfn.STDEV.S(C$5:C$25)</f>
        <v>14.055542882232816</v>
      </c>
      <c r="D31" s="1">
        <f t="shared" ref="D31:J31" si="12">_xlfn.STDEV.S(D$5:D$25)</f>
        <v>9.5151983689253665</v>
      </c>
      <c r="E31" s="1">
        <f t="shared" si="12"/>
        <v>8.3549757059861793</v>
      </c>
      <c r="F31" s="1">
        <f t="shared" si="12"/>
        <v>7.5194161374151518</v>
      </c>
      <c r="G31" s="1">
        <f t="shared" si="12"/>
        <v>9.0994217503353667</v>
      </c>
      <c r="H31" s="1">
        <f t="shared" si="12"/>
        <v>12.034885798813233</v>
      </c>
      <c r="I31" s="1">
        <f t="shared" si="12"/>
        <v>6.9805068720312891</v>
      </c>
      <c r="J31" s="1">
        <f t="shared" si="12"/>
        <v>9.2018191783188144</v>
      </c>
      <c r="M31" s="2" t="s">
        <v>0</v>
      </c>
      <c r="N31" s="1">
        <f>_xlfn.STDEV.S(N$5:N$25)</f>
        <v>1.9702791680368543</v>
      </c>
      <c r="O31" s="1">
        <f t="shared" ref="O31:U31" si="13">_xlfn.STDEV.S(O$5:O$25)</f>
        <v>3.5392964057308127</v>
      </c>
      <c r="P31" s="1">
        <f t="shared" si="13"/>
        <v>2.5487251715318386</v>
      </c>
      <c r="Q31" s="1">
        <f t="shared" si="13"/>
        <v>2.2430209221366741</v>
      </c>
      <c r="R31" s="1">
        <f t="shared" si="13"/>
        <v>2.2165932676712963</v>
      </c>
      <c r="S31" s="1">
        <f t="shared" si="13"/>
        <v>2.7272958873475499</v>
      </c>
      <c r="T31" s="1">
        <f t="shared" si="13"/>
        <v>2.0910466734332336</v>
      </c>
      <c r="U31" s="1">
        <f t="shared" si="13"/>
        <v>2.4046383749507347</v>
      </c>
      <c r="X31" s="2" t="s">
        <v>0</v>
      </c>
      <c r="Y31" s="1">
        <f>_xlfn.STDEV.S(Y$5:Y$25)</f>
        <v>1.5457930619834566</v>
      </c>
      <c r="Z31" s="1">
        <f t="shared" ref="Z31:AF31" si="14">_xlfn.STDEV.S(Z$5:Z$25)</f>
        <v>0.7122733557654205</v>
      </c>
      <c r="AA31" s="1">
        <f t="shared" si="14"/>
        <v>1.1602339665528059</v>
      </c>
      <c r="AB31" s="1">
        <f t="shared" si="14"/>
        <v>0.70845237095006064</v>
      </c>
      <c r="AC31" s="1">
        <f t="shared" si="14"/>
        <v>0.83600524035723722</v>
      </c>
      <c r="AD31" s="1">
        <f t="shared" si="14"/>
        <v>0.48672863271515271</v>
      </c>
      <c r="AE31" s="1">
        <f t="shared" si="14"/>
        <v>1.7617902150666978</v>
      </c>
      <c r="AF31" s="1">
        <f t="shared" si="14"/>
        <v>0.57957291336359207</v>
      </c>
    </row>
    <row r="33" spans="1:21" x14ac:dyDescent="0.25">
      <c r="A33" s="11" t="s">
        <v>56</v>
      </c>
      <c r="L33" s="11" t="s">
        <v>55</v>
      </c>
    </row>
    <row r="34" spans="1:21" x14ac:dyDescent="0.25">
      <c r="A34" s="96" t="s">
        <v>47</v>
      </c>
      <c r="B34" s="97"/>
      <c r="C34" s="45">
        <v>2012</v>
      </c>
      <c r="D34" s="45">
        <v>2013</v>
      </c>
      <c r="E34" s="45">
        <v>2014</v>
      </c>
      <c r="F34" s="45">
        <v>2015</v>
      </c>
      <c r="G34" s="45">
        <v>2016</v>
      </c>
      <c r="H34" s="45">
        <v>2017</v>
      </c>
      <c r="I34" s="45">
        <v>2018</v>
      </c>
      <c r="J34" s="45">
        <v>2019</v>
      </c>
      <c r="L34" s="96" t="s">
        <v>47</v>
      </c>
      <c r="M34" s="97"/>
      <c r="N34" s="45">
        <v>2012</v>
      </c>
      <c r="O34" s="45">
        <v>2013</v>
      </c>
      <c r="P34" s="45">
        <v>2014</v>
      </c>
      <c r="Q34" s="45">
        <v>2015</v>
      </c>
      <c r="R34" s="45">
        <v>2016</v>
      </c>
      <c r="S34" s="45">
        <v>2017</v>
      </c>
      <c r="T34" s="45">
        <v>2018</v>
      </c>
      <c r="U34" s="45">
        <v>2019</v>
      </c>
    </row>
    <row r="35" spans="1:21" x14ac:dyDescent="0.25">
      <c r="A35" s="10" t="s">
        <v>46</v>
      </c>
      <c r="B35" s="9" t="s">
        <v>45</v>
      </c>
      <c r="C35" s="44">
        <v>17.600000000000001</v>
      </c>
      <c r="D35" s="44">
        <v>17.899999999999999</v>
      </c>
      <c r="E35" s="44">
        <v>18.100000000000001</v>
      </c>
      <c r="F35" s="44">
        <v>15.1</v>
      </c>
      <c r="G35" s="44">
        <v>19</v>
      </c>
      <c r="H35" s="44">
        <v>26.1</v>
      </c>
      <c r="I35" s="81">
        <v>27.1</v>
      </c>
      <c r="J35" s="81">
        <v>24.5</v>
      </c>
      <c r="L35" s="10" t="s">
        <v>46</v>
      </c>
      <c r="M35" s="9" t="s">
        <v>45</v>
      </c>
      <c r="N35" s="44">
        <v>3.2</v>
      </c>
      <c r="O35" s="44">
        <v>3.4</v>
      </c>
      <c r="P35" s="44">
        <v>3.7</v>
      </c>
      <c r="Q35" s="44">
        <v>2.5</v>
      </c>
      <c r="R35" s="44">
        <v>4.5</v>
      </c>
      <c r="S35" s="44">
        <v>3.6</v>
      </c>
      <c r="T35" s="81">
        <v>5</v>
      </c>
      <c r="U35" s="81">
        <v>3.2</v>
      </c>
    </row>
    <row r="36" spans="1:21" x14ac:dyDescent="0.25">
      <c r="A36" s="10" t="s">
        <v>44</v>
      </c>
      <c r="B36" s="9" t="s">
        <v>43</v>
      </c>
      <c r="C36" s="44">
        <v>0</v>
      </c>
      <c r="D36" s="44">
        <v>39.4</v>
      </c>
      <c r="E36" s="44">
        <v>39.1</v>
      </c>
      <c r="F36" s="44">
        <v>7.8</v>
      </c>
      <c r="G36" s="44">
        <v>23.4</v>
      </c>
      <c r="H36" s="44">
        <v>55</v>
      </c>
      <c r="I36" s="44">
        <v>15.8</v>
      </c>
      <c r="J36" s="44">
        <v>31.7</v>
      </c>
      <c r="L36" s="10" t="s">
        <v>44</v>
      </c>
      <c r="M36" s="9" t="s">
        <v>43</v>
      </c>
      <c r="N36" s="44">
        <v>0</v>
      </c>
      <c r="O36" s="44">
        <v>0</v>
      </c>
      <c r="P36" s="44">
        <v>0</v>
      </c>
      <c r="Q36" s="44">
        <v>7.8</v>
      </c>
      <c r="R36" s="44">
        <v>7.8</v>
      </c>
      <c r="S36" s="44">
        <v>15.7</v>
      </c>
      <c r="T36" s="44">
        <v>0</v>
      </c>
      <c r="U36" s="44">
        <v>0</v>
      </c>
    </row>
    <row r="37" spans="1:21" x14ac:dyDescent="0.25">
      <c r="A37" s="10" t="s">
        <v>42</v>
      </c>
      <c r="B37" s="9" t="s">
        <v>41</v>
      </c>
      <c r="C37" s="44">
        <v>23.2</v>
      </c>
      <c r="D37" s="44">
        <v>19.3</v>
      </c>
      <c r="E37" s="44">
        <v>24.9</v>
      </c>
      <c r="F37" s="44">
        <v>22.4</v>
      </c>
      <c r="G37" s="44">
        <v>19.399999999999999</v>
      </c>
      <c r="H37" s="44">
        <v>23.9</v>
      </c>
      <c r="I37" s="44">
        <v>21.4</v>
      </c>
      <c r="J37" s="44">
        <v>20.399999999999999</v>
      </c>
      <c r="L37" s="10" t="s">
        <v>42</v>
      </c>
      <c r="M37" s="9" t="s">
        <v>41</v>
      </c>
      <c r="N37" s="44">
        <v>2</v>
      </c>
      <c r="O37" s="44">
        <v>3.3</v>
      </c>
      <c r="P37" s="44">
        <v>3.5</v>
      </c>
      <c r="Q37" s="44">
        <v>2.7</v>
      </c>
      <c r="R37" s="44">
        <v>3</v>
      </c>
      <c r="S37" s="44">
        <v>3</v>
      </c>
      <c r="T37" s="44">
        <v>2.2000000000000002</v>
      </c>
      <c r="U37" s="44">
        <v>2.7</v>
      </c>
    </row>
    <row r="38" spans="1:21" x14ac:dyDescent="0.25">
      <c r="A38" s="10" t="s">
        <v>40</v>
      </c>
      <c r="B38" s="9" t="s">
        <v>39</v>
      </c>
      <c r="C38" s="44">
        <v>2</v>
      </c>
      <c r="D38" s="44">
        <v>2</v>
      </c>
      <c r="E38" s="44">
        <v>2</v>
      </c>
      <c r="F38" s="44">
        <v>0</v>
      </c>
      <c r="G38" s="44">
        <v>1.9</v>
      </c>
      <c r="H38" s="44">
        <v>1.9</v>
      </c>
      <c r="I38" s="44">
        <v>5.7</v>
      </c>
      <c r="J38" s="44">
        <v>5.7</v>
      </c>
      <c r="L38" s="10" t="s">
        <v>40</v>
      </c>
      <c r="M38" s="9" t="s">
        <v>39</v>
      </c>
      <c r="N38" s="44">
        <v>2</v>
      </c>
      <c r="O38" s="44">
        <v>0</v>
      </c>
      <c r="P38" s="44">
        <v>0</v>
      </c>
      <c r="Q38" s="44">
        <v>1.9</v>
      </c>
      <c r="R38" s="44">
        <v>1.9</v>
      </c>
      <c r="S38" s="44">
        <v>1.9</v>
      </c>
      <c r="T38" s="44">
        <v>0</v>
      </c>
      <c r="U38" s="44">
        <v>0</v>
      </c>
    </row>
    <row r="39" spans="1:21" x14ac:dyDescent="0.25">
      <c r="A39" s="10" t="s">
        <v>38</v>
      </c>
      <c r="B39" s="9" t="s">
        <v>37</v>
      </c>
      <c r="C39" s="44">
        <v>9.5</v>
      </c>
      <c r="D39" s="44">
        <v>7.6</v>
      </c>
      <c r="E39" s="44">
        <v>11.3</v>
      </c>
      <c r="F39" s="44">
        <v>16.8</v>
      </c>
      <c r="G39" s="44">
        <v>18.600000000000001</v>
      </c>
      <c r="H39" s="44">
        <v>35.299999999999997</v>
      </c>
      <c r="I39" s="44">
        <v>16.7</v>
      </c>
      <c r="J39" s="44">
        <v>11.1</v>
      </c>
      <c r="L39" s="10" t="s">
        <v>38</v>
      </c>
      <c r="M39" s="9" t="s">
        <v>37</v>
      </c>
      <c r="N39" s="44">
        <v>1.9</v>
      </c>
      <c r="O39" s="44">
        <v>1.9</v>
      </c>
      <c r="P39" s="44">
        <v>0</v>
      </c>
      <c r="Q39" s="44">
        <v>1.9</v>
      </c>
      <c r="R39" s="44">
        <v>5.6</v>
      </c>
      <c r="S39" s="44">
        <v>0</v>
      </c>
      <c r="T39" s="44">
        <v>5.6</v>
      </c>
      <c r="U39" s="44">
        <v>1.9</v>
      </c>
    </row>
    <row r="40" spans="1:21" x14ac:dyDescent="0.25">
      <c r="A40" s="10" t="s">
        <v>36</v>
      </c>
      <c r="B40" s="9" t="s">
        <v>35</v>
      </c>
      <c r="C40" s="44">
        <v>11.1</v>
      </c>
      <c r="D40" s="44">
        <v>12.8</v>
      </c>
      <c r="E40" s="44">
        <v>14.7</v>
      </c>
      <c r="F40" s="44">
        <v>12.6</v>
      </c>
      <c r="G40" s="44">
        <v>16.8</v>
      </c>
      <c r="H40" s="44">
        <v>17.899999999999999</v>
      </c>
      <c r="I40" s="44">
        <v>18.3</v>
      </c>
      <c r="J40" s="44">
        <v>17.7</v>
      </c>
      <c r="L40" s="10" t="s">
        <v>36</v>
      </c>
      <c r="M40" s="9" t="s">
        <v>35</v>
      </c>
      <c r="N40" s="44">
        <v>2.7</v>
      </c>
      <c r="O40" s="44">
        <v>2.5</v>
      </c>
      <c r="P40" s="44">
        <v>2</v>
      </c>
      <c r="Q40" s="44">
        <v>1.8</v>
      </c>
      <c r="R40" s="44">
        <v>2.8</v>
      </c>
      <c r="S40" s="44">
        <v>2.2000000000000002</v>
      </c>
      <c r="T40" s="44">
        <v>2</v>
      </c>
      <c r="U40" s="44">
        <v>3.3</v>
      </c>
    </row>
    <row r="41" spans="1:21" x14ac:dyDescent="0.25">
      <c r="A41" s="10" t="s">
        <v>34</v>
      </c>
      <c r="B41" s="9" t="s">
        <v>33</v>
      </c>
      <c r="C41" s="44">
        <v>9.8000000000000007</v>
      </c>
      <c r="D41" s="44">
        <v>11.5</v>
      </c>
      <c r="E41" s="44">
        <v>22.1</v>
      </c>
      <c r="F41" s="44">
        <v>19.5</v>
      </c>
      <c r="G41" s="44">
        <v>20.399999999999999</v>
      </c>
      <c r="H41" s="44">
        <v>18.8</v>
      </c>
      <c r="I41" s="44">
        <v>17.2</v>
      </c>
      <c r="J41" s="44">
        <v>23</v>
      </c>
      <c r="L41" s="10" t="s">
        <v>34</v>
      </c>
      <c r="M41" s="9" t="s">
        <v>33</v>
      </c>
      <c r="N41" s="44">
        <v>1.6</v>
      </c>
      <c r="O41" s="44">
        <v>1.6</v>
      </c>
      <c r="P41" s="44">
        <v>4.0999999999999996</v>
      </c>
      <c r="Q41" s="44">
        <v>1.6</v>
      </c>
      <c r="R41" s="44">
        <v>0</v>
      </c>
      <c r="S41" s="44">
        <v>0.8</v>
      </c>
      <c r="T41" s="44">
        <v>3.3</v>
      </c>
      <c r="U41" s="44">
        <v>3.3</v>
      </c>
    </row>
    <row r="42" spans="1:21" x14ac:dyDescent="0.25">
      <c r="A42" s="10" t="s">
        <v>32</v>
      </c>
      <c r="B42" s="9" t="s">
        <v>31</v>
      </c>
      <c r="C42" s="44">
        <v>9.5</v>
      </c>
      <c r="D42" s="44">
        <v>14.6</v>
      </c>
      <c r="E42" s="44">
        <v>17.899999999999999</v>
      </c>
      <c r="F42" s="44">
        <v>14.4</v>
      </c>
      <c r="G42" s="44">
        <v>25.9</v>
      </c>
      <c r="H42" s="44">
        <v>28</v>
      </c>
      <c r="I42" s="44">
        <v>31.9</v>
      </c>
      <c r="J42" s="44">
        <v>27.6</v>
      </c>
      <c r="L42" s="10" t="s">
        <v>32</v>
      </c>
      <c r="M42" s="9" t="s">
        <v>31</v>
      </c>
      <c r="N42" s="44">
        <v>3.2</v>
      </c>
      <c r="O42" s="44">
        <v>0.6</v>
      </c>
      <c r="P42" s="44">
        <v>2.6</v>
      </c>
      <c r="Q42" s="44">
        <v>0.6</v>
      </c>
      <c r="R42" s="44">
        <v>3.2</v>
      </c>
      <c r="S42" s="44">
        <v>2.5</v>
      </c>
      <c r="T42" s="44">
        <v>2.6</v>
      </c>
      <c r="U42" s="44">
        <v>3.2</v>
      </c>
    </row>
    <row r="43" spans="1:21" x14ac:dyDescent="0.25">
      <c r="A43" s="10" t="s">
        <v>30</v>
      </c>
      <c r="B43" s="9" t="s">
        <v>29</v>
      </c>
      <c r="C43" s="44">
        <v>19.100000000000001</v>
      </c>
      <c r="D43" s="44">
        <v>20.7</v>
      </c>
      <c r="E43" s="44">
        <v>19.899999999999999</v>
      </c>
      <c r="F43" s="44">
        <v>19.100000000000001</v>
      </c>
      <c r="G43" s="44">
        <v>22.9</v>
      </c>
      <c r="H43" s="44">
        <v>21.1</v>
      </c>
      <c r="I43" s="44">
        <v>18</v>
      </c>
      <c r="J43" s="44">
        <v>24.9</v>
      </c>
      <c r="L43" s="10" t="s">
        <v>30</v>
      </c>
      <c r="M43" s="9" t="s">
        <v>29</v>
      </c>
      <c r="N43" s="44">
        <v>1.8</v>
      </c>
      <c r="O43" s="44">
        <v>3.5</v>
      </c>
      <c r="P43" s="44">
        <v>3</v>
      </c>
      <c r="Q43" s="44">
        <v>2</v>
      </c>
      <c r="R43" s="44">
        <v>1.8</v>
      </c>
      <c r="S43" s="44">
        <v>3.1</v>
      </c>
      <c r="T43" s="44">
        <v>2</v>
      </c>
      <c r="U43" s="44">
        <v>2.5</v>
      </c>
    </row>
    <row r="44" spans="1:21" x14ac:dyDescent="0.25">
      <c r="A44" s="10" t="s">
        <v>28</v>
      </c>
      <c r="B44" s="9" t="s">
        <v>27</v>
      </c>
      <c r="C44" s="44">
        <v>13.9</v>
      </c>
      <c r="D44" s="44">
        <v>15.5</v>
      </c>
      <c r="E44" s="44">
        <v>16</v>
      </c>
      <c r="F44" s="44">
        <v>19.2</v>
      </c>
      <c r="G44" s="44">
        <v>26.9</v>
      </c>
      <c r="H44" s="44">
        <v>25.1</v>
      </c>
      <c r="I44" s="44">
        <v>30.2</v>
      </c>
      <c r="J44" s="44">
        <v>28.4</v>
      </c>
      <c r="L44" s="10" t="s">
        <v>28</v>
      </c>
      <c r="M44" s="9" t="s">
        <v>27</v>
      </c>
      <c r="N44" s="44">
        <v>2.5</v>
      </c>
      <c r="O44" s="44">
        <v>1.6</v>
      </c>
      <c r="P44" s="44">
        <v>1.9</v>
      </c>
      <c r="Q44" s="44">
        <v>1.6</v>
      </c>
      <c r="R44" s="44">
        <v>2.7</v>
      </c>
      <c r="S44" s="44">
        <v>2.9</v>
      </c>
      <c r="T44" s="44">
        <v>2.7</v>
      </c>
      <c r="U44" s="44">
        <v>2.7</v>
      </c>
    </row>
    <row r="45" spans="1:21" x14ac:dyDescent="0.25">
      <c r="A45" s="10" t="s">
        <v>26</v>
      </c>
      <c r="B45" s="9" t="s">
        <v>25</v>
      </c>
      <c r="C45" s="44">
        <v>7.9</v>
      </c>
      <c r="D45" s="44">
        <v>18.100000000000001</v>
      </c>
      <c r="E45" s="44">
        <v>16.899999999999999</v>
      </c>
      <c r="F45" s="44">
        <v>14.5</v>
      </c>
      <c r="G45" s="44">
        <v>16.8</v>
      </c>
      <c r="H45" s="44">
        <v>20.2</v>
      </c>
      <c r="I45" s="44">
        <v>13.5</v>
      </c>
      <c r="J45" s="44">
        <v>17</v>
      </c>
      <c r="L45" s="10" t="s">
        <v>26</v>
      </c>
      <c r="M45" s="9" t="s">
        <v>25</v>
      </c>
      <c r="N45" s="44">
        <v>1.1000000000000001</v>
      </c>
      <c r="O45" s="44">
        <v>0</v>
      </c>
      <c r="P45" s="44">
        <v>0</v>
      </c>
      <c r="Q45" s="44">
        <v>1.1000000000000001</v>
      </c>
      <c r="R45" s="44">
        <v>4.5</v>
      </c>
      <c r="S45" s="44">
        <v>0</v>
      </c>
      <c r="T45" s="44">
        <v>1.1000000000000001</v>
      </c>
      <c r="U45" s="44">
        <v>1.1000000000000001</v>
      </c>
    </row>
    <row r="46" spans="1:21" x14ac:dyDescent="0.25">
      <c r="A46" s="10" t="s">
        <v>24</v>
      </c>
      <c r="B46" s="9" t="s">
        <v>23</v>
      </c>
      <c r="C46" s="44">
        <v>16.2</v>
      </c>
      <c r="D46" s="44">
        <v>14.3</v>
      </c>
      <c r="E46" s="44">
        <v>15.5</v>
      </c>
      <c r="F46" s="44">
        <v>14.2</v>
      </c>
      <c r="G46" s="44">
        <v>13.5</v>
      </c>
      <c r="H46" s="44">
        <v>19.399999999999999</v>
      </c>
      <c r="I46" s="44">
        <v>22.8</v>
      </c>
      <c r="J46" s="44">
        <v>26.8</v>
      </c>
      <c r="L46" s="10" t="s">
        <v>24</v>
      </c>
      <c r="M46" s="9" t="s">
        <v>23</v>
      </c>
      <c r="N46" s="44">
        <v>1.9</v>
      </c>
      <c r="O46" s="44">
        <v>0.6</v>
      </c>
      <c r="P46" s="44">
        <v>0.6</v>
      </c>
      <c r="Q46" s="44">
        <v>1.9</v>
      </c>
      <c r="R46" s="44">
        <v>1.3</v>
      </c>
      <c r="S46" s="44">
        <v>3.9</v>
      </c>
      <c r="T46" s="44">
        <v>2.6</v>
      </c>
      <c r="U46" s="44">
        <v>2</v>
      </c>
    </row>
    <row r="47" spans="1:21" x14ac:dyDescent="0.25">
      <c r="A47" s="10" t="s">
        <v>22</v>
      </c>
      <c r="B47" s="9" t="s">
        <v>21</v>
      </c>
      <c r="C47" s="44">
        <v>14.9</v>
      </c>
      <c r="D47" s="44">
        <v>16.899999999999999</v>
      </c>
      <c r="E47" s="44">
        <v>16.899999999999999</v>
      </c>
      <c r="F47" s="44">
        <v>17.2</v>
      </c>
      <c r="G47" s="44">
        <v>23.4</v>
      </c>
      <c r="H47" s="44">
        <v>19.899999999999999</v>
      </c>
      <c r="I47" s="44">
        <v>19.5</v>
      </c>
      <c r="J47" s="44">
        <v>21.5</v>
      </c>
      <c r="L47" s="10" t="s">
        <v>22</v>
      </c>
      <c r="M47" s="9" t="s">
        <v>21</v>
      </c>
      <c r="N47" s="44">
        <v>2.4</v>
      </c>
      <c r="O47" s="44">
        <v>3.5</v>
      </c>
      <c r="P47" s="44">
        <v>0.9</v>
      </c>
      <c r="Q47" s="44">
        <v>2.2000000000000002</v>
      </c>
      <c r="R47" s="44">
        <v>2.4</v>
      </c>
      <c r="S47" s="44">
        <v>2</v>
      </c>
      <c r="T47" s="44">
        <v>1.7</v>
      </c>
      <c r="U47" s="44">
        <v>3.2</v>
      </c>
    </row>
    <row r="48" spans="1:21" x14ac:dyDescent="0.25">
      <c r="A48" s="10" t="s">
        <v>20</v>
      </c>
      <c r="B48" s="9" t="s">
        <v>19</v>
      </c>
      <c r="C48" s="44">
        <v>16.8</v>
      </c>
      <c r="D48" s="44">
        <v>10.7</v>
      </c>
      <c r="E48" s="44">
        <v>15.2</v>
      </c>
      <c r="F48" s="44">
        <v>17.2</v>
      </c>
      <c r="G48" s="44">
        <v>12.8</v>
      </c>
      <c r="H48" s="44">
        <v>17.3</v>
      </c>
      <c r="I48" s="44">
        <v>21.2</v>
      </c>
      <c r="J48" s="44">
        <v>17.5</v>
      </c>
      <c r="L48" s="10" t="s">
        <v>20</v>
      </c>
      <c r="M48" s="9" t="s">
        <v>19</v>
      </c>
      <c r="N48" s="44">
        <v>0.8</v>
      </c>
      <c r="O48" s="44">
        <v>1.5</v>
      </c>
      <c r="P48" s="44">
        <v>0</v>
      </c>
      <c r="Q48" s="44">
        <v>0.7</v>
      </c>
      <c r="R48" s="44">
        <v>1.5</v>
      </c>
      <c r="S48" s="44">
        <v>0</v>
      </c>
      <c r="T48" s="44">
        <v>1.5</v>
      </c>
      <c r="U48" s="44">
        <v>0.8</v>
      </c>
    </row>
    <row r="49" spans="1:21" x14ac:dyDescent="0.25">
      <c r="A49" s="10" t="s">
        <v>18</v>
      </c>
      <c r="B49" s="9" t="s">
        <v>17</v>
      </c>
      <c r="C49" s="44">
        <v>15.9</v>
      </c>
      <c r="D49" s="44">
        <v>0</v>
      </c>
      <c r="E49" s="44">
        <v>6.4</v>
      </c>
      <c r="F49" s="44">
        <v>9.5</v>
      </c>
      <c r="G49" s="44">
        <v>28.7</v>
      </c>
      <c r="H49" s="44">
        <v>16</v>
      </c>
      <c r="I49" s="44">
        <v>12.9</v>
      </c>
      <c r="J49" s="44">
        <v>3.2</v>
      </c>
      <c r="L49" s="10" t="s">
        <v>18</v>
      </c>
      <c r="M49" s="9" t="s">
        <v>17</v>
      </c>
      <c r="N49" s="44">
        <v>0</v>
      </c>
      <c r="O49" s="44">
        <v>0</v>
      </c>
      <c r="P49" s="44">
        <v>3.2</v>
      </c>
      <c r="Q49" s="44">
        <v>3.2</v>
      </c>
      <c r="R49" s="44">
        <v>3.2</v>
      </c>
      <c r="S49" s="44">
        <v>0</v>
      </c>
      <c r="T49" s="44">
        <v>6.4</v>
      </c>
      <c r="U49" s="44">
        <v>0</v>
      </c>
    </row>
    <row r="50" spans="1:21" x14ac:dyDescent="0.25">
      <c r="A50" s="10" t="s">
        <v>16</v>
      </c>
      <c r="B50" s="9" t="s">
        <v>15</v>
      </c>
      <c r="C50" s="44">
        <v>20.5</v>
      </c>
      <c r="D50" s="44">
        <v>19.2</v>
      </c>
      <c r="E50" s="44">
        <v>17</v>
      </c>
      <c r="F50" s="44">
        <v>24</v>
      </c>
      <c r="G50" s="44">
        <v>21</v>
      </c>
      <c r="H50" s="44">
        <v>24.8</v>
      </c>
      <c r="I50" s="44">
        <v>20.399999999999999</v>
      </c>
      <c r="J50" s="44">
        <v>19.899999999999999</v>
      </c>
      <c r="L50" s="10" t="s">
        <v>16</v>
      </c>
      <c r="M50" s="9" t="s">
        <v>15</v>
      </c>
      <c r="N50" s="44">
        <v>1.6</v>
      </c>
      <c r="O50" s="44">
        <v>1.4</v>
      </c>
      <c r="P50" s="44">
        <v>1.2</v>
      </c>
      <c r="Q50" s="44">
        <v>0.9</v>
      </c>
      <c r="R50" s="44">
        <v>1</v>
      </c>
      <c r="S50" s="44">
        <v>1</v>
      </c>
      <c r="T50" s="44">
        <v>3.6</v>
      </c>
      <c r="U50" s="44">
        <v>1</v>
      </c>
    </row>
    <row r="51" spans="1:21" x14ac:dyDescent="0.25">
      <c r="A51" s="10" t="s">
        <v>14</v>
      </c>
      <c r="B51" s="9" t="s">
        <v>13</v>
      </c>
      <c r="C51" s="44">
        <v>13.8</v>
      </c>
      <c r="D51" s="44">
        <v>13.8</v>
      </c>
      <c r="E51" s="44">
        <v>11.1</v>
      </c>
      <c r="F51" s="44">
        <v>16.399999999999999</v>
      </c>
      <c r="G51" s="44">
        <v>15.4</v>
      </c>
      <c r="H51" s="44">
        <v>14.7</v>
      </c>
      <c r="I51" s="44">
        <v>11.8</v>
      </c>
      <c r="J51" s="44">
        <v>18.3</v>
      </c>
      <c r="L51" s="10" t="s">
        <v>14</v>
      </c>
      <c r="M51" s="9" t="s">
        <v>13</v>
      </c>
      <c r="N51" s="44">
        <v>0.2</v>
      </c>
      <c r="O51" s="44">
        <v>2.2000000000000002</v>
      </c>
      <c r="P51" s="44">
        <v>1</v>
      </c>
      <c r="Q51" s="44">
        <v>0.5</v>
      </c>
      <c r="R51" s="44">
        <v>1.5</v>
      </c>
      <c r="S51" s="44">
        <v>2.7</v>
      </c>
      <c r="T51" s="44">
        <v>1.5</v>
      </c>
      <c r="U51" s="44">
        <v>2.5</v>
      </c>
    </row>
    <row r="52" spans="1:21" x14ac:dyDescent="0.25">
      <c r="A52" s="10" t="s">
        <v>12</v>
      </c>
      <c r="B52" s="9" t="s">
        <v>11</v>
      </c>
      <c r="C52" s="44">
        <v>12.1</v>
      </c>
      <c r="D52" s="44">
        <v>20.8</v>
      </c>
      <c r="E52" s="44">
        <v>10.4</v>
      </c>
      <c r="F52" s="44">
        <v>10.4</v>
      </c>
      <c r="G52" s="44">
        <v>10.4</v>
      </c>
      <c r="H52" s="44">
        <v>17.399999999999999</v>
      </c>
      <c r="I52" s="44">
        <v>15.8</v>
      </c>
      <c r="J52" s="44">
        <v>24.7</v>
      </c>
      <c r="L52" s="10" t="s">
        <v>12</v>
      </c>
      <c r="M52" s="9" t="s">
        <v>11</v>
      </c>
      <c r="N52" s="44">
        <v>0</v>
      </c>
      <c r="O52" s="44">
        <v>3.5</v>
      </c>
      <c r="P52" s="44">
        <v>3.5</v>
      </c>
      <c r="Q52" s="44">
        <v>3.5</v>
      </c>
      <c r="R52" s="44">
        <v>3.5</v>
      </c>
      <c r="S52" s="44">
        <v>3.5</v>
      </c>
      <c r="T52" s="44">
        <v>1.8</v>
      </c>
      <c r="U52" s="44">
        <v>3.5</v>
      </c>
    </row>
    <row r="53" spans="1:21" x14ac:dyDescent="0.25">
      <c r="A53" s="10" t="s">
        <v>10</v>
      </c>
      <c r="B53" s="9" t="s">
        <v>9</v>
      </c>
      <c r="C53" s="44">
        <v>12.3</v>
      </c>
      <c r="D53" s="44">
        <v>16.8</v>
      </c>
      <c r="E53" s="44">
        <v>12.8</v>
      </c>
      <c r="F53" s="44">
        <v>17.2</v>
      </c>
      <c r="G53" s="44">
        <v>17.2</v>
      </c>
      <c r="H53" s="44">
        <v>15.7</v>
      </c>
      <c r="I53" s="44">
        <v>21.9</v>
      </c>
      <c r="J53" s="44">
        <v>18.899999999999999</v>
      </c>
      <c r="L53" s="10" t="s">
        <v>10</v>
      </c>
      <c r="M53" s="9" t="s">
        <v>9</v>
      </c>
      <c r="N53" s="44">
        <v>0</v>
      </c>
      <c r="O53" s="44">
        <v>0.5</v>
      </c>
      <c r="P53" s="44">
        <v>1.5</v>
      </c>
      <c r="Q53" s="44">
        <v>1</v>
      </c>
      <c r="R53" s="44">
        <v>1.5</v>
      </c>
      <c r="S53" s="44">
        <v>1.5</v>
      </c>
      <c r="T53" s="44">
        <v>1.5</v>
      </c>
      <c r="U53" s="44">
        <v>3.1</v>
      </c>
    </row>
    <row r="54" spans="1:21" x14ac:dyDescent="0.25">
      <c r="A54" s="10" t="s">
        <v>8</v>
      </c>
      <c r="B54" s="9" t="s">
        <v>7</v>
      </c>
      <c r="C54" s="44">
        <v>13.2</v>
      </c>
      <c r="D54" s="44">
        <v>13.6</v>
      </c>
      <c r="E54" s="44">
        <v>11.8</v>
      </c>
      <c r="F54" s="44">
        <v>11.2</v>
      </c>
      <c r="G54" s="44">
        <v>14.7</v>
      </c>
      <c r="H54" s="44">
        <v>16.899999999999999</v>
      </c>
      <c r="I54" s="44">
        <v>13.4</v>
      </c>
      <c r="J54" s="44">
        <v>16.100000000000001</v>
      </c>
      <c r="L54" s="10" t="s">
        <v>8</v>
      </c>
      <c r="M54" s="9" t="s">
        <v>7</v>
      </c>
      <c r="N54" s="44">
        <v>2</v>
      </c>
      <c r="O54" s="44">
        <v>1.8</v>
      </c>
      <c r="P54" s="44">
        <v>2.6</v>
      </c>
      <c r="Q54" s="44">
        <v>2.6</v>
      </c>
      <c r="R54" s="44">
        <v>2.2000000000000002</v>
      </c>
      <c r="S54" s="44">
        <v>1.6</v>
      </c>
      <c r="T54" s="44">
        <v>0.4</v>
      </c>
      <c r="U54" s="44">
        <v>3.2</v>
      </c>
    </row>
    <row r="55" spans="1:21" x14ac:dyDescent="0.25">
      <c r="A55" s="6" t="s">
        <v>6</v>
      </c>
      <c r="B55" s="5" t="s">
        <v>5</v>
      </c>
      <c r="C55" s="43">
        <v>20.100000000000001</v>
      </c>
      <c r="D55" s="43">
        <v>14.6</v>
      </c>
      <c r="E55" s="43">
        <v>22.6</v>
      </c>
      <c r="F55" s="43">
        <v>12.6</v>
      </c>
      <c r="G55" s="43">
        <v>28.9</v>
      </c>
      <c r="H55" s="43">
        <v>17.5</v>
      </c>
      <c r="I55" s="43">
        <v>15.7</v>
      </c>
      <c r="J55" s="43">
        <v>21.2</v>
      </c>
      <c r="L55" s="6" t="s">
        <v>6</v>
      </c>
      <c r="M55" s="5" t="s">
        <v>5</v>
      </c>
      <c r="N55" s="43">
        <v>1.2</v>
      </c>
      <c r="O55" s="43">
        <v>1.8</v>
      </c>
      <c r="P55" s="43">
        <v>0</v>
      </c>
      <c r="Q55" s="43">
        <v>0</v>
      </c>
      <c r="R55" s="43">
        <v>1.8</v>
      </c>
      <c r="S55" s="43">
        <v>2.4</v>
      </c>
      <c r="T55" s="43">
        <v>4.2</v>
      </c>
      <c r="U55" s="43">
        <v>0.6</v>
      </c>
    </row>
    <row r="56" spans="1:21" x14ac:dyDescent="0.25">
      <c r="J56" s="52"/>
      <c r="U56" s="52"/>
    </row>
    <row r="57" spans="1:21" x14ac:dyDescent="0.25">
      <c r="B57" s="2" t="s">
        <v>4</v>
      </c>
      <c r="C57" s="1">
        <f>QUARTILE(C$35:C$55,1)</f>
        <v>9.8000000000000007</v>
      </c>
      <c r="D57" s="1">
        <f t="shared" ref="D57:I57" si="15">QUARTILE(D$35:D$55,1)</f>
        <v>12.8</v>
      </c>
      <c r="E57" s="1">
        <f t="shared" si="15"/>
        <v>11.8</v>
      </c>
      <c r="F57" s="1">
        <f t="shared" si="15"/>
        <v>12.6</v>
      </c>
      <c r="G57" s="1">
        <f t="shared" si="15"/>
        <v>15.4</v>
      </c>
      <c r="H57" s="1">
        <f t="shared" si="15"/>
        <v>17.3</v>
      </c>
      <c r="I57" s="1">
        <f t="shared" si="15"/>
        <v>15.7</v>
      </c>
      <c r="J57" s="1">
        <f t="shared" ref="J57" si="16">QUARTILE(J$5:J$25,1)</f>
        <v>25.4</v>
      </c>
      <c r="M57" s="2" t="s">
        <v>4</v>
      </c>
      <c r="N57" s="1">
        <f>QUARTILE(N$35:N$55,1)</f>
        <v>0.8</v>
      </c>
      <c r="O57" s="1">
        <f t="shared" ref="O57:T57" si="17">QUARTILE(O$35:O$55,1)</f>
        <v>0.6</v>
      </c>
      <c r="P57" s="1">
        <f t="shared" si="17"/>
        <v>0</v>
      </c>
      <c r="Q57" s="1">
        <f t="shared" si="17"/>
        <v>1</v>
      </c>
      <c r="R57" s="1">
        <f t="shared" si="17"/>
        <v>1.5</v>
      </c>
      <c r="S57" s="1">
        <f t="shared" si="17"/>
        <v>1</v>
      </c>
      <c r="T57" s="1">
        <f t="shared" si="17"/>
        <v>1.5</v>
      </c>
      <c r="U57" s="1">
        <f t="shared" ref="U57" si="18">QUARTILE(U$5:U$25,1)</f>
        <v>2</v>
      </c>
    </row>
    <row r="58" spans="1:21" x14ac:dyDescent="0.25">
      <c r="B58" s="2" t="s">
        <v>3</v>
      </c>
      <c r="C58" s="1">
        <f>MEDIAN(C$35:C$55)</f>
        <v>13.8</v>
      </c>
      <c r="D58" s="1">
        <f t="shared" ref="D58:I58" si="19">MEDIAN(D$35:D$55)</f>
        <v>14.6</v>
      </c>
      <c r="E58" s="1">
        <f t="shared" si="19"/>
        <v>16</v>
      </c>
      <c r="F58" s="1">
        <f t="shared" si="19"/>
        <v>15.1</v>
      </c>
      <c r="G58" s="1">
        <f t="shared" si="19"/>
        <v>19</v>
      </c>
      <c r="H58" s="1">
        <f t="shared" si="19"/>
        <v>19.399999999999999</v>
      </c>
      <c r="I58" s="1">
        <f t="shared" si="19"/>
        <v>18</v>
      </c>
      <c r="J58" s="1">
        <f t="shared" ref="J58" si="20">MEDIAN(J$5:J$25)</f>
        <v>28.8</v>
      </c>
      <c r="M58" s="2" t="s">
        <v>3</v>
      </c>
      <c r="N58" s="1">
        <f>MEDIAN(N$35:N$55)</f>
        <v>1.8</v>
      </c>
      <c r="O58" s="1">
        <f t="shared" ref="O58:T58" si="21">MEDIAN(O$35:O$55)</f>
        <v>1.6</v>
      </c>
      <c r="P58" s="1">
        <f t="shared" si="21"/>
        <v>1.5</v>
      </c>
      <c r="Q58" s="1">
        <f t="shared" si="21"/>
        <v>1.9</v>
      </c>
      <c r="R58" s="1">
        <f t="shared" si="21"/>
        <v>2.4</v>
      </c>
      <c r="S58" s="1">
        <f t="shared" si="21"/>
        <v>2.2000000000000002</v>
      </c>
      <c r="T58" s="1">
        <f t="shared" si="21"/>
        <v>2</v>
      </c>
      <c r="U58" s="1">
        <f t="shared" ref="U58" si="22">MEDIAN(U$5:U$25)</f>
        <v>3.2</v>
      </c>
    </row>
    <row r="59" spans="1:21" x14ac:dyDescent="0.25">
      <c r="B59" s="2" t="s">
        <v>2</v>
      </c>
      <c r="C59" s="1">
        <f>QUARTILE(C$35:C$55,3)</f>
        <v>16.8</v>
      </c>
      <c r="D59" s="1">
        <f t="shared" ref="D59:I59" si="23">QUARTILE(D$35:D$55,3)</f>
        <v>18.100000000000001</v>
      </c>
      <c r="E59" s="1">
        <f t="shared" si="23"/>
        <v>18.100000000000001</v>
      </c>
      <c r="F59" s="1">
        <f t="shared" si="23"/>
        <v>17.2</v>
      </c>
      <c r="G59" s="1">
        <f t="shared" si="23"/>
        <v>23.4</v>
      </c>
      <c r="H59" s="1">
        <f t="shared" si="23"/>
        <v>24.8</v>
      </c>
      <c r="I59" s="1">
        <f t="shared" si="23"/>
        <v>21.4</v>
      </c>
      <c r="J59" s="1">
        <f t="shared" ref="J59" si="24">QUARTILE(J$5:J$25,3)</f>
        <v>35.5</v>
      </c>
      <c r="M59" s="2" t="s">
        <v>2</v>
      </c>
      <c r="N59" s="1">
        <f>QUARTILE(N$35:N$55,3)</f>
        <v>2</v>
      </c>
      <c r="O59" s="1">
        <f t="shared" ref="O59:T59" si="25">QUARTILE(O$35:O$55,3)</f>
        <v>2.5</v>
      </c>
      <c r="P59" s="1">
        <f t="shared" si="25"/>
        <v>3</v>
      </c>
      <c r="Q59" s="1">
        <f t="shared" si="25"/>
        <v>2.5</v>
      </c>
      <c r="R59" s="1">
        <f t="shared" si="25"/>
        <v>3.2</v>
      </c>
      <c r="S59" s="1">
        <f t="shared" si="25"/>
        <v>3</v>
      </c>
      <c r="T59" s="1">
        <f t="shared" si="25"/>
        <v>3.3</v>
      </c>
      <c r="U59" s="1">
        <f t="shared" ref="U59" si="26">QUARTILE(U$5:U$25,3)</f>
        <v>5.4</v>
      </c>
    </row>
    <row r="60" spans="1:21" x14ac:dyDescent="0.25">
      <c r="B60" s="2" t="s">
        <v>1</v>
      </c>
      <c r="C60" s="1">
        <f>AVERAGE(C$35:C$55)</f>
        <v>13.304761904761909</v>
      </c>
      <c r="D60" s="1">
        <f t="shared" ref="D60:I60" si="27">AVERAGE(D$35:D$55)</f>
        <v>15.242857142857144</v>
      </c>
      <c r="E60" s="1">
        <f t="shared" si="27"/>
        <v>16.314285714285717</v>
      </c>
      <c r="F60" s="1">
        <f t="shared" si="27"/>
        <v>14.823809523809519</v>
      </c>
      <c r="G60" s="1">
        <f t="shared" si="27"/>
        <v>18.952380952380949</v>
      </c>
      <c r="H60" s="1">
        <f t="shared" si="27"/>
        <v>21.566666666666663</v>
      </c>
      <c r="I60" s="1">
        <f t="shared" si="27"/>
        <v>18.628571428571426</v>
      </c>
      <c r="J60" s="1">
        <f t="shared" ref="J60" si="28">AVERAGE(J$5:J$25)</f>
        <v>30.795238095238098</v>
      </c>
      <c r="M60" s="2" t="s">
        <v>1</v>
      </c>
      <c r="N60" s="1">
        <f>AVERAGE(N$35:N$55)</f>
        <v>1.5285714285714287</v>
      </c>
      <c r="O60" s="1">
        <f t="shared" ref="O60:T60" si="29">AVERAGE(O$35:O$55)</f>
        <v>1.676190476190476</v>
      </c>
      <c r="P60" s="1">
        <f t="shared" si="29"/>
        <v>1.6809523809523808</v>
      </c>
      <c r="Q60" s="1">
        <f t="shared" si="29"/>
        <v>2.0000000000000004</v>
      </c>
      <c r="R60" s="1">
        <f t="shared" si="29"/>
        <v>2.7476190476190476</v>
      </c>
      <c r="S60" s="1">
        <f t="shared" si="29"/>
        <v>2.5857142857142854</v>
      </c>
      <c r="T60" s="1">
        <f t="shared" si="29"/>
        <v>2.461904761904762</v>
      </c>
      <c r="U60" s="1">
        <f t="shared" ref="U60" si="30">AVERAGE(U$5:U$25)</f>
        <v>3.5857142857142863</v>
      </c>
    </row>
    <row r="61" spans="1:21" x14ac:dyDescent="0.25">
      <c r="B61" s="2" t="s">
        <v>0</v>
      </c>
      <c r="C61" s="1">
        <f>_xlfn.STDEV.S(C$35:C$55)</f>
        <v>5.7487804089629373</v>
      </c>
      <c r="D61" s="1">
        <f t="shared" ref="D61:I61" si="31">_xlfn.STDEV.S(D$35:D$55)</f>
        <v>7.7783398889847568</v>
      </c>
      <c r="E61" s="1">
        <f t="shared" si="31"/>
        <v>7.461386313164982</v>
      </c>
      <c r="F61" s="1">
        <f t="shared" si="31"/>
        <v>5.3150639471134227</v>
      </c>
      <c r="G61" s="1">
        <f t="shared" si="31"/>
        <v>6.4873429882825748</v>
      </c>
      <c r="H61" s="1">
        <f t="shared" si="31"/>
        <v>10.0014665591269</v>
      </c>
      <c r="I61" s="1">
        <f t="shared" si="31"/>
        <v>6.1610180049357881</v>
      </c>
      <c r="J61" s="1">
        <f t="shared" ref="J61" si="32">_xlfn.STDEV.S(J$5:J$25)</f>
        <v>9.2018191783188144</v>
      </c>
      <c r="M61" s="2" t="s">
        <v>0</v>
      </c>
      <c r="N61" s="1">
        <f>_xlfn.STDEV.S(N$35:N$55)</f>
        <v>1.0397801965525491</v>
      </c>
      <c r="O61" s="1">
        <f t="shared" ref="O61:T61" si="33">_xlfn.STDEV.S(O$35:O$55)</f>
        <v>1.2585327814184113</v>
      </c>
      <c r="P61" s="1">
        <f t="shared" si="33"/>
        <v>1.4472798788137173</v>
      </c>
      <c r="Q61" s="1">
        <f t="shared" si="33"/>
        <v>1.609036979065428</v>
      </c>
      <c r="R61" s="1">
        <f t="shared" si="33"/>
        <v>1.7486048860789136</v>
      </c>
      <c r="S61" s="1">
        <f t="shared" si="33"/>
        <v>3.253657282856588</v>
      </c>
      <c r="T61" s="1">
        <f t="shared" si="33"/>
        <v>1.7237970270528347</v>
      </c>
      <c r="U61" s="1">
        <f t="shared" ref="U61" si="34">_xlfn.STDEV.S(U$5:U$25)</f>
        <v>2.4046383749507347</v>
      </c>
    </row>
  </sheetData>
  <mergeCells count="5">
    <mergeCell ref="W4:X4"/>
    <mergeCell ref="A4:B4"/>
    <mergeCell ref="A34:B34"/>
    <mergeCell ref="L4:M4"/>
    <mergeCell ref="L34:M34"/>
  </mergeCells>
  <conditionalFormatting sqref="C26:I26 C6:H25">
    <cfRule type="expression" dxfId="138" priority="20">
      <formula>#REF!="OK"</formula>
    </cfRule>
  </conditionalFormatting>
  <conditionalFormatting sqref="C5:I5 I6:I25">
    <cfRule type="expression" dxfId="137" priority="19">
      <formula>#REF!="OK"</formula>
    </cfRule>
  </conditionalFormatting>
  <conditionalFormatting sqref="C36:H55">
    <cfRule type="expression" dxfId="136" priority="18">
      <formula>#REF!="OK"</formula>
    </cfRule>
  </conditionalFormatting>
  <conditionalFormatting sqref="C35:I35 I36:I55">
    <cfRule type="expression" dxfId="135" priority="17">
      <formula>#REF!="OK"</formula>
    </cfRule>
  </conditionalFormatting>
  <conditionalFormatting sqref="N26:T26 N6:S25">
    <cfRule type="expression" dxfId="134" priority="16">
      <formula>#REF!="OK"</formula>
    </cfRule>
  </conditionalFormatting>
  <conditionalFormatting sqref="N5:T5 T6:T25">
    <cfRule type="expression" dxfId="133" priority="15">
      <formula>#REF!="OK"</formula>
    </cfRule>
  </conditionalFormatting>
  <conditionalFormatting sqref="N36:S55">
    <cfRule type="expression" dxfId="132" priority="14">
      <formula>#REF!="OK"</formula>
    </cfRule>
  </conditionalFormatting>
  <conditionalFormatting sqref="N35:T35 T36:T55">
    <cfRule type="expression" dxfId="131" priority="13">
      <formula>#REF!="OK"</formula>
    </cfRule>
  </conditionalFormatting>
  <conditionalFormatting sqref="Y6:AD26">
    <cfRule type="expression" dxfId="130" priority="12">
      <formula>#REF!="OK"</formula>
    </cfRule>
  </conditionalFormatting>
  <conditionalFormatting sqref="Y5:AD5">
    <cfRule type="expression" dxfId="129" priority="11">
      <formula>#REF!="OK"</formula>
    </cfRule>
  </conditionalFormatting>
  <conditionalFormatting sqref="AF5:AF25">
    <cfRule type="expression" dxfId="128" priority="1">
      <formula>#REF!="OK"</formula>
    </cfRule>
  </conditionalFormatting>
  <conditionalFormatting sqref="J26">
    <cfRule type="expression" dxfId="127" priority="10">
      <formula>#REF!="OK"</formula>
    </cfRule>
  </conditionalFormatting>
  <conditionalFormatting sqref="J5:J25">
    <cfRule type="expression" dxfId="126" priority="9">
      <formula>#REF!="OK"</formula>
    </cfRule>
  </conditionalFormatting>
  <conditionalFormatting sqref="J56">
    <cfRule type="expression" dxfId="125" priority="8">
      <formula>#REF!="OK"</formula>
    </cfRule>
  </conditionalFormatting>
  <conditionalFormatting sqref="J35:J55">
    <cfRule type="expression" dxfId="124" priority="7">
      <formula>#REF!="OK"</formula>
    </cfRule>
  </conditionalFormatting>
  <conditionalFormatting sqref="U26">
    <cfRule type="expression" dxfId="123" priority="6">
      <formula>#REF!="OK"</formula>
    </cfRule>
  </conditionalFormatting>
  <conditionalFormatting sqref="U5:U25">
    <cfRule type="expression" dxfId="122" priority="5">
      <formula>#REF!="OK"</formula>
    </cfRule>
  </conditionalFormatting>
  <conditionalFormatting sqref="U56">
    <cfRule type="expression" dxfId="121" priority="4">
      <formula>#REF!="OK"</formula>
    </cfRule>
  </conditionalFormatting>
  <conditionalFormatting sqref="U35:U55">
    <cfRule type="expression" dxfId="120" priority="3">
      <formula>#REF!="OK"</formula>
    </cfRule>
  </conditionalFormatting>
  <conditionalFormatting sqref="AF26">
    <cfRule type="expression" dxfId="119" priority="2">
      <formula>#REF!="OK"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L9" sqref="L9"/>
    </sheetView>
  </sheetViews>
  <sheetFormatPr defaultRowHeight="15" x14ac:dyDescent="0.25"/>
  <cols>
    <col min="1" max="1" width="4" bestFit="1" customWidth="1"/>
    <col min="2" max="2" width="19" bestFit="1" customWidth="1"/>
    <col min="3" max="7" width="9.140625" style="48"/>
  </cols>
  <sheetData>
    <row r="1" spans="1:12" x14ac:dyDescent="0.25">
      <c r="A1" s="11" t="s">
        <v>86</v>
      </c>
    </row>
    <row r="3" spans="1:12" ht="15" customHeight="1" x14ac:dyDescent="0.25">
      <c r="A3" s="96" t="s">
        <v>47</v>
      </c>
      <c r="B3" s="97"/>
      <c r="C3" s="45">
        <v>2012</v>
      </c>
      <c r="D3" s="45">
        <v>2013</v>
      </c>
      <c r="E3" s="45">
        <v>2014</v>
      </c>
      <c r="F3" s="45">
        <v>2015</v>
      </c>
      <c r="G3" s="45">
        <v>2016</v>
      </c>
      <c r="H3" s="45" t="s">
        <v>61</v>
      </c>
      <c r="I3" s="45">
        <v>2018</v>
      </c>
      <c r="J3" s="45">
        <v>2019</v>
      </c>
    </row>
    <row r="4" spans="1:12" x14ac:dyDescent="0.25">
      <c r="A4" s="10" t="s">
        <v>46</v>
      </c>
      <c r="B4" s="9" t="s">
        <v>45</v>
      </c>
      <c r="C4" s="53">
        <v>84.5703125</v>
      </c>
      <c r="D4" s="53">
        <v>87.119856887298752</v>
      </c>
      <c r="E4" s="53">
        <v>93.174061433447093</v>
      </c>
      <c r="F4" s="53">
        <v>87.937062937062933</v>
      </c>
      <c r="G4" s="53">
        <v>90.687679083094551</v>
      </c>
      <c r="H4" s="53">
        <v>84.950248756218912</v>
      </c>
      <c r="I4" s="83">
        <v>92.9</v>
      </c>
      <c r="J4" s="83">
        <v>93.683187560738574</v>
      </c>
      <c r="L4" s="94"/>
    </row>
    <row r="5" spans="1:12" x14ac:dyDescent="0.25">
      <c r="A5" s="10" t="s">
        <v>44</v>
      </c>
      <c r="B5" s="9" t="s">
        <v>43</v>
      </c>
      <c r="C5" s="53">
        <v>84.5703125</v>
      </c>
      <c r="D5" s="53">
        <v>87.119856887298752</v>
      </c>
      <c r="E5" s="53">
        <v>93.174061433447093</v>
      </c>
      <c r="F5" s="53">
        <v>87.937062937062933</v>
      </c>
      <c r="G5" s="53">
        <v>90.687679083094551</v>
      </c>
      <c r="H5" s="53">
        <v>84.950248756218912</v>
      </c>
      <c r="I5" s="53">
        <v>92.9</v>
      </c>
      <c r="J5" s="53">
        <v>93.683187560738574</v>
      </c>
      <c r="L5" s="94"/>
    </row>
    <row r="6" spans="1:12" x14ac:dyDescent="0.25">
      <c r="A6" s="10" t="s">
        <v>42</v>
      </c>
      <c r="B6" s="9" t="s">
        <v>41</v>
      </c>
      <c r="C6" s="44">
        <v>102.42516104585071</v>
      </c>
      <c r="D6" s="44">
        <v>89.05419766206164</v>
      </c>
      <c r="E6" s="44">
        <v>92.612727854173329</v>
      </c>
      <c r="F6" s="44">
        <v>101.36334812935954</v>
      </c>
      <c r="G6" s="44">
        <v>100.39590894094358</v>
      </c>
      <c r="H6" s="44">
        <v>104.65343312723722</v>
      </c>
      <c r="I6" s="44">
        <f>1.02197802197802*100</f>
        <v>102.19780219780199</v>
      </c>
      <c r="J6" s="44">
        <v>109.97258396161756</v>
      </c>
      <c r="L6" s="94"/>
    </row>
    <row r="7" spans="1:12" x14ac:dyDescent="0.25">
      <c r="A7" s="10" t="s">
        <v>40</v>
      </c>
      <c r="B7" s="9" t="s">
        <v>39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L7" s="94"/>
    </row>
    <row r="8" spans="1:12" x14ac:dyDescent="0.25">
      <c r="A8" s="10" t="s">
        <v>38</v>
      </c>
      <c r="B8" s="9" t="s">
        <v>37</v>
      </c>
      <c r="C8" s="44">
        <v>94.382022471910105</v>
      </c>
      <c r="D8" s="44">
        <v>87.61904761904762</v>
      </c>
      <c r="E8" s="44">
        <v>112.5</v>
      </c>
      <c r="F8" s="44">
        <v>93.243243243243242</v>
      </c>
      <c r="G8" s="44">
        <v>117.5</v>
      </c>
      <c r="H8" s="44">
        <v>108.19672131147541</v>
      </c>
      <c r="I8" s="44">
        <v>95.1</v>
      </c>
      <c r="J8" s="44">
        <v>105.95238095238095</v>
      </c>
      <c r="L8" s="94"/>
    </row>
    <row r="9" spans="1:12" x14ac:dyDescent="0.25">
      <c r="A9" s="10" t="s">
        <v>36</v>
      </c>
      <c r="B9" s="9" t="s">
        <v>35</v>
      </c>
      <c r="C9" s="44">
        <v>112.97820823244552</v>
      </c>
      <c r="D9" s="44">
        <v>116.93936477382098</v>
      </c>
      <c r="E9" s="44">
        <v>114.1192917054986</v>
      </c>
      <c r="F9" s="44">
        <v>116.42962236390389</v>
      </c>
      <c r="G9" s="44">
        <v>113.10116086235489</v>
      </c>
      <c r="H9" s="44">
        <v>110.21369069177834</v>
      </c>
      <c r="I9" s="44">
        <v>106.28252788104089</v>
      </c>
      <c r="J9" s="44">
        <v>118.82621951219512</v>
      </c>
      <c r="L9" s="94"/>
    </row>
    <row r="10" spans="1:12" x14ac:dyDescent="0.25">
      <c r="A10" s="10" t="s">
        <v>34</v>
      </c>
      <c r="B10" s="9" t="s">
        <v>33</v>
      </c>
      <c r="C10" s="44">
        <v>89.090909090909093</v>
      </c>
      <c r="D10" s="44">
        <v>91.566265060240966</v>
      </c>
      <c r="E10" s="44">
        <v>97.594501718213053</v>
      </c>
      <c r="F10" s="44">
        <v>98.062015503875983</v>
      </c>
      <c r="G10" s="44">
        <v>83.333333333333343</v>
      </c>
      <c r="H10" s="44">
        <v>80.615384615384613</v>
      </c>
      <c r="I10" s="44">
        <v>72.782874617737008</v>
      </c>
      <c r="J10" s="44">
        <v>75.925925925925924</v>
      </c>
      <c r="L10" s="94"/>
    </row>
    <row r="11" spans="1:12" x14ac:dyDescent="0.25">
      <c r="A11" s="10" t="s">
        <v>32</v>
      </c>
      <c r="B11" s="9" t="s">
        <v>31</v>
      </c>
      <c r="C11" s="44">
        <v>55.299539170506918</v>
      </c>
      <c r="D11" s="44">
        <v>52.469135802469133</v>
      </c>
      <c r="E11" s="44">
        <v>88.888888888888886</v>
      </c>
      <c r="F11" s="44">
        <v>132.25806451612902</v>
      </c>
      <c r="G11" s="44">
        <v>54.970760233918128</v>
      </c>
      <c r="H11" s="44">
        <v>62.580645161290327</v>
      </c>
      <c r="I11" s="44">
        <v>83.15789473684211</v>
      </c>
      <c r="J11" s="44">
        <v>78.94736842105263</v>
      </c>
      <c r="L11" s="94"/>
    </row>
    <row r="12" spans="1:12" x14ac:dyDescent="0.25">
      <c r="A12" s="10" t="s">
        <v>30</v>
      </c>
      <c r="B12" s="9" t="s">
        <v>29</v>
      </c>
      <c r="C12" s="44">
        <v>102.84938941655359</v>
      </c>
      <c r="D12" s="44">
        <v>107.32824427480917</v>
      </c>
      <c r="E12" s="44">
        <v>101.17820324005891</v>
      </c>
      <c r="F12" s="44">
        <v>101.52990264255909</v>
      </c>
      <c r="G12" s="44">
        <v>105.78186596583443</v>
      </c>
      <c r="H12" s="44">
        <v>104.94845360824743</v>
      </c>
      <c r="I12" s="44">
        <v>95.383194829178208</v>
      </c>
      <c r="J12" s="44">
        <v>102.73109243697478</v>
      </c>
      <c r="L12" s="94"/>
    </row>
    <row r="13" spans="1:12" x14ac:dyDescent="0.25">
      <c r="A13" s="10" t="s">
        <v>28</v>
      </c>
      <c r="B13" s="9" t="s">
        <v>27</v>
      </c>
      <c r="C13" s="44">
        <v>82.007343941248465</v>
      </c>
      <c r="D13" s="44">
        <v>84.039900249376558</v>
      </c>
      <c r="E13" s="44">
        <v>87.281213535589259</v>
      </c>
      <c r="F13" s="44">
        <v>39.006024096385545</v>
      </c>
      <c r="G13" s="44">
        <v>37.559354226020893</v>
      </c>
      <c r="H13" s="44">
        <v>38.59559200410046</v>
      </c>
      <c r="I13" s="44">
        <v>39.244332493702771</v>
      </c>
      <c r="J13" s="44">
        <v>48.174778761061951</v>
      </c>
      <c r="L13" s="94"/>
    </row>
    <row r="14" spans="1:12" x14ac:dyDescent="0.25">
      <c r="A14" s="10" t="s">
        <v>26</v>
      </c>
      <c r="B14" s="9" t="s">
        <v>25</v>
      </c>
      <c r="C14" s="44">
        <v>96.774193548387117</v>
      </c>
      <c r="D14" s="44">
        <v>83.673469387755105</v>
      </c>
      <c r="E14" s="44">
        <v>50</v>
      </c>
      <c r="F14" s="44">
        <v>40.816326530612244</v>
      </c>
      <c r="G14" s="44">
        <v>53.658536585365859</v>
      </c>
      <c r="H14" s="44">
        <v>44.736842105263158</v>
      </c>
      <c r="I14" s="44">
        <v>40.350877192982452</v>
      </c>
      <c r="J14" s="44">
        <v>65.625</v>
      </c>
      <c r="L14" s="94"/>
    </row>
    <row r="15" spans="1:12" x14ac:dyDescent="0.25">
      <c r="A15" s="10" t="s">
        <v>24</v>
      </c>
      <c r="B15" s="9" t="s">
        <v>23</v>
      </c>
      <c r="C15" s="44">
        <v>89.726027397260282</v>
      </c>
      <c r="D15" s="44">
        <v>88.29113924050634</v>
      </c>
      <c r="E15" s="44">
        <v>84.337349397590373</v>
      </c>
      <c r="F15" s="44">
        <v>94.222222222222214</v>
      </c>
      <c r="G15" s="44">
        <v>84.836065573770497</v>
      </c>
      <c r="H15" s="44">
        <v>83.870967741935488</v>
      </c>
      <c r="I15" s="44">
        <v>87.037037037037038</v>
      </c>
      <c r="J15" s="44">
        <v>95.84905660377359</v>
      </c>
      <c r="L15" s="94"/>
    </row>
    <row r="16" spans="1:12" x14ac:dyDescent="0.25">
      <c r="A16" s="10" t="s">
        <v>22</v>
      </c>
      <c r="B16" s="9" t="s">
        <v>21</v>
      </c>
      <c r="C16" s="44">
        <v>21.442571540572324</v>
      </c>
      <c r="D16" s="44">
        <v>16.157205240174672</v>
      </c>
      <c r="E16" s="44">
        <v>17.323651452282157</v>
      </c>
      <c r="F16" s="44">
        <v>13.438485804416404</v>
      </c>
      <c r="G16" s="44">
        <v>13.326848249027238</v>
      </c>
      <c r="H16" s="44">
        <v>21.458625525946708</v>
      </c>
      <c r="I16" s="44">
        <v>64.64174454828661</v>
      </c>
      <c r="J16" s="44">
        <v>18.853820598006646</v>
      </c>
      <c r="L16" s="94"/>
    </row>
    <row r="17" spans="1:12" x14ac:dyDescent="0.25">
      <c r="A17" s="10" t="s">
        <v>20</v>
      </c>
      <c r="B17" s="9" t="s">
        <v>19</v>
      </c>
      <c r="C17" s="53">
        <v>22.316384180790962</v>
      </c>
      <c r="D17" s="53">
        <v>20.512820512820511</v>
      </c>
      <c r="E17" s="53">
        <v>16.717325227963524</v>
      </c>
      <c r="F17" s="53">
        <v>29.323308270676691</v>
      </c>
      <c r="G17" s="53">
        <v>16.93121693121693</v>
      </c>
      <c r="H17" s="53">
        <v>18.834080717488789</v>
      </c>
      <c r="I17" s="53">
        <v>25.5</v>
      </c>
      <c r="J17" s="53">
        <v>30.5</v>
      </c>
      <c r="L17" s="94"/>
    </row>
    <row r="18" spans="1:12" x14ac:dyDescent="0.25">
      <c r="A18" s="10" t="s">
        <v>18</v>
      </c>
      <c r="B18" s="9" t="s">
        <v>17</v>
      </c>
      <c r="C18" s="53">
        <v>22.316384180790962</v>
      </c>
      <c r="D18" s="53">
        <v>20.512820512820511</v>
      </c>
      <c r="E18" s="53">
        <v>16.717325227963524</v>
      </c>
      <c r="F18" s="53">
        <v>29.323308270676691</v>
      </c>
      <c r="G18" s="53">
        <v>16.93121693121693</v>
      </c>
      <c r="H18" s="53">
        <v>18.834080717488789</v>
      </c>
      <c r="I18" s="53">
        <v>25.5</v>
      </c>
      <c r="J18" s="53">
        <v>30.5</v>
      </c>
      <c r="L18" s="94"/>
    </row>
    <row r="19" spans="1:12" x14ac:dyDescent="0.25">
      <c r="A19" s="10" t="s">
        <v>16</v>
      </c>
      <c r="B19" s="9" t="s">
        <v>15</v>
      </c>
      <c r="C19" s="44">
        <v>38.333333333333336</v>
      </c>
      <c r="D19" s="44">
        <v>46.92307692307692</v>
      </c>
      <c r="E19" s="44">
        <v>34.558823529411761</v>
      </c>
      <c r="F19" s="44">
        <v>47.014925373134332</v>
      </c>
      <c r="G19" s="44">
        <v>39.072847682119203</v>
      </c>
      <c r="H19" s="44">
        <v>42.702702702702702</v>
      </c>
      <c r="I19" s="76">
        <v>42.9</v>
      </c>
      <c r="J19" s="44">
        <v>42.528735632183903</v>
      </c>
      <c r="L19" s="94"/>
    </row>
    <row r="20" spans="1:12" x14ac:dyDescent="0.25">
      <c r="A20" s="10" t="s">
        <v>14</v>
      </c>
      <c r="B20" s="9" t="s">
        <v>13</v>
      </c>
      <c r="C20" s="44">
        <v>29.059829059829063</v>
      </c>
      <c r="D20" s="44">
        <v>12.5</v>
      </c>
      <c r="E20" s="44">
        <v>32.231404958677686</v>
      </c>
      <c r="F20" s="44">
        <v>33.035714285714285</v>
      </c>
      <c r="G20" s="44">
        <v>33</v>
      </c>
      <c r="H20" s="44">
        <v>21.296296296296298</v>
      </c>
      <c r="I20" s="44">
        <v>20.2</v>
      </c>
      <c r="J20" s="44">
        <v>44.60431654676259</v>
      </c>
      <c r="L20" s="94"/>
    </row>
    <row r="21" spans="1:12" x14ac:dyDescent="0.25">
      <c r="A21" s="10" t="s">
        <v>12</v>
      </c>
      <c r="B21" s="9" t="s">
        <v>11</v>
      </c>
      <c r="C21" s="44">
        <v>25</v>
      </c>
      <c r="D21" s="44">
        <v>5.5555555555555554</v>
      </c>
      <c r="E21" s="44">
        <v>0</v>
      </c>
      <c r="F21" s="44">
        <v>114.99999999999999</v>
      </c>
      <c r="G21" s="44">
        <v>0</v>
      </c>
      <c r="H21" s="44">
        <v>0</v>
      </c>
      <c r="I21" s="44">
        <v>23.076923076923077</v>
      </c>
      <c r="J21" s="44">
        <v>0</v>
      </c>
      <c r="L21" s="94"/>
    </row>
    <row r="22" spans="1:12" x14ac:dyDescent="0.25">
      <c r="A22" s="10" t="s">
        <v>10</v>
      </c>
      <c r="B22" s="9" t="s">
        <v>9</v>
      </c>
      <c r="C22" s="44">
        <v>59.420289855072461</v>
      </c>
      <c r="D22" s="44">
        <v>64.788732394366207</v>
      </c>
      <c r="E22" s="44">
        <v>66.666666666666657</v>
      </c>
      <c r="F22" s="44">
        <v>63.46153846153846</v>
      </c>
      <c r="G22" s="44">
        <v>55.128205128205131</v>
      </c>
      <c r="H22" s="44">
        <v>55.26315789473685</v>
      </c>
      <c r="I22" s="44">
        <v>53.125</v>
      </c>
      <c r="J22" s="44">
        <v>49.137931034482754</v>
      </c>
      <c r="L22" s="94"/>
    </row>
    <row r="23" spans="1:12" x14ac:dyDescent="0.25">
      <c r="A23" s="10" t="s">
        <v>8</v>
      </c>
      <c r="B23" s="9" t="s">
        <v>7</v>
      </c>
      <c r="C23" s="44">
        <v>24.579124579124578</v>
      </c>
      <c r="D23" s="44">
        <v>15.384615384615385</v>
      </c>
      <c r="E23" s="44">
        <v>15.753424657534246</v>
      </c>
      <c r="F23" s="44">
        <v>16.528925619834713</v>
      </c>
      <c r="G23" s="44">
        <v>24.050632911392405</v>
      </c>
      <c r="H23" s="44">
        <v>49.479166666666671</v>
      </c>
      <c r="I23" s="44">
        <v>37.575757575757571</v>
      </c>
      <c r="J23" s="44">
        <v>39.130434782608695</v>
      </c>
      <c r="L23" s="94"/>
    </row>
    <row r="24" spans="1:12" x14ac:dyDescent="0.25">
      <c r="A24" s="6" t="s">
        <v>6</v>
      </c>
      <c r="B24" s="5" t="s">
        <v>5</v>
      </c>
      <c r="C24" s="43">
        <v>16.363636363636363</v>
      </c>
      <c r="D24" s="43">
        <v>17.307692307692307</v>
      </c>
      <c r="E24" s="43">
        <v>15.384615384615385</v>
      </c>
      <c r="F24" s="43">
        <v>7.0175438596491224</v>
      </c>
      <c r="G24" s="43">
        <v>10.294117647058822</v>
      </c>
      <c r="H24" s="43">
        <v>4.4776119402985071</v>
      </c>
      <c r="I24" s="43">
        <v>5.7</v>
      </c>
      <c r="J24" s="43">
        <v>18.478260869565215</v>
      </c>
      <c r="L24" s="94"/>
    </row>
    <row r="25" spans="1:12" x14ac:dyDescent="0.25">
      <c r="A25" s="50"/>
      <c r="B25" s="20"/>
      <c r="C25" s="52"/>
      <c r="D25" s="52"/>
      <c r="E25" s="52"/>
      <c r="F25" s="52"/>
      <c r="G25" s="52"/>
      <c r="H25" s="52"/>
    </row>
    <row r="26" spans="1:12" x14ac:dyDescent="0.25">
      <c r="A26" s="50"/>
      <c r="B26" s="2" t="s">
        <v>4</v>
      </c>
      <c r="C26" s="1">
        <f t="shared" ref="C26:J26" si="0">QUARTILE(C$4:C$24,1)</f>
        <v>24.579124579124578</v>
      </c>
      <c r="D26" s="1">
        <f t="shared" si="0"/>
        <v>17.307692307692307</v>
      </c>
      <c r="E26" s="1">
        <f t="shared" si="0"/>
        <v>16.717325227963524</v>
      </c>
      <c r="F26" s="1">
        <f t="shared" si="0"/>
        <v>29.323308270676691</v>
      </c>
      <c r="G26" s="1">
        <f t="shared" si="0"/>
        <v>16.93121693121693</v>
      </c>
      <c r="H26" s="1">
        <f t="shared" si="0"/>
        <v>21.296296296296298</v>
      </c>
      <c r="I26" s="1">
        <f t="shared" si="0"/>
        <v>25.5</v>
      </c>
      <c r="J26" s="1">
        <f t="shared" si="0"/>
        <v>30.5</v>
      </c>
    </row>
    <row r="27" spans="1:12" x14ac:dyDescent="0.25">
      <c r="A27" s="50"/>
      <c r="B27" s="2" t="s">
        <v>3</v>
      </c>
      <c r="C27" s="1">
        <f t="shared" ref="C27:J27" si="1">MEDIAN(C$4:C$24)</f>
        <v>59.420289855072461</v>
      </c>
      <c r="D27" s="1">
        <f t="shared" si="1"/>
        <v>64.788732394366207</v>
      </c>
      <c r="E27" s="1">
        <f t="shared" si="1"/>
        <v>66.666666666666657</v>
      </c>
      <c r="F27" s="1">
        <f t="shared" si="1"/>
        <v>63.46153846153846</v>
      </c>
      <c r="G27" s="1">
        <f t="shared" si="1"/>
        <v>53.658536585365859</v>
      </c>
      <c r="H27" s="1">
        <f t="shared" si="1"/>
        <v>49.479166666666671</v>
      </c>
      <c r="I27" s="1">
        <f t="shared" si="1"/>
        <v>53.125</v>
      </c>
      <c r="J27" s="1">
        <f t="shared" si="1"/>
        <v>49.137931034482754</v>
      </c>
    </row>
    <row r="28" spans="1:12" x14ac:dyDescent="0.25">
      <c r="A28" s="50"/>
      <c r="B28" s="2" t="s">
        <v>2</v>
      </c>
      <c r="C28" s="1">
        <f t="shared" ref="C28:J28" si="2">QUARTILE(C$4:C$24,3)</f>
        <v>89.726027397260282</v>
      </c>
      <c r="D28" s="1">
        <f t="shared" si="2"/>
        <v>87.61904761904762</v>
      </c>
      <c r="E28" s="1">
        <f t="shared" si="2"/>
        <v>93.174061433447093</v>
      </c>
      <c r="F28" s="1">
        <f t="shared" si="2"/>
        <v>98.062015503875983</v>
      </c>
      <c r="G28" s="1">
        <f t="shared" si="2"/>
        <v>90.687679083094551</v>
      </c>
      <c r="H28" s="1">
        <f t="shared" si="2"/>
        <v>84.950248756218912</v>
      </c>
      <c r="I28" s="1">
        <f t="shared" si="2"/>
        <v>92.9</v>
      </c>
      <c r="J28" s="1">
        <f t="shared" si="2"/>
        <v>93.683187560738574</v>
      </c>
    </row>
    <row r="29" spans="1:12" x14ac:dyDescent="0.25">
      <c r="A29" s="50"/>
      <c r="B29" s="2" t="s">
        <v>1</v>
      </c>
      <c r="C29" s="1">
        <f t="shared" ref="C29:J29" si="3">AVERAGE(C$4:C$24)</f>
        <v>59.690712971820069</v>
      </c>
      <c r="D29" s="1">
        <f t="shared" si="3"/>
        <v>56.898237936943211</v>
      </c>
      <c r="E29" s="1">
        <f t="shared" si="3"/>
        <v>58.581596967239136</v>
      </c>
      <c r="F29" s="1">
        <f t="shared" si="3"/>
        <v>64.140411669907493</v>
      </c>
      <c r="G29" s="1">
        <f t="shared" si="3"/>
        <v>54.345115684188919</v>
      </c>
      <c r="H29" s="1">
        <f t="shared" si="3"/>
        <v>54.317045254322636</v>
      </c>
      <c r="I29" s="1">
        <f t="shared" si="3"/>
        <v>57.407426961299521</v>
      </c>
      <c r="J29" s="1">
        <f t="shared" si="3"/>
        <v>60.147822912384278</v>
      </c>
    </row>
    <row r="30" spans="1:12" x14ac:dyDescent="0.25">
      <c r="A30" s="50"/>
      <c r="B30" s="2" t="s">
        <v>0</v>
      </c>
      <c r="C30" s="1">
        <f t="shared" ref="C30:J30" si="4">_xlfn.STDEV.S(C$4:C$24)</f>
        <v>36.163847359479178</v>
      </c>
      <c r="D30" s="1">
        <f t="shared" si="4"/>
        <v>38.221750285542974</v>
      </c>
      <c r="E30" s="1">
        <f t="shared" si="4"/>
        <v>40.290687920486739</v>
      </c>
      <c r="F30" s="1">
        <f t="shared" si="4"/>
        <v>41.143366381889507</v>
      </c>
      <c r="G30" s="1">
        <f t="shared" si="4"/>
        <v>39.267051646975496</v>
      </c>
      <c r="H30" s="1">
        <f t="shared" si="4"/>
        <v>37.553810004109067</v>
      </c>
      <c r="I30" s="1">
        <f t="shared" si="4"/>
        <v>34.218683507214138</v>
      </c>
      <c r="J30" s="1">
        <f t="shared" si="4"/>
        <v>37.206608123393352</v>
      </c>
    </row>
    <row r="32" spans="1:12" x14ac:dyDescent="0.25">
      <c r="A32" t="s">
        <v>60</v>
      </c>
    </row>
  </sheetData>
  <mergeCells count="1">
    <mergeCell ref="A3:B3"/>
  </mergeCells>
  <conditionalFormatting sqref="I17:I18">
    <cfRule type="expression" dxfId="118" priority="13">
      <formula>#REF!="OK"</formula>
    </cfRule>
  </conditionalFormatting>
  <conditionalFormatting sqref="C6:H25">
    <cfRule type="expression" dxfId="117" priority="17">
      <formula>#REF!="OK"</formula>
    </cfRule>
  </conditionalFormatting>
  <conditionalFormatting sqref="C4:H4">
    <cfRule type="expression" dxfId="116" priority="16">
      <formula>#REF!="OK"</formula>
    </cfRule>
  </conditionalFormatting>
  <conditionalFormatting sqref="C5:H5">
    <cfRule type="expression" dxfId="115" priority="15">
      <formula>#REF!="OK"</formula>
    </cfRule>
  </conditionalFormatting>
  <conditionalFormatting sqref="I4">
    <cfRule type="expression" dxfId="114" priority="12">
      <formula>#REF!="OK"</formula>
    </cfRule>
  </conditionalFormatting>
  <conditionalFormatting sqref="I5">
    <cfRule type="expression" dxfId="113" priority="11">
      <formula>#REF!="OK"</formula>
    </cfRule>
  </conditionalFormatting>
  <conditionalFormatting sqref="I6:I16">
    <cfRule type="expression" dxfId="112" priority="10">
      <formula>#REF!="OK"</formula>
    </cfRule>
  </conditionalFormatting>
  <conditionalFormatting sqref="I20:I24">
    <cfRule type="expression" dxfId="111" priority="9">
      <formula>#REF!="OK"</formula>
    </cfRule>
  </conditionalFormatting>
  <conditionalFormatting sqref="J17:J18">
    <cfRule type="expression" dxfId="110" priority="8">
      <formula>#REF!="OK"</formula>
    </cfRule>
  </conditionalFormatting>
  <conditionalFormatting sqref="J4">
    <cfRule type="expression" dxfId="109" priority="7">
      <formula>#REF!="OK"</formula>
    </cfRule>
  </conditionalFormatting>
  <conditionalFormatting sqref="J7:J16">
    <cfRule type="expression" dxfId="108" priority="5">
      <formula>#REF!="OK"</formula>
    </cfRule>
  </conditionalFormatting>
  <conditionalFormatting sqref="J20:J24">
    <cfRule type="expression" dxfId="107" priority="4">
      <formula>#REF!="OK"</formula>
    </cfRule>
  </conditionalFormatting>
  <conditionalFormatting sqref="J19">
    <cfRule type="expression" dxfId="106" priority="3">
      <formula>#REF!="OK"</formula>
    </cfRule>
  </conditionalFormatting>
  <conditionalFormatting sqref="J6">
    <cfRule type="expression" dxfId="105" priority="2">
      <formula>#REF!="OK"</formula>
    </cfRule>
  </conditionalFormatting>
  <conditionalFormatting sqref="J5">
    <cfRule type="expression" dxfId="104" priority="1">
      <formula>#REF!="OK"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K11" sqref="K11"/>
    </sheetView>
  </sheetViews>
  <sheetFormatPr defaultRowHeight="15" x14ac:dyDescent="0.25"/>
  <cols>
    <col min="1" max="1" width="4" bestFit="1" customWidth="1"/>
    <col min="2" max="2" width="19" bestFit="1" customWidth="1"/>
    <col min="3" max="7" width="9.140625" style="48"/>
    <col min="12" max="12" width="10.5703125" bestFit="1" customWidth="1"/>
  </cols>
  <sheetData>
    <row r="1" spans="1:12" x14ac:dyDescent="0.25">
      <c r="A1" s="11" t="s">
        <v>87</v>
      </c>
    </row>
    <row r="3" spans="1:12" ht="15" customHeight="1" x14ac:dyDescent="0.25">
      <c r="A3" s="96" t="s">
        <v>47</v>
      </c>
      <c r="B3" s="97"/>
      <c r="C3" s="45" t="s">
        <v>67</v>
      </c>
      <c r="D3" s="45" t="s">
        <v>66</v>
      </c>
      <c r="E3" s="45" t="s">
        <v>65</v>
      </c>
      <c r="F3" s="45" t="s">
        <v>64</v>
      </c>
      <c r="G3" s="45" t="s">
        <v>63</v>
      </c>
      <c r="H3" s="45" t="s">
        <v>61</v>
      </c>
      <c r="I3" s="45" t="s">
        <v>76</v>
      </c>
      <c r="J3" s="45">
        <v>2019</v>
      </c>
    </row>
    <row r="4" spans="1:12" x14ac:dyDescent="0.25">
      <c r="A4" s="10" t="s">
        <v>46</v>
      </c>
      <c r="B4" s="9" t="s">
        <v>45</v>
      </c>
      <c r="C4" s="57">
        <v>2.3079793187996378</v>
      </c>
      <c r="D4" s="57">
        <v>2.6536617262423712</v>
      </c>
      <c r="E4" s="57">
        <v>3.0731130748015985</v>
      </c>
      <c r="F4" s="57">
        <v>2.6169294001352688</v>
      </c>
      <c r="G4" s="57">
        <v>3.569817279494699</v>
      </c>
      <c r="H4" s="57">
        <v>3.6318196320323302</v>
      </c>
      <c r="I4" s="84">
        <v>4.83</v>
      </c>
      <c r="J4" s="83">
        <v>5.2720809406617404</v>
      </c>
      <c r="L4" s="94"/>
    </row>
    <row r="5" spans="1:12" x14ac:dyDescent="0.25">
      <c r="A5" s="10" t="s">
        <v>44</v>
      </c>
      <c r="B5" s="9" t="s">
        <v>43</v>
      </c>
      <c r="C5" s="57">
        <v>2.3079793187996378</v>
      </c>
      <c r="D5" s="57">
        <v>2.6536617262423712</v>
      </c>
      <c r="E5" s="57">
        <v>3.0731130748015985</v>
      </c>
      <c r="F5" s="57">
        <v>2.6169294001352688</v>
      </c>
      <c r="G5" s="57">
        <v>3.569817279494699</v>
      </c>
      <c r="H5" s="57">
        <v>3.6318196320323302</v>
      </c>
      <c r="I5" s="57">
        <v>4.83</v>
      </c>
      <c r="J5" s="53">
        <v>5.2720809406617448</v>
      </c>
      <c r="L5" s="94"/>
    </row>
    <row r="6" spans="1:12" x14ac:dyDescent="0.25">
      <c r="A6" s="10" t="s">
        <v>42</v>
      </c>
      <c r="B6" s="9" t="s">
        <v>41</v>
      </c>
      <c r="C6" s="56">
        <v>7.0020464730720402</v>
      </c>
      <c r="D6" s="56">
        <v>8.0672592497513076</v>
      </c>
      <c r="E6" s="56">
        <v>9.3573298006397625</v>
      </c>
      <c r="F6" s="56">
        <v>9.7499237572430619</v>
      </c>
      <c r="G6" s="56">
        <v>9.7301272622625827</v>
      </c>
      <c r="H6" s="56">
        <v>9.9909907111124916</v>
      </c>
      <c r="I6" s="56">
        <v>9.3231575202923391</v>
      </c>
      <c r="J6" s="44">
        <v>10.377388998480095</v>
      </c>
      <c r="L6" s="94"/>
    </row>
    <row r="7" spans="1:12" x14ac:dyDescent="0.25">
      <c r="A7" s="10" t="s">
        <v>40</v>
      </c>
      <c r="B7" s="9" t="s">
        <v>39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44">
        <v>0</v>
      </c>
      <c r="L7" s="94"/>
    </row>
    <row r="8" spans="1:12" x14ac:dyDescent="0.25">
      <c r="A8" s="10" t="s">
        <v>38</v>
      </c>
      <c r="B8" s="9" t="s">
        <v>37</v>
      </c>
      <c r="C8" s="56">
        <v>5.0602409638554215</v>
      </c>
      <c r="D8" s="56">
        <v>5.8898847631241997</v>
      </c>
      <c r="E8" s="56">
        <v>5.5064581917063222</v>
      </c>
      <c r="F8" s="56">
        <v>4.4921875</v>
      </c>
      <c r="G8" s="56">
        <v>3.1146454605699136</v>
      </c>
      <c r="H8" s="56">
        <v>4.4058744993324437</v>
      </c>
      <c r="I8" s="56">
        <v>5.5069999999999997</v>
      </c>
      <c r="J8" s="44">
        <v>6.3662374821173113</v>
      </c>
      <c r="L8" s="94"/>
    </row>
    <row r="9" spans="1:12" x14ac:dyDescent="0.25">
      <c r="A9" s="10" t="s">
        <v>36</v>
      </c>
      <c r="B9" s="9" t="s">
        <v>35</v>
      </c>
      <c r="C9" s="56">
        <v>10.988648674108614</v>
      </c>
      <c r="D9" s="56">
        <v>12.072734499205087</v>
      </c>
      <c r="E9" s="56">
        <v>12.17923214640939</v>
      </c>
      <c r="F9" s="56">
        <v>10.882420352968142</v>
      </c>
      <c r="G9" s="56">
        <v>12.94547525269302</v>
      </c>
      <c r="H9" s="56">
        <v>14.131141450729078</v>
      </c>
      <c r="I9" s="56">
        <v>13.325565136331857</v>
      </c>
      <c r="J9" s="44">
        <v>14.532742950361222</v>
      </c>
      <c r="L9" s="94"/>
    </row>
    <row r="10" spans="1:12" x14ac:dyDescent="0.25">
      <c r="A10" s="10" t="s">
        <v>34</v>
      </c>
      <c r="B10" s="9" t="s">
        <v>33</v>
      </c>
      <c r="C10" s="56">
        <v>2.7086788280818133</v>
      </c>
      <c r="D10" s="56">
        <v>3.2185206098249575</v>
      </c>
      <c r="E10" s="56">
        <v>4.2835595776772246</v>
      </c>
      <c r="F10" s="56">
        <v>3.7772469393848906</v>
      </c>
      <c r="G10" s="56">
        <v>4.4221698113207548</v>
      </c>
      <c r="H10" s="56">
        <v>3.8546417537148741</v>
      </c>
      <c r="I10" s="56">
        <v>3.6486279319331598</v>
      </c>
      <c r="J10" s="44">
        <v>5.028361183504523</v>
      </c>
      <c r="L10" s="94"/>
    </row>
    <row r="11" spans="1:12" x14ac:dyDescent="0.25">
      <c r="A11" s="10" t="s">
        <v>32</v>
      </c>
      <c r="B11" s="9" t="s">
        <v>31</v>
      </c>
      <c r="C11" s="56">
        <v>2.456499488229273</v>
      </c>
      <c r="D11" s="56">
        <v>1.8234473881797706</v>
      </c>
      <c r="E11" s="56">
        <v>1.5096015096015096</v>
      </c>
      <c r="F11" s="56">
        <v>1.7521367521367521</v>
      </c>
      <c r="G11" s="56">
        <v>1.0657596371882085</v>
      </c>
      <c r="H11" s="56">
        <v>1.0709948106437011</v>
      </c>
      <c r="I11" s="56">
        <v>1.7940274781423866</v>
      </c>
      <c r="J11" s="44">
        <v>1.7031906438060633</v>
      </c>
      <c r="L11" s="94"/>
    </row>
    <row r="12" spans="1:12" x14ac:dyDescent="0.25">
      <c r="A12" s="10" t="s">
        <v>30</v>
      </c>
      <c r="B12" s="9" t="s">
        <v>29</v>
      </c>
      <c r="C12" s="56">
        <v>3.6715911843061271</v>
      </c>
      <c r="D12" s="56">
        <v>3.6197930075691263</v>
      </c>
      <c r="E12" s="56">
        <v>3.599497013517762</v>
      </c>
      <c r="F12" s="56">
        <v>3.5473055056125178</v>
      </c>
      <c r="G12" s="56">
        <v>4.0354922799278121</v>
      </c>
      <c r="H12" s="56">
        <v>4.9105204765809658</v>
      </c>
      <c r="I12" s="56">
        <v>5.1161408548363134</v>
      </c>
      <c r="J12" s="44">
        <v>4.8437422614035954</v>
      </c>
      <c r="L12" s="94"/>
    </row>
    <row r="13" spans="1:12" x14ac:dyDescent="0.25">
      <c r="A13" s="10" t="s">
        <v>28</v>
      </c>
      <c r="B13" s="9" t="s">
        <v>27</v>
      </c>
      <c r="C13" s="56">
        <v>4.0916030534351142</v>
      </c>
      <c r="D13" s="56">
        <v>4.3207897942175784</v>
      </c>
      <c r="E13" s="56">
        <v>4.9139403494941529</v>
      </c>
      <c r="F13" s="56">
        <v>4.7824213700990947</v>
      </c>
      <c r="G13" s="56">
        <v>5.0646689716993212</v>
      </c>
      <c r="H13" s="56">
        <v>4.7625071152994751</v>
      </c>
      <c r="I13" s="56">
        <v>5.1035115303983227</v>
      </c>
      <c r="J13" s="44">
        <v>5.7062368972746329</v>
      </c>
      <c r="L13" s="94"/>
    </row>
    <row r="14" spans="1:12" x14ac:dyDescent="0.25">
      <c r="A14" s="10" t="s">
        <v>26</v>
      </c>
      <c r="B14" s="9" t="s">
        <v>25</v>
      </c>
      <c r="C14" s="56">
        <v>0.77379417075058043</v>
      </c>
      <c r="D14" s="56">
        <v>1.0553410553410552</v>
      </c>
      <c r="E14" s="56">
        <v>0.62614140360031312</v>
      </c>
      <c r="F14" s="56">
        <v>0.48923679060665359</v>
      </c>
      <c r="G14" s="56">
        <v>0.56935817805383016</v>
      </c>
      <c r="H14" s="56">
        <v>0.43312101910828027</v>
      </c>
      <c r="I14" s="56">
        <v>0.62095032397408212</v>
      </c>
      <c r="J14" s="44">
        <v>0.56695464362850978</v>
      </c>
      <c r="L14" s="94"/>
    </row>
    <row r="15" spans="1:12" x14ac:dyDescent="0.25">
      <c r="A15" s="10" t="s">
        <v>24</v>
      </c>
      <c r="B15" s="9" t="s">
        <v>23</v>
      </c>
      <c r="C15" s="56">
        <v>3.7866743749096687</v>
      </c>
      <c r="D15" s="56">
        <v>4.3627834245504298</v>
      </c>
      <c r="E15" s="56">
        <v>3.2233307751343054</v>
      </c>
      <c r="F15" s="56">
        <v>3.1044076731585881</v>
      </c>
      <c r="G15" s="56">
        <v>3.2202862476664595</v>
      </c>
      <c r="H15" s="56">
        <v>3.0961595713009822</v>
      </c>
      <c r="I15" s="56">
        <v>3.6293436293436296</v>
      </c>
      <c r="J15" s="44">
        <v>3.9227799227799225</v>
      </c>
      <c r="L15" s="94"/>
    </row>
    <row r="16" spans="1:12" x14ac:dyDescent="0.25">
      <c r="A16" s="10" t="s">
        <v>22</v>
      </c>
      <c r="B16" s="9" t="s">
        <v>21</v>
      </c>
      <c r="C16" s="56">
        <v>2.4927087130878602</v>
      </c>
      <c r="D16" s="56">
        <v>1.9635275955229643</v>
      </c>
      <c r="E16" s="56">
        <v>2.4829021706809398</v>
      </c>
      <c r="F16" s="56">
        <v>1.9821328866554997</v>
      </c>
      <c r="G16" s="56">
        <v>1.9390451028495941</v>
      </c>
      <c r="H16" s="56">
        <v>2.0290880155607622</v>
      </c>
      <c r="I16" s="56">
        <v>1.9177449168207024</v>
      </c>
      <c r="J16" s="44">
        <v>2.0979667282809613</v>
      </c>
      <c r="L16" s="94"/>
    </row>
    <row r="17" spans="1:12" x14ac:dyDescent="0.25">
      <c r="A17" s="10" t="s">
        <v>20</v>
      </c>
      <c r="B17" s="9" t="s">
        <v>19</v>
      </c>
      <c r="C17" s="57">
        <v>1.1344055140723721</v>
      </c>
      <c r="D17" s="57">
        <v>1.0602267707259609</v>
      </c>
      <c r="E17" s="57">
        <v>0.83018867924528306</v>
      </c>
      <c r="F17" s="57">
        <v>1.1013837898898615</v>
      </c>
      <c r="G17" s="57">
        <v>0.48098602134375473</v>
      </c>
      <c r="H17" s="57">
        <v>0.58626465661641536</v>
      </c>
      <c r="I17" s="57">
        <v>0.89500000000000002</v>
      </c>
      <c r="J17" s="53">
        <v>1.0305794897786789</v>
      </c>
      <c r="L17" s="94"/>
    </row>
    <row r="18" spans="1:12" x14ac:dyDescent="0.25">
      <c r="A18" s="10" t="s">
        <v>18</v>
      </c>
      <c r="B18" s="9" t="s">
        <v>17</v>
      </c>
      <c r="C18" s="57">
        <v>1.1344055140723721</v>
      </c>
      <c r="D18" s="57">
        <v>1.0602267707259609</v>
      </c>
      <c r="E18" s="57">
        <v>0.83018867924528306</v>
      </c>
      <c r="F18" s="57">
        <v>1.1013837898898615</v>
      </c>
      <c r="G18" s="57">
        <v>0.48098602134375473</v>
      </c>
      <c r="H18" s="57">
        <v>0.58626465661641536</v>
      </c>
      <c r="I18" s="57">
        <v>0.89500000000000002</v>
      </c>
      <c r="J18" s="53">
        <v>1.0305794897786789</v>
      </c>
      <c r="L18" s="94"/>
    </row>
    <row r="19" spans="1:12" x14ac:dyDescent="0.25">
      <c r="A19" s="10" t="s">
        <v>16</v>
      </c>
      <c r="B19" s="9" t="s">
        <v>15</v>
      </c>
      <c r="C19" s="56">
        <v>0.4121125246371618</v>
      </c>
      <c r="D19" s="56">
        <v>0.55083980494852802</v>
      </c>
      <c r="E19" s="56">
        <v>0.42503165129318138</v>
      </c>
      <c r="F19" s="56">
        <v>0.51660516605166051</v>
      </c>
      <c r="G19" s="56">
        <v>0.4773462783171521</v>
      </c>
      <c r="H19" s="56">
        <v>0.62599049128367668</v>
      </c>
      <c r="I19" s="56">
        <v>0.54011741682974557</v>
      </c>
      <c r="J19" s="44">
        <v>0.57925636007827797</v>
      </c>
      <c r="L19" s="94"/>
    </row>
    <row r="20" spans="1:12" x14ac:dyDescent="0.25">
      <c r="A20" s="10" t="s">
        <v>14</v>
      </c>
      <c r="B20" s="9" t="s">
        <v>13</v>
      </c>
      <c r="C20" s="56">
        <v>0.34556357353389572</v>
      </c>
      <c r="D20" s="56">
        <v>0.19497178040020524</v>
      </c>
      <c r="E20" s="56">
        <v>0.37930363742462558</v>
      </c>
      <c r="F20" s="56">
        <v>0.31781480845215598</v>
      </c>
      <c r="G20" s="56">
        <v>0.29772645254420788</v>
      </c>
      <c r="H20" s="56">
        <v>0.1834862385321101</v>
      </c>
      <c r="I20" s="56">
        <v>0.158</v>
      </c>
      <c r="J20" s="44">
        <v>0.49108910891089108</v>
      </c>
      <c r="L20" s="94"/>
    </row>
    <row r="21" spans="1:12" x14ac:dyDescent="0.25">
      <c r="A21" s="10" t="s">
        <v>12</v>
      </c>
      <c r="B21" s="9" t="s">
        <v>11</v>
      </c>
      <c r="C21" s="56">
        <v>0.34266133637921187</v>
      </c>
      <c r="D21" s="56">
        <v>5.6753688989784334E-2</v>
      </c>
      <c r="E21" s="56">
        <v>0</v>
      </c>
      <c r="F21" s="56">
        <v>1.0869565217391304</v>
      </c>
      <c r="G21" s="56">
        <v>0</v>
      </c>
      <c r="H21" s="56">
        <v>0</v>
      </c>
      <c r="I21" s="56">
        <v>0.1394700139470014</v>
      </c>
      <c r="J21" s="44">
        <v>0</v>
      </c>
      <c r="L21" s="94"/>
    </row>
    <row r="22" spans="1:12" x14ac:dyDescent="0.25">
      <c r="A22" s="10" t="s">
        <v>10</v>
      </c>
      <c r="B22" s="9" t="s">
        <v>9</v>
      </c>
      <c r="C22" s="56">
        <v>0.86754126110876006</v>
      </c>
      <c r="D22" s="56">
        <v>1.0414308354086486</v>
      </c>
      <c r="E22" s="56">
        <v>1.1079104808331486</v>
      </c>
      <c r="F22" s="56">
        <v>0.71366782006920415</v>
      </c>
      <c r="G22" s="56">
        <v>0.9658580413297394</v>
      </c>
      <c r="H22" s="56">
        <v>0.83798882681564246</v>
      </c>
      <c r="I22" s="56">
        <v>1.0450819672131149</v>
      </c>
      <c r="J22" s="44">
        <v>1.168032786885246</v>
      </c>
      <c r="L22" s="94"/>
    </row>
    <row r="23" spans="1:12" x14ac:dyDescent="0.25">
      <c r="A23" s="10" t="s">
        <v>8</v>
      </c>
      <c r="B23" s="9" t="s">
        <v>7</v>
      </c>
      <c r="C23" s="56">
        <v>0.70347884745109379</v>
      </c>
      <c r="D23" s="56">
        <v>0.34877384196185285</v>
      </c>
      <c r="E23" s="56">
        <v>0.2373581011351909</v>
      </c>
      <c r="F23" s="56">
        <v>0.18738873793685001</v>
      </c>
      <c r="G23" s="56">
        <v>0.37178358281968499</v>
      </c>
      <c r="H23" s="56">
        <v>0.78467002560502186</v>
      </c>
      <c r="I23" s="56">
        <v>0.55705300988319861</v>
      </c>
      <c r="J23" s="44">
        <v>0.56603773584905659</v>
      </c>
      <c r="L23" s="94"/>
    </row>
    <row r="24" spans="1:12" x14ac:dyDescent="0.25">
      <c r="A24" s="6" t="s">
        <v>6</v>
      </c>
      <c r="B24" s="5" t="s">
        <v>5</v>
      </c>
      <c r="C24" s="55">
        <v>0.14344915524386356</v>
      </c>
      <c r="D24" s="55">
        <v>0.14829461196243204</v>
      </c>
      <c r="E24" s="55">
        <v>0.1584032947885316</v>
      </c>
      <c r="F24" s="55">
        <v>5.879758929883875E-2</v>
      </c>
      <c r="G24" s="55">
        <v>0.10759299108515216</v>
      </c>
      <c r="H24" s="55">
        <v>4.3782837127845885E-2</v>
      </c>
      <c r="I24" s="55">
        <v>5.8000000000000003E-2</v>
      </c>
      <c r="J24" s="43">
        <v>0.249632892804699</v>
      </c>
      <c r="L24" s="94"/>
    </row>
    <row r="25" spans="1:12" x14ac:dyDescent="0.25">
      <c r="A25" s="50"/>
      <c r="B25" s="20"/>
      <c r="C25" s="54"/>
      <c r="D25" s="54"/>
      <c r="E25" s="54"/>
      <c r="F25" s="54"/>
      <c r="G25" s="54"/>
      <c r="H25" s="54"/>
    </row>
    <row r="26" spans="1:12" x14ac:dyDescent="0.25">
      <c r="A26" s="50"/>
      <c r="B26" s="2" t="s">
        <v>4</v>
      </c>
      <c r="C26" s="1">
        <f t="shared" ref="C26:J26" si="0">QUARTILE(C$4:C$24,1)</f>
        <v>0.70347884745109379</v>
      </c>
      <c r="D26" s="1">
        <f t="shared" si="0"/>
        <v>0.55083980494852802</v>
      </c>
      <c r="E26" s="1">
        <f t="shared" si="0"/>
        <v>0.42503165129318138</v>
      </c>
      <c r="F26" s="1">
        <f t="shared" si="0"/>
        <v>0.51660516605166051</v>
      </c>
      <c r="G26" s="1">
        <f t="shared" si="0"/>
        <v>0.4773462783171521</v>
      </c>
      <c r="H26" s="1">
        <f t="shared" si="0"/>
        <v>0.58626465661641536</v>
      </c>
      <c r="I26" s="1">
        <f t="shared" si="0"/>
        <v>0.55705300988319861</v>
      </c>
      <c r="J26" s="1">
        <f t="shared" si="0"/>
        <v>0.56695464362850978</v>
      </c>
    </row>
    <row r="27" spans="1:12" x14ac:dyDescent="0.25">
      <c r="A27" s="50"/>
      <c r="B27" s="2" t="s">
        <v>3</v>
      </c>
      <c r="C27" s="1">
        <f t="shared" ref="C27:J27" si="1">MEDIAN(C$4:C$24)</f>
        <v>2.3079793187996378</v>
      </c>
      <c r="D27" s="1">
        <f t="shared" si="1"/>
        <v>1.8234473881797706</v>
      </c>
      <c r="E27" s="1">
        <f t="shared" si="1"/>
        <v>1.5096015096015096</v>
      </c>
      <c r="F27" s="1">
        <f t="shared" si="1"/>
        <v>1.7521367521367521</v>
      </c>
      <c r="G27" s="1">
        <f t="shared" si="1"/>
        <v>1.0657596371882085</v>
      </c>
      <c r="H27" s="1">
        <f t="shared" si="1"/>
        <v>1.0709948106437011</v>
      </c>
      <c r="I27" s="1">
        <f t="shared" si="1"/>
        <v>1.7940274781423866</v>
      </c>
      <c r="J27" s="1">
        <f t="shared" si="1"/>
        <v>1.7031906438060633</v>
      </c>
    </row>
    <row r="28" spans="1:12" x14ac:dyDescent="0.25">
      <c r="A28" s="50"/>
      <c r="B28" s="2" t="s">
        <v>2</v>
      </c>
      <c r="C28" s="1">
        <f t="shared" ref="C28:J28" si="2">QUARTILE(C$4:C$24,3)</f>
        <v>3.6715911843061271</v>
      </c>
      <c r="D28" s="1">
        <f t="shared" si="2"/>
        <v>3.6197930075691263</v>
      </c>
      <c r="E28" s="1">
        <f t="shared" si="2"/>
        <v>3.599497013517762</v>
      </c>
      <c r="F28" s="1">
        <f t="shared" si="2"/>
        <v>3.5473055056125178</v>
      </c>
      <c r="G28" s="1">
        <f t="shared" si="2"/>
        <v>3.569817279494699</v>
      </c>
      <c r="H28" s="1">
        <f t="shared" si="2"/>
        <v>3.8546417537148741</v>
      </c>
      <c r="I28" s="1">
        <f t="shared" si="2"/>
        <v>4.83</v>
      </c>
      <c r="J28" s="1">
        <f t="shared" si="2"/>
        <v>5.2720809406617404</v>
      </c>
    </row>
    <row r="29" spans="1:12" x14ac:dyDescent="0.25">
      <c r="A29" s="50"/>
      <c r="B29" s="2" t="s">
        <v>1</v>
      </c>
      <c r="C29" s="1">
        <f t="shared" ref="C29:J29" si="3">AVERAGE(C$4:C$24)</f>
        <v>2.5110505851397384</v>
      </c>
      <c r="D29" s="1">
        <f t="shared" si="3"/>
        <v>2.6744249021378379</v>
      </c>
      <c r="E29" s="1">
        <f t="shared" si="3"/>
        <v>2.7522192196204824</v>
      </c>
      <c r="F29" s="1">
        <f t="shared" si="3"/>
        <v>2.613203645307776</v>
      </c>
      <c r="G29" s="1">
        <f t="shared" si="3"/>
        <v>2.6870924834287786</v>
      </c>
      <c r="H29" s="1">
        <f t="shared" si="3"/>
        <v>2.8379584009545158</v>
      </c>
      <c r="I29" s="1">
        <f t="shared" si="3"/>
        <v>3.0444662728545646</v>
      </c>
      <c r="J29" s="1">
        <f t="shared" si="3"/>
        <v>3.3716653074783731</v>
      </c>
    </row>
    <row r="30" spans="1:12" x14ac:dyDescent="0.25">
      <c r="A30" s="50"/>
      <c r="B30" s="2" t="s">
        <v>0</v>
      </c>
      <c r="C30" s="1">
        <f t="shared" ref="C30:J30" si="4">_xlfn.STDEV.S(C$4:C$24)</f>
        <v>2.6703805610930424</v>
      </c>
      <c r="D30" s="1">
        <f t="shared" si="4"/>
        <v>3.0222732628202493</v>
      </c>
      <c r="E30" s="1">
        <f t="shared" si="4"/>
        <v>3.191575271730926</v>
      </c>
      <c r="F30" s="1">
        <f t="shared" si="4"/>
        <v>2.9587191531603336</v>
      </c>
      <c r="G30" s="1">
        <f t="shared" si="4"/>
        <v>3.3523335970143253</v>
      </c>
      <c r="H30" s="1">
        <f t="shared" si="4"/>
        <v>3.5727483378882585</v>
      </c>
      <c r="I30" s="1">
        <f t="shared" si="4"/>
        <v>3.4363046825928034</v>
      </c>
      <c r="J30" s="1">
        <f t="shared" si="4"/>
        <v>3.7752223561523239</v>
      </c>
    </row>
    <row r="32" spans="1:12" x14ac:dyDescent="0.25">
      <c r="A32" t="s">
        <v>60</v>
      </c>
    </row>
    <row r="34" spans="1:1" x14ac:dyDescent="0.25">
      <c r="A34" t="s">
        <v>62</v>
      </c>
    </row>
  </sheetData>
  <mergeCells count="1">
    <mergeCell ref="A3:B3"/>
  </mergeCells>
  <conditionalFormatting sqref="C5:I5">
    <cfRule type="expression" dxfId="103" priority="6">
      <formula>#REF!="OK"</formula>
    </cfRule>
  </conditionalFormatting>
  <conditionalFormatting sqref="C4:I4">
    <cfRule type="expression" dxfId="102" priority="7">
      <formula>#REF!="OK"</formula>
    </cfRule>
  </conditionalFormatting>
  <conditionalFormatting sqref="C6:H25 I6:I16 I19:I24">
    <cfRule type="expression" dxfId="101" priority="8">
      <formula>#REF!="OK"</formula>
    </cfRule>
  </conditionalFormatting>
  <conditionalFormatting sqref="J4">
    <cfRule type="expression" dxfId="100" priority="4">
      <formula>#REF!="OK"</formula>
    </cfRule>
  </conditionalFormatting>
  <conditionalFormatting sqref="J6:J16 J19:J24">
    <cfRule type="expression" dxfId="99" priority="5">
      <formula>#REF!="OK"</formula>
    </cfRule>
  </conditionalFormatting>
  <conditionalFormatting sqref="J5">
    <cfRule type="expression" dxfId="98" priority="2">
      <formula>#REF!="OK"</formula>
    </cfRule>
  </conditionalFormatting>
  <conditionalFormatting sqref="I17:J18">
    <cfRule type="expression" dxfId="97" priority="1">
      <formula>#REF!="OK"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workbookViewId="0">
      <selection activeCell="AF6" sqref="AF6"/>
    </sheetView>
  </sheetViews>
  <sheetFormatPr defaultColWidth="9.140625" defaultRowHeight="15" x14ac:dyDescent="0.25"/>
  <cols>
    <col min="1" max="1" width="4" customWidth="1"/>
    <col min="2" max="2" width="19" bestFit="1" customWidth="1"/>
    <col min="3" max="10" width="9.140625" style="48" customWidth="1"/>
    <col min="12" max="12" width="4" customWidth="1"/>
    <col min="13" max="13" width="19" bestFit="1" customWidth="1"/>
    <col min="21" max="21" width="10.5703125" bestFit="1" customWidth="1"/>
    <col min="23" max="23" width="4" customWidth="1"/>
    <col min="24" max="24" width="19" bestFit="1" customWidth="1"/>
  </cols>
  <sheetData>
    <row r="1" spans="1:32" x14ac:dyDescent="0.25">
      <c r="A1" s="11" t="s">
        <v>88</v>
      </c>
    </row>
    <row r="3" spans="1:32" x14ac:dyDescent="0.25">
      <c r="A3" s="11" t="s">
        <v>72</v>
      </c>
      <c r="L3" s="11" t="s">
        <v>71</v>
      </c>
      <c r="W3" s="11" t="s">
        <v>70</v>
      </c>
    </row>
    <row r="4" spans="1:32" x14ac:dyDescent="0.25">
      <c r="A4" s="96" t="s">
        <v>47</v>
      </c>
      <c r="B4" s="97"/>
      <c r="C4" s="45">
        <v>2012</v>
      </c>
      <c r="D4" s="45">
        <v>2013</v>
      </c>
      <c r="E4" s="45">
        <v>2014</v>
      </c>
      <c r="F4" s="45">
        <v>2015</v>
      </c>
      <c r="G4" s="45">
        <v>2016</v>
      </c>
      <c r="H4" s="45">
        <v>2017</v>
      </c>
      <c r="I4" s="45">
        <v>2018</v>
      </c>
      <c r="J4" s="45">
        <v>2019</v>
      </c>
      <c r="K4" s="85"/>
      <c r="L4" s="96" t="s">
        <v>47</v>
      </c>
      <c r="M4" s="97"/>
      <c r="N4" s="45">
        <v>2012</v>
      </c>
      <c r="O4" s="45">
        <v>2013</v>
      </c>
      <c r="P4" s="45">
        <v>2014</v>
      </c>
      <c r="Q4" s="45">
        <v>2015</v>
      </c>
      <c r="R4" s="45">
        <v>2016</v>
      </c>
      <c r="S4" s="45">
        <v>2017</v>
      </c>
      <c r="T4" s="45">
        <v>2018</v>
      </c>
      <c r="U4" s="45">
        <v>2019</v>
      </c>
      <c r="V4" s="85"/>
      <c r="W4" s="96" t="s">
        <v>47</v>
      </c>
      <c r="X4" s="97"/>
      <c r="Y4" s="45">
        <v>2012</v>
      </c>
      <c r="Z4" s="45">
        <v>2013</v>
      </c>
      <c r="AA4" s="45">
        <v>2014</v>
      </c>
      <c r="AB4" s="45">
        <v>2015</v>
      </c>
      <c r="AC4" s="45">
        <v>2016</v>
      </c>
      <c r="AD4" s="45">
        <v>2017</v>
      </c>
      <c r="AE4" s="45">
        <v>2018</v>
      </c>
      <c r="AF4" s="45">
        <v>2019</v>
      </c>
    </row>
    <row r="5" spans="1:32" x14ac:dyDescent="0.25">
      <c r="A5" s="10" t="s">
        <v>46</v>
      </c>
      <c r="B5" s="9" t="s">
        <v>45</v>
      </c>
      <c r="C5" s="53">
        <v>70.703125</v>
      </c>
      <c r="D5" s="53">
        <v>76.207513416815743</v>
      </c>
      <c r="E5" s="53">
        <v>76.450511945392492</v>
      </c>
      <c r="F5" s="53">
        <v>77.7972027972028</v>
      </c>
      <c r="G5" s="53">
        <v>79.656160458452717</v>
      </c>
      <c r="H5" s="53">
        <v>78.544061302681996</v>
      </c>
      <c r="I5" s="53">
        <v>83.088235294117652</v>
      </c>
      <c r="J5" s="53">
        <v>84.936831875607382</v>
      </c>
      <c r="K5" s="53"/>
      <c r="L5" s="10" t="s">
        <v>46</v>
      </c>
      <c r="M5" s="9" t="s">
        <v>45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W5" s="10" t="s">
        <v>46</v>
      </c>
      <c r="X5" s="9" t="s">
        <v>45</v>
      </c>
      <c r="Y5" s="53">
        <v>8.59375</v>
      </c>
      <c r="Z5" s="53">
        <v>7.3345259391771016</v>
      </c>
      <c r="AA5" s="53">
        <v>10.750853242320819</v>
      </c>
      <c r="AB5" s="53">
        <v>6.6433566433566433</v>
      </c>
      <c r="AC5" s="53">
        <v>7.5931232091690548</v>
      </c>
      <c r="AD5" s="53">
        <v>5.6194125159642399</v>
      </c>
      <c r="AE5" s="53">
        <v>7.2478991596638664</v>
      </c>
      <c r="AF5" s="53">
        <v>6.0252672497570456</v>
      </c>
    </row>
    <row r="6" spans="1:32" x14ac:dyDescent="0.25">
      <c r="A6" s="10" t="s">
        <v>44</v>
      </c>
      <c r="B6" s="9" t="s">
        <v>43</v>
      </c>
      <c r="C6" s="53">
        <v>70.703125</v>
      </c>
      <c r="D6" s="53">
        <v>76.207513416815743</v>
      </c>
      <c r="E6" s="53">
        <v>76.450511945392492</v>
      </c>
      <c r="F6" s="53">
        <v>77.7972027972028</v>
      </c>
      <c r="G6" s="53">
        <v>79.656160458452717</v>
      </c>
      <c r="H6" s="53">
        <v>78.544061302681996</v>
      </c>
      <c r="I6" s="53">
        <v>83.088235294117695</v>
      </c>
      <c r="J6" s="53">
        <v>84.936831875607382</v>
      </c>
      <c r="K6" s="53"/>
      <c r="L6" s="10" t="s">
        <v>44</v>
      </c>
      <c r="M6" s="9" t="s">
        <v>43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W6" s="10" t="s">
        <v>44</v>
      </c>
      <c r="X6" s="9" t="s">
        <v>43</v>
      </c>
      <c r="Y6" s="53">
        <v>8.59375</v>
      </c>
      <c r="Z6" s="53">
        <v>7.3345259391771016</v>
      </c>
      <c r="AA6" s="53">
        <v>10.750853242320819</v>
      </c>
      <c r="AB6" s="53">
        <v>6.6433566433566433</v>
      </c>
      <c r="AC6" s="53">
        <v>7.5931232091690548</v>
      </c>
      <c r="AD6" s="53">
        <v>5.6194125159642399</v>
      </c>
      <c r="AE6" s="53">
        <v>7.2478991596638664</v>
      </c>
      <c r="AF6" s="53">
        <v>6.0252672497570456</v>
      </c>
    </row>
    <row r="7" spans="1:32" x14ac:dyDescent="0.25">
      <c r="A7" s="10" t="s">
        <v>42</v>
      </c>
      <c r="B7" s="9" t="s">
        <v>41</v>
      </c>
      <c r="C7" s="44">
        <v>93.520272830617657</v>
      </c>
      <c r="D7" s="44">
        <v>81.650726177825007</v>
      </c>
      <c r="E7" s="44">
        <v>84.457946913975064</v>
      </c>
      <c r="F7" s="44">
        <v>91.534559289790735</v>
      </c>
      <c r="G7" s="44">
        <v>91.751897063675358</v>
      </c>
      <c r="H7" s="44">
        <v>93.166287015945329</v>
      </c>
      <c r="I7" s="44">
        <v>91.882311237149949</v>
      </c>
      <c r="J7" s="44">
        <v>98.457847840986972</v>
      </c>
      <c r="K7" s="53"/>
      <c r="L7" s="10" t="s">
        <v>42</v>
      </c>
      <c r="M7" s="9" t="s">
        <v>41</v>
      </c>
      <c r="N7" s="56">
        <v>1.6672982190223569</v>
      </c>
      <c r="O7" s="56">
        <v>1.3460857244066597</v>
      </c>
      <c r="P7" s="56">
        <v>1.1512631915574032</v>
      </c>
      <c r="Q7" s="56">
        <v>1.7438173747622066</v>
      </c>
      <c r="R7" s="56">
        <v>1.3526888815572418</v>
      </c>
      <c r="S7" s="56">
        <v>1.8874064432150992</v>
      </c>
      <c r="T7" s="56">
        <f>0.0173697270471464*100</f>
        <v>1.7369727047146399</v>
      </c>
      <c r="U7" s="70">
        <v>1.5764222069910898</v>
      </c>
      <c r="W7" s="10" t="s">
        <v>42</v>
      </c>
      <c r="X7" s="9" t="s">
        <v>41</v>
      </c>
      <c r="Y7" s="44">
        <v>3.296703296703297</v>
      </c>
      <c r="Z7" s="44">
        <v>3.1880977683315623</v>
      </c>
      <c r="AA7" s="44">
        <v>3.4537895746722098</v>
      </c>
      <c r="AB7" s="44">
        <v>3.8046924540266329</v>
      </c>
      <c r="AC7" s="44">
        <v>2.8373474100956781</v>
      </c>
      <c r="AD7" s="44">
        <v>3.8398958672307195</v>
      </c>
      <c r="AE7" s="44">
        <v>2.5877348457993619</v>
      </c>
      <c r="AF7" s="44">
        <v>3.9067854694996571</v>
      </c>
    </row>
    <row r="8" spans="1:32" x14ac:dyDescent="0.25">
      <c r="A8" s="10" t="s">
        <v>40</v>
      </c>
      <c r="B8" s="9" t="s">
        <v>39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53"/>
      <c r="L8" s="10" t="s">
        <v>40</v>
      </c>
      <c r="M8" s="9" t="s">
        <v>39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70">
        <v>0</v>
      </c>
      <c r="W8" s="10" t="s">
        <v>40</v>
      </c>
      <c r="X8" s="9" t="s">
        <v>39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</row>
    <row r="9" spans="1:32" x14ac:dyDescent="0.25">
      <c r="A9" s="10" t="s">
        <v>38</v>
      </c>
      <c r="B9" s="9" t="s">
        <v>37</v>
      </c>
      <c r="C9" s="44">
        <v>94.382022471910105</v>
      </c>
      <c r="D9" s="44">
        <v>76.19047619047619</v>
      </c>
      <c r="E9" s="44">
        <v>77.777777777777786</v>
      </c>
      <c r="F9" s="44">
        <v>83.78378378378379</v>
      </c>
      <c r="G9" s="44">
        <v>60</v>
      </c>
      <c r="H9" s="44">
        <v>77.049180327868854</v>
      </c>
      <c r="I9" s="44">
        <v>83.950617283950606</v>
      </c>
      <c r="J9" s="44">
        <v>83.333333333333343</v>
      </c>
      <c r="K9" s="53"/>
      <c r="L9" s="10" t="s">
        <v>38</v>
      </c>
      <c r="M9" s="9" t="s">
        <v>37</v>
      </c>
      <c r="N9" s="56">
        <v>0</v>
      </c>
      <c r="O9" s="56">
        <v>2.8571428571428572</v>
      </c>
      <c r="P9" s="56">
        <v>11.111111111111111</v>
      </c>
      <c r="Q9" s="56">
        <v>4.0540540540540544</v>
      </c>
      <c r="R9" s="56">
        <v>20</v>
      </c>
      <c r="S9" s="56">
        <v>11.475409836065573</v>
      </c>
      <c r="T9" s="56">
        <v>2.4691358024691357</v>
      </c>
      <c r="U9" s="70">
        <v>5.9523809523809517</v>
      </c>
      <c r="W9" s="10" t="s">
        <v>38</v>
      </c>
      <c r="X9" s="9" t="s">
        <v>37</v>
      </c>
      <c r="Y9" s="44">
        <v>0</v>
      </c>
      <c r="Z9" s="44">
        <v>0</v>
      </c>
      <c r="AA9" s="44">
        <v>6.9444444444444446</v>
      </c>
      <c r="AB9" s="44">
        <v>1.3513513513513513</v>
      </c>
      <c r="AC9" s="44">
        <v>5</v>
      </c>
      <c r="AD9" s="44">
        <v>4.918032786885246</v>
      </c>
      <c r="AE9" s="44">
        <v>2.4691358024691357</v>
      </c>
      <c r="AF9" s="44">
        <v>5.9523809523809517</v>
      </c>
    </row>
    <row r="10" spans="1:32" x14ac:dyDescent="0.25">
      <c r="A10" s="10" t="s">
        <v>36</v>
      </c>
      <c r="B10" s="9" t="s">
        <v>35</v>
      </c>
      <c r="C10" s="44">
        <v>93.559322033898312</v>
      </c>
      <c r="D10" s="44">
        <v>93.310875842155923</v>
      </c>
      <c r="E10" s="44">
        <v>89.422180801491152</v>
      </c>
      <c r="F10" s="44">
        <v>92.398234428641487</v>
      </c>
      <c r="G10" s="44">
        <v>93.159203980099505</v>
      </c>
      <c r="H10" s="44">
        <v>92.792466497645776</v>
      </c>
      <c r="I10" s="44">
        <v>91.375464684014872</v>
      </c>
      <c r="J10" s="44">
        <v>90.434451219512198</v>
      </c>
      <c r="K10" s="53"/>
      <c r="L10" s="10" t="s">
        <v>36</v>
      </c>
      <c r="M10" s="9" t="s">
        <v>35</v>
      </c>
      <c r="N10" s="56">
        <v>4.2615012106537531</v>
      </c>
      <c r="O10" s="56">
        <v>4.4273339749759382</v>
      </c>
      <c r="P10" s="56">
        <v>6.9897483690587139</v>
      </c>
      <c r="Q10" s="56">
        <v>6.4737616478666009</v>
      </c>
      <c r="R10" s="56">
        <v>5.8872305140961858</v>
      </c>
      <c r="S10" s="56">
        <v>5.1430641072075334</v>
      </c>
      <c r="T10" s="56">
        <v>4.1263940520446099</v>
      </c>
      <c r="U10" s="70">
        <v>13.528963414634147</v>
      </c>
      <c r="W10" s="10" t="s">
        <v>36</v>
      </c>
      <c r="X10" s="9" t="s">
        <v>35</v>
      </c>
      <c r="Y10" s="44">
        <v>3.050847457627119</v>
      </c>
      <c r="Z10" s="44">
        <v>3.512993262752647</v>
      </c>
      <c r="AA10" s="44">
        <v>2.7493010251630938</v>
      </c>
      <c r="AB10" s="44">
        <v>2.893575282000981</v>
      </c>
      <c r="AC10" s="44">
        <v>1.6583747927031509</v>
      </c>
      <c r="AD10" s="44">
        <v>1.9920318725099602</v>
      </c>
      <c r="AE10" s="44">
        <v>1.5241635687732342</v>
      </c>
      <c r="AF10" s="44">
        <v>3.7347560975609753</v>
      </c>
    </row>
    <row r="11" spans="1:32" x14ac:dyDescent="0.25">
      <c r="A11" s="10" t="s">
        <v>34</v>
      </c>
      <c r="B11" s="9" t="s">
        <v>33</v>
      </c>
      <c r="C11" s="44">
        <v>79.090909090909093</v>
      </c>
      <c r="D11" s="44">
        <v>86.345381526104418</v>
      </c>
      <c r="E11" s="44">
        <v>80.756013745704465</v>
      </c>
      <c r="F11" s="44">
        <v>84.108527131782949</v>
      </c>
      <c r="G11" s="44">
        <v>76.388888888888886</v>
      </c>
      <c r="H11" s="44">
        <v>74.769230769230759</v>
      </c>
      <c r="I11" s="44">
        <v>67.889908256880744</v>
      </c>
      <c r="J11" s="44">
        <v>70.833333333333343</v>
      </c>
      <c r="K11" s="53"/>
      <c r="L11" s="10" t="s">
        <v>34</v>
      </c>
      <c r="M11" s="9" t="s">
        <v>33</v>
      </c>
      <c r="N11" s="56">
        <v>3.6363636363636362</v>
      </c>
      <c r="O11" s="56">
        <v>1.2048192771084338</v>
      </c>
      <c r="P11" s="56">
        <v>5.4982817869415808</v>
      </c>
      <c r="Q11" s="56">
        <v>4.2635658914728678</v>
      </c>
      <c r="R11" s="56">
        <v>2.2222222222222223</v>
      </c>
      <c r="S11" s="56">
        <v>1.2307692307692308</v>
      </c>
      <c r="T11" s="56">
        <v>1.5290519877675841</v>
      </c>
      <c r="U11" s="70">
        <v>1.3888888888888888</v>
      </c>
      <c r="W11" s="10" t="s">
        <v>34</v>
      </c>
      <c r="X11" s="9" t="s">
        <v>33</v>
      </c>
      <c r="Y11" s="44">
        <v>0</v>
      </c>
      <c r="Z11" s="44">
        <v>0</v>
      </c>
      <c r="AA11" s="44">
        <v>2.7491408934707904</v>
      </c>
      <c r="AB11" s="44">
        <v>1.9379844961240309</v>
      </c>
      <c r="AC11" s="44">
        <v>1.3888888888888888</v>
      </c>
      <c r="AD11" s="44">
        <v>1.5384615384615385</v>
      </c>
      <c r="AE11" s="44">
        <v>0.91743119266055051</v>
      </c>
      <c r="AF11" s="44">
        <v>1.1574074074074074</v>
      </c>
    </row>
    <row r="12" spans="1:32" x14ac:dyDescent="0.25">
      <c r="A12" s="10" t="s">
        <v>32</v>
      </c>
      <c r="B12" s="9" t="s">
        <v>31</v>
      </c>
      <c r="C12" s="44">
        <v>55.299539170506918</v>
      </c>
      <c r="D12" s="44">
        <v>52.160493827160494</v>
      </c>
      <c r="E12" s="44">
        <v>88.235294117647058</v>
      </c>
      <c r="F12" s="44">
        <v>80.645161290322577</v>
      </c>
      <c r="G12" s="44">
        <v>54.970760233918128</v>
      </c>
      <c r="H12" s="44">
        <v>62.580645161290327</v>
      </c>
      <c r="I12" s="44">
        <v>83.15789473684211</v>
      </c>
      <c r="J12" s="44">
        <v>78.94736842105263</v>
      </c>
      <c r="K12" s="53"/>
      <c r="L12" s="10" t="s">
        <v>32</v>
      </c>
      <c r="M12" s="9" t="s">
        <v>31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70">
        <v>0</v>
      </c>
      <c r="W12" s="10" t="s">
        <v>32</v>
      </c>
      <c r="X12" s="9" t="s">
        <v>31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</row>
    <row r="13" spans="1:32" x14ac:dyDescent="0.25">
      <c r="A13" s="10" t="s">
        <v>30</v>
      </c>
      <c r="B13" s="9" t="s">
        <v>29</v>
      </c>
      <c r="C13" s="44">
        <v>79.6472184531886</v>
      </c>
      <c r="D13" s="44">
        <v>79.389312977099237</v>
      </c>
      <c r="E13" s="44">
        <v>79.381443298969074</v>
      </c>
      <c r="F13" s="44">
        <v>77.885952712100135</v>
      </c>
      <c r="G13" s="44">
        <v>82.3915900131406</v>
      </c>
      <c r="H13" s="44">
        <v>85.360824742268036</v>
      </c>
      <c r="I13" s="44">
        <v>82.363804247460763</v>
      </c>
      <c r="J13" s="44">
        <v>80.567226890756302</v>
      </c>
      <c r="K13" s="53"/>
      <c r="L13" s="10" t="s">
        <v>30</v>
      </c>
      <c r="M13" s="9" t="s">
        <v>29</v>
      </c>
      <c r="N13" s="56">
        <v>2.9850746268656714</v>
      </c>
      <c r="O13" s="56">
        <v>3.9694656488549618</v>
      </c>
      <c r="P13" s="56">
        <v>4.1237113402061851</v>
      </c>
      <c r="Q13" s="56">
        <v>3.3379694019471486</v>
      </c>
      <c r="R13" s="56">
        <v>3.2851511169513801</v>
      </c>
      <c r="S13" s="56">
        <v>2.9896907216494846</v>
      </c>
      <c r="T13" s="56">
        <v>1.3850415512465373</v>
      </c>
      <c r="U13" s="70">
        <v>3.4663865546218489</v>
      </c>
      <c r="W13" s="10" t="s">
        <v>30</v>
      </c>
      <c r="X13" s="9" t="s">
        <v>29</v>
      </c>
      <c r="Y13" s="44">
        <v>8.6838534599728625</v>
      </c>
      <c r="Z13" s="44">
        <v>10.839694656488549</v>
      </c>
      <c r="AA13" s="44">
        <v>7.8055964653902796</v>
      </c>
      <c r="AB13" s="44">
        <v>9.8748261474269814</v>
      </c>
      <c r="AC13" s="44">
        <v>9.1984231274638635</v>
      </c>
      <c r="AD13" s="44">
        <v>7.8350515463917523</v>
      </c>
      <c r="AE13" s="44">
        <v>5.1708217913204058</v>
      </c>
      <c r="AF13" s="44">
        <v>7.9831932773109235</v>
      </c>
    </row>
    <row r="14" spans="1:32" x14ac:dyDescent="0.25">
      <c r="A14" s="10" t="s">
        <v>28</v>
      </c>
      <c r="B14" s="9" t="s">
        <v>27</v>
      </c>
      <c r="C14" s="44">
        <v>71.848225214198294</v>
      </c>
      <c r="D14" s="44">
        <v>69.451371571072315</v>
      </c>
      <c r="E14" s="44">
        <v>69.194865810968494</v>
      </c>
      <c r="F14" s="44">
        <v>31.174698795180721</v>
      </c>
      <c r="G14" s="44">
        <v>30.43684710351377</v>
      </c>
      <c r="H14" s="44">
        <v>32.701178882624291</v>
      </c>
      <c r="I14" s="44">
        <v>33.40050377833753</v>
      </c>
      <c r="J14" s="44">
        <v>37.776548672566371</v>
      </c>
      <c r="K14" s="53"/>
      <c r="L14" s="10" t="s">
        <v>28</v>
      </c>
      <c r="M14" s="9" t="s">
        <v>27</v>
      </c>
      <c r="N14" s="56">
        <v>0</v>
      </c>
      <c r="O14" s="56">
        <v>0</v>
      </c>
      <c r="P14" s="56">
        <v>0.93348891481913643</v>
      </c>
      <c r="Q14" s="56">
        <v>0</v>
      </c>
      <c r="R14" s="56">
        <v>0</v>
      </c>
      <c r="S14" s="56">
        <v>0</v>
      </c>
      <c r="T14" s="56">
        <v>0</v>
      </c>
      <c r="U14" s="70">
        <v>0</v>
      </c>
      <c r="W14" s="10" t="s">
        <v>28</v>
      </c>
      <c r="X14" s="9" t="s">
        <v>27</v>
      </c>
      <c r="Y14" s="44">
        <v>9.9143206854345163</v>
      </c>
      <c r="Z14" s="44">
        <v>12.8428927680798</v>
      </c>
      <c r="AA14" s="44">
        <v>12.952158693115519</v>
      </c>
      <c r="AB14" s="44">
        <v>6.6265060240963862</v>
      </c>
      <c r="AC14" s="44">
        <v>6.1728395061728394</v>
      </c>
      <c r="AD14" s="44">
        <v>5.4843669912865201</v>
      </c>
      <c r="AE14" s="44">
        <v>5.037783375314862</v>
      </c>
      <c r="AF14" s="44">
        <v>8.1858407079646014</v>
      </c>
    </row>
    <row r="15" spans="1:32" x14ac:dyDescent="0.25">
      <c r="A15" s="10" t="s">
        <v>26</v>
      </c>
      <c r="B15" s="9" t="s">
        <v>25</v>
      </c>
      <c r="C15" s="44">
        <v>90.322580645161281</v>
      </c>
      <c r="D15" s="44">
        <v>83.673469387755105</v>
      </c>
      <c r="E15" s="44">
        <v>50</v>
      </c>
      <c r="F15" s="44">
        <v>40.816326530612244</v>
      </c>
      <c r="G15" s="44">
        <v>53.658536585365859</v>
      </c>
      <c r="H15" s="44">
        <v>44.736842105263158</v>
      </c>
      <c r="I15" s="44">
        <v>40.350877192982452</v>
      </c>
      <c r="J15" s="44">
        <v>65.625</v>
      </c>
      <c r="K15" s="53"/>
      <c r="L15" s="10" t="s">
        <v>26</v>
      </c>
      <c r="M15" s="9" t="s">
        <v>25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70">
        <v>0</v>
      </c>
      <c r="W15" s="10" t="s">
        <v>26</v>
      </c>
      <c r="X15" s="9" t="s">
        <v>25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</row>
    <row r="16" spans="1:32" x14ac:dyDescent="0.25">
      <c r="A16" s="10" t="s">
        <v>24</v>
      </c>
      <c r="B16" s="9" t="s">
        <v>23</v>
      </c>
      <c r="C16" s="44">
        <v>84.589041095890423</v>
      </c>
      <c r="D16" s="44">
        <v>81.962025316455694</v>
      </c>
      <c r="E16" s="44">
        <v>77.510040160642575</v>
      </c>
      <c r="F16" s="44">
        <v>84</v>
      </c>
      <c r="G16" s="44">
        <v>81.147540983606561</v>
      </c>
      <c r="H16" s="44">
        <v>76.209677419354833</v>
      </c>
      <c r="I16" s="44">
        <v>82.222222222222214</v>
      </c>
      <c r="J16" s="44">
        <v>86.037735849056602</v>
      </c>
      <c r="K16" s="53"/>
      <c r="L16" s="10" t="s">
        <v>24</v>
      </c>
      <c r="M16" s="9" t="s">
        <v>23</v>
      </c>
      <c r="N16" s="56">
        <v>1.7123287671232876</v>
      </c>
      <c r="O16" s="56">
        <v>2.2151898734177213</v>
      </c>
      <c r="P16" s="56">
        <v>2.4096385542168677</v>
      </c>
      <c r="Q16" s="56">
        <v>2.666666666666667</v>
      </c>
      <c r="R16" s="56">
        <v>0.81967213114754101</v>
      </c>
      <c r="S16" s="56">
        <v>1.6129032258064515</v>
      </c>
      <c r="T16" s="56">
        <v>1.4814814814814816</v>
      </c>
      <c r="U16" s="70">
        <v>4.1509433962264151</v>
      </c>
      <c r="W16" s="10" t="s">
        <v>24</v>
      </c>
      <c r="X16" s="9" t="s">
        <v>23</v>
      </c>
      <c r="Y16" s="44">
        <v>0</v>
      </c>
      <c r="Z16" s="44">
        <v>0</v>
      </c>
      <c r="AA16" s="44">
        <v>0.40160642570281119</v>
      </c>
      <c r="AB16" s="44">
        <v>1.7777777777777777</v>
      </c>
      <c r="AC16" s="44">
        <v>1.2295081967213115</v>
      </c>
      <c r="AD16" s="44">
        <v>1.6129032258064515</v>
      </c>
      <c r="AE16" s="44">
        <v>1.4814814814814816</v>
      </c>
      <c r="AF16" s="44">
        <v>1.8867924528301887</v>
      </c>
    </row>
    <row r="17" spans="1:32" x14ac:dyDescent="0.25">
      <c r="A17" s="10" t="s">
        <v>22</v>
      </c>
      <c r="B17" s="9" t="s">
        <v>21</v>
      </c>
      <c r="C17" s="44">
        <v>20.854566836534691</v>
      </c>
      <c r="D17" s="44">
        <v>15.799920603414053</v>
      </c>
      <c r="E17" s="44">
        <v>17.047026279391424</v>
      </c>
      <c r="F17" s="44">
        <v>13.186119873817034</v>
      </c>
      <c r="G17" s="44">
        <v>13.0674448767834</v>
      </c>
      <c r="H17" s="44">
        <v>20.944366526414214</v>
      </c>
      <c r="I17" s="44">
        <v>64.485981308411212</v>
      </c>
      <c r="J17" s="44">
        <v>18.604651162790699</v>
      </c>
      <c r="K17" s="53"/>
      <c r="L17" s="10" t="s">
        <v>22</v>
      </c>
      <c r="M17" s="9" t="s">
        <v>21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70">
        <v>0</v>
      </c>
      <c r="W17" s="10" t="s">
        <v>22</v>
      </c>
      <c r="X17" s="9" t="s">
        <v>21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</row>
    <row r="18" spans="1:32" x14ac:dyDescent="0.25">
      <c r="A18" s="10" t="s">
        <v>20</v>
      </c>
      <c r="B18" s="9" t="s">
        <v>19</v>
      </c>
      <c r="C18" s="53">
        <v>22.316384180790962</v>
      </c>
      <c r="D18" s="53">
        <v>20.512820512820511</v>
      </c>
      <c r="E18" s="53">
        <v>16.413373860182372</v>
      </c>
      <c r="F18" s="53">
        <v>21.052631578947366</v>
      </c>
      <c r="G18" s="53">
        <v>16.93121693121693</v>
      </c>
      <c r="H18" s="53">
        <v>19.534883720930232</v>
      </c>
      <c r="I18" s="53">
        <v>25.48076923076923</v>
      </c>
      <c r="J18" s="53">
        <v>30.5</v>
      </c>
      <c r="K18" s="53"/>
      <c r="L18" s="10" t="s">
        <v>20</v>
      </c>
      <c r="M18" s="9" t="s">
        <v>19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W18" s="10" t="s">
        <v>20</v>
      </c>
      <c r="X18" s="9" t="s">
        <v>19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</row>
    <row r="19" spans="1:32" x14ac:dyDescent="0.25">
      <c r="A19" s="10" t="s">
        <v>18</v>
      </c>
      <c r="B19" s="9" t="s">
        <v>17</v>
      </c>
      <c r="C19" s="53">
        <v>22.316384180790962</v>
      </c>
      <c r="D19" s="53">
        <v>20.512820512820511</v>
      </c>
      <c r="E19" s="53">
        <v>16.413373860182372</v>
      </c>
      <c r="F19" s="53">
        <v>21.052631578947366</v>
      </c>
      <c r="G19" s="53">
        <v>16.93121693121693</v>
      </c>
      <c r="H19" s="53">
        <v>19.534883720930232</v>
      </c>
      <c r="I19" s="53">
        <v>25.48076923076923</v>
      </c>
      <c r="J19" s="53">
        <v>30.5</v>
      </c>
      <c r="K19" s="53"/>
      <c r="L19" s="10" t="s">
        <v>18</v>
      </c>
      <c r="M19" s="9" t="s">
        <v>17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W19" s="10" t="s">
        <v>18</v>
      </c>
      <c r="X19" s="9" t="s">
        <v>17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</row>
    <row r="20" spans="1:32" x14ac:dyDescent="0.25">
      <c r="A20" s="10" t="s">
        <v>16</v>
      </c>
      <c r="B20" s="9" t="s">
        <v>15</v>
      </c>
      <c r="C20" s="44">
        <v>38.333333333333336</v>
      </c>
      <c r="D20" s="44">
        <v>46.92307692307692</v>
      </c>
      <c r="E20" s="44">
        <v>34.558823529411761</v>
      </c>
      <c r="F20" s="44">
        <v>47.014925373134332</v>
      </c>
      <c r="G20" s="44">
        <v>39.072847682119203</v>
      </c>
      <c r="H20" s="44">
        <v>42.702702702702702</v>
      </c>
      <c r="I20" s="44">
        <v>42.857142857142854</v>
      </c>
      <c r="J20" s="44">
        <v>42.528735632183903</v>
      </c>
      <c r="K20" s="53"/>
      <c r="L20" s="10" t="s">
        <v>16</v>
      </c>
      <c r="M20" s="9" t="s">
        <v>15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70">
        <v>0</v>
      </c>
      <c r="W20" s="10" t="s">
        <v>16</v>
      </c>
      <c r="X20" s="9" t="s">
        <v>15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</row>
    <row r="21" spans="1:32" x14ac:dyDescent="0.25">
      <c r="A21" s="10" t="s">
        <v>14</v>
      </c>
      <c r="B21" s="9" t="s">
        <v>13</v>
      </c>
      <c r="C21" s="44">
        <v>29.059829059829063</v>
      </c>
      <c r="D21" s="44">
        <v>12.5</v>
      </c>
      <c r="E21" s="44">
        <v>32.231404958677686</v>
      </c>
      <c r="F21" s="44">
        <v>33.035714285714285</v>
      </c>
      <c r="G21" s="44">
        <v>33</v>
      </c>
      <c r="H21" s="44">
        <v>21.296296296296298</v>
      </c>
      <c r="I21" s="44">
        <v>20.202020202020201</v>
      </c>
      <c r="J21" s="44">
        <v>44.60431654676259</v>
      </c>
      <c r="K21" s="53"/>
      <c r="L21" s="10" t="s">
        <v>14</v>
      </c>
      <c r="M21" s="9" t="s">
        <v>13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70">
        <v>0</v>
      </c>
      <c r="W21" s="10" t="s">
        <v>14</v>
      </c>
      <c r="X21" s="9" t="s">
        <v>13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</row>
    <row r="22" spans="1:32" x14ac:dyDescent="0.25">
      <c r="A22" s="10" t="s">
        <v>12</v>
      </c>
      <c r="B22" s="9" t="s">
        <v>11</v>
      </c>
      <c r="C22" s="44">
        <v>25</v>
      </c>
      <c r="D22" s="44">
        <v>5.5555555555555554</v>
      </c>
      <c r="E22" s="44">
        <v>0</v>
      </c>
      <c r="F22" s="44">
        <v>0</v>
      </c>
      <c r="G22" s="44">
        <v>0</v>
      </c>
      <c r="H22" s="44">
        <v>0</v>
      </c>
      <c r="I22" s="44">
        <v>23.076923076923077</v>
      </c>
      <c r="J22" s="44">
        <v>0</v>
      </c>
      <c r="K22" s="53"/>
      <c r="L22" s="10" t="s">
        <v>12</v>
      </c>
      <c r="M22" s="9" t="s">
        <v>11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70">
        <v>0</v>
      </c>
      <c r="W22" s="10" t="s">
        <v>12</v>
      </c>
      <c r="X22" s="9" t="s">
        <v>11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</row>
    <row r="23" spans="1:32" x14ac:dyDescent="0.25">
      <c r="A23" s="10" t="s">
        <v>10</v>
      </c>
      <c r="B23" s="9" t="s">
        <v>9</v>
      </c>
      <c r="C23" s="44">
        <v>59.420289855072461</v>
      </c>
      <c r="D23" s="44">
        <v>64.788732394366207</v>
      </c>
      <c r="E23" s="44">
        <v>66.666666666666657</v>
      </c>
      <c r="F23" s="44">
        <v>63.46153846153846</v>
      </c>
      <c r="G23" s="44">
        <v>55.128205128205131</v>
      </c>
      <c r="H23" s="44">
        <v>55.26315789473685</v>
      </c>
      <c r="I23" s="44">
        <v>53.125</v>
      </c>
      <c r="J23" s="44">
        <v>49.137931034482754</v>
      </c>
      <c r="K23" s="53"/>
      <c r="L23" s="10" t="s">
        <v>10</v>
      </c>
      <c r="M23" s="9" t="s">
        <v>9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70">
        <v>0</v>
      </c>
      <c r="W23" s="10" t="s">
        <v>10</v>
      </c>
      <c r="X23" s="9" t="s">
        <v>9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</row>
    <row r="24" spans="1:32" x14ac:dyDescent="0.25">
      <c r="A24" s="10" t="s">
        <v>8</v>
      </c>
      <c r="B24" s="9" t="s">
        <v>7</v>
      </c>
      <c r="C24" s="44">
        <v>24.579124579124578</v>
      </c>
      <c r="D24" s="44">
        <v>15.384615384615385</v>
      </c>
      <c r="E24" s="44">
        <v>15.753424657534246</v>
      </c>
      <c r="F24" s="44">
        <v>16.528925619834713</v>
      </c>
      <c r="G24" s="44">
        <v>24.050632911392405</v>
      </c>
      <c r="H24" s="44">
        <v>49.479166666666671</v>
      </c>
      <c r="I24" s="44">
        <v>37.575757575757571</v>
      </c>
      <c r="J24" s="44">
        <v>39.130434782608695</v>
      </c>
      <c r="K24" s="53"/>
      <c r="L24" s="10" t="s">
        <v>8</v>
      </c>
      <c r="M24" s="9" t="s">
        <v>7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70">
        <v>0</v>
      </c>
      <c r="W24" s="10" t="s">
        <v>8</v>
      </c>
      <c r="X24" s="9" t="s">
        <v>7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</row>
    <row r="25" spans="1:32" x14ac:dyDescent="0.25">
      <c r="A25" s="6" t="s">
        <v>6</v>
      </c>
      <c r="B25" s="5" t="s">
        <v>5</v>
      </c>
      <c r="C25" s="43">
        <v>16.363636363636363</v>
      </c>
      <c r="D25" s="43">
        <v>17.307692307692307</v>
      </c>
      <c r="E25" s="43">
        <v>15.384615384615385</v>
      </c>
      <c r="F25" s="43">
        <v>7.0175438596491224</v>
      </c>
      <c r="G25" s="43">
        <v>10.294117647058822</v>
      </c>
      <c r="H25" s="43">
        <v>4.4776119402985071</v>
      </c>
      <c r="I25" s="43">
        <v>5.7142857142857144</v>
      </c>
      <c r="J25" s="43">
        <v>18.478260869565215</v>
      </c>
      <c r="K25" s="53"/>
      <c r="L25" s="6" t="s">
        <v>6</v>
      </c>
      <c r="M25" s="5" t="s">
        <v>5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71">
        <v>0</v>
      </c>
      <c r="W25" s="6" t="s">
        <v>6</v>
      </c>
      <c r="X25" s="5" t="s">
        <v>5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</row>
    <row r="26" spans="1:32" x14ac:dyDescent="0.25">
      <c r="A26" s="50"/>
      <c r="B26" s="20"/>
      <c r="C26" s="52"/>
      <c r="D26" s="52"/>
      <c r="E26" s="52"/>
      <c r="F26" s="52"/>
      <c r="G26" s="52"/>
      <c r="H26" s="52"/>
      <c r="I26" s="52"/>
      <c r="J26" s="52"/>
      <c r="L26" s="50"/>
      <c r="M26" s="20"/>
      <c r="N26" s="52"/>
      <c r="O26" s="52"/>
      <c r="P26" s="52"/>
      <c r="Q26" s="52"/>
      <c r="R26" s="52"/>
      <c r="S26" s="52"/>
      <c r="T26" s="52"/>
      <c r="U26" s="52"/>
      <c r="W26" s="50"/>
      <c r="X26" s="20"/>
      <c r="Y26" s="52"/>
      <c r="Z26" s="52"/>
      <c r="AA26" s="52"/>
      <c r="AB26" s="52"/>
      <c r="AC26" s="52"/>
      <c r="AD26" s="52"/>
      <c r="AF26" s="52"/>
    </row>
    <row r="27" spans="1:32" x14ac:dyDescent="0.25">
      <c r="A27" s="50"/>
      <c r="B27" s="2" t="s">
        <v>4</v>
      </c>
      <c r="C27" s="1">
        <f>QUARTILE(C$5:C$25,1)</f>
        <v>24.579124579124578</v>
      </c>
      <c r="D27" s="1">
        <f t="shared" ref="D27:J27" si="0">QUARTILE(D$5:D$25,1)</f>
        <v>17.307692307692307</v>
      </c>
      <c r="E27" s="1">
        <f t="shared" si="0"/>
        <v>16.413373860182372</v>
      </c>
      <c r="F27" s="1">
        <f t="shared" si="0"/>
        <v>21.052631578947366</v>
      </c>
      <c r="G27" s="1">
        <f t="shared" si="0"/>
        <v>16.93121693121693</v>
      </c>
      <c r="H27" s="1">
        <f t="shared" si="0"/>
        <v>20.944366526414214</v>
      </c>
      <c r="I27" s="1">
        <f t="shared" si="0"/>
        <v>25.48076923076923</v>
      </c>
      <c r="J27" s="1">
        <f t="shared" si="0"/>
        <v>30.5</v>
      </c>
      <c r="L27" s="50"/>
      <c r="M27" s="2" t="s">
        <v>4</v>
      </c>
      <c r="N27" s="1">
        <f t="shared" ref="N27:U27" si="1">QUARTILE(N$5:N$25,1)</f>
        <v>0</v>
      </c>
      <c r="O27" s="1">
        <f t="shared" si="1"/>
        <v>0</v>
      </c>
      <c r="P27" s="1">
        <f t="shared" si="1"/>
        <v>0</v>
      </c>
      <c r="Q27" s="1">
        <f t="shared" si="1"/>
        <v>0</v>
      </c>
      <c r="R27" s="1">
        <f t="shared" si="1"/>
        <v>0</v>
      </c>
      <c r="S27" s="1">
        <f t="shared" si="1"/>
        <v>0</v>
      </c>
      <c r="T27" s="1">
        <f t="shared" si="1"/>
        <v>0</v>
      </c>
      <c r="U27" s="1">
        <f t="shared" si="1"/>
        <v>0</v>
      </c>
      <c r="W27" s="50"/>
      <c r="X27" s="2" t="s">
        <v>4</v>
      </c>
      <c r="Y27" s="1">
        <f>QUARTILE(Y$5:Y$25,1)</f>
        <v>0</v>
      </c>
      <c r="Z27" s="1">
        <f t="shared" ref="Z27:AF27" si="2">QUARTILE(Z$5:Z$25,1)</f>
        <v>0</v>
      </c>
      <c r="AA27" s="1">
        <f t="shared" si="2"/>
        <v>0</v>
      </c>
      <c r="AB27" s="1">
        <f t="shared" si="2"/>
        <v>0</v>
      </c>
      <c r="AC27" s="1">
        <f t="shared" si="2"/>
        <v>0</v>
      </c>
      <c r="AD27" s="1">
        <f t="shared" si="2"/>
        <v>0</v>
      </c>
      <c r="AE27" s="1">
        <f t="shared" si="2"/>
        <v>0</v>
      </c>
      <c r="AF27" s="1">
        <f t="shared" si="2"/>
        <v>0</v>
      </c>
    </row>
    <row r="28" spans="1:32" x14ac:dyDescent="0.25">
      <c r="A28" s="50"/>
      <c r="B28" s="2" t="s">
        <v>3</v>
      </c>
      <c r="C28" s="1">
        <f>MEDIAN(C$5:C$25)</f>
        <v>59.420289855072461</v>
      </c>
      <c r="D28" s="1">
        <f t="shared" ref="D28:J28" si="3">MEDIAN(D$5:D$25)</f>
        <v>64.788732394366207</v>
      </c>
      <c r="E28" s="1">
        <f t="shared" si="3"/>
        <v>66.666666666666657</v>
      </c>
      <c r="F28" s="1">
        <f t="shared" si="3"/>
        <v>47.014925373134332</v>
      </c>
      <c r="G28" s="1">
        <f t="shared" si="3"/>
        <v>53.658536585365859</v>
      </c>
      <c r="H28" s="1">
        <f t="shared" si="3"/>
        <v>49.479166666666671</v>
      </c>
      <c r="I28" s="1">
        <f t="shared" si="3"/>
        <v>53.125</v>
      </c>
      <c r="J28" s="1">
        <f t="shared" si="3"/>
        <v>49.137931034482754</v>
      </c>
      <c r="L28" s="50"/>
      <c r="M28" s="2" t="s">
        <v>3</v>
      </c>
      <c r="N28" s="1">
        <f t="shared" ref="N28:U28" si="4">MEDIAN(N$5:N$25)</f>
        <v>0</v>
      </c>
      <c r="O28" s="1">
        <f t="shared" si="4"/>
        <v>0</v>
      </c>
      <c r="P28" s="1">
        <f t="shared" si="4"/>
        <v>0</v>
      </c>
      <c r="Q28" s="1">
        <f t="shared" si="4"/>
        <v>0</v>
      </c>
      <c r="R28" s="1">
        <f t="shared" si="4"/>
        <v>0</v>
      </c>
      <c r="S28" s="1">
        <f t="shared" si="4"/>
        <v>0</v>
      </c>
      <c r="T28" s="1">
        <f t="shared" si="4"/>
        <v>0</v>
      </c>
      <c r="U28" s="1">
        <f t="shared" si="4"/>
        <v>0</v>
      </c>
      <c r="W28" s="50"/>
      <c r="X28" s="2" t="s">
        <v>3</v>
      </c>
      <c r="Y28" s="1">
        <f>MEDIAN(Y$5:Y$25)</f>
        <v>0</v>
      </c>
      <c r="Z28" s="1">
        <f t="shared" ref="Z28:AF28" si="5">MEDIAN(Z$5:Z$25)</f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</row>
    <row r="29" spans="1:32" x14ac:dyDescent="0.25">
      <c r="A29" s="50"/>
      <c r="B29" s="2" t="s">
        <v>2</v>
      </c>
      <c r="C29" s="1">
        <f>QUARTILE(C$5:C$25,3)</f>
        <v>79.6472184531886</v>
      </c>
      <c r="D29" s="1">
        <f t="shared" ref="D29:J29" si="6">QUARTILE(D$5:D$25,3)</f>
        <v>79.389312977099237</v>
      </c>
      <c r="E29" s="1">
        <f t="shared" si="6"/>
        <v>77.777777777777786</v>
      </c>
      <c r="F29" s="1">
        <f t="shared" si="6"/>
        <v>80.645161290322577</v>
      </c>
      <c r="G29" s="1">
        <f t="shared" si="6"/>
        <v>79.656160458452717</v>
      </c>
      <c r="H29" s="1">
        <f t="shared" si="6"/>
        <v>77.049180327868854</v>
      </c>
      <c r="I29" s="1">
        <f t="shared" si="6"/>
        <v>83.088235294117652</v>
      </c>
      <c r="J29" s="1">
        <f t="shared" si="6"/>
        <v>83.333333333333343</v>
      </c>
      <c r="L29" s="50"/>
      <c r="M29" s="2" t="s">
        <v>2</v>
      </c>
      <c r="N29" s="1">
        <f t="shared" ref="N29:U29" si="7">QUARTILE(N$5:N$25,3)</f>
        <v>0</v>
      </c>
      <c r="O29" s="1">
        <f t="shared" si="7"/>
        <v>1.2048192771084338</v>
      </c>
      <c r="P29" s="1">
        <f t="shared" si="7"/>
        <v>1.1512631915574032</v>
      </c>
      <c r="Q29" s="1">
        <f t="shared" si="7"/>
        <v>1.7438173747622066</v>
      </c>
      <c r="R29" s="1">
        <f t="shared" si="7"/>
        <v>0.81967213114754101</v>
      </c>
      <c r="S29" s="1">
        <f t="shared" si="7"/>
        <v>1.2307692307692308</v>
      </c>
      <c r="T29" s="1">
        <f t="shared" si="7"/>
        <v>1.3850415512465373</v>
      </c>
      <c r="U29" s="1">
        <f t="shared" si="7"/>
        <v>1.3888888888888888</v>
      </c>
      <c r="W29" s="50"/>
      <c r="X29" s="2" t="s">
        <v>2</v>
      </c>
      <c r="Y29" s="1">
        <f>QUARTILE(Y$5:Y$25,3)</f>
        <v>3.050847457627119</v>
      </c>
      <c r="Z29" s="1">
        <f t="shared" ref="Z29:AF29" si="8">QUARTILE(Z$5:Z$25,3)</f>
        <v>3.1880977683315623</v>
      </c>
      <c r="AA29" s="1">
        <f t="shared" si="8"/>
        <v>3.4537895746722098</v>
      </c>
      <c r="AB29" s="1">
        <f t="shared" si="8"/>
        <v>2.893575282000981</v>
      </c>
      <c r="AC29" s="1">
        <f t="shared" si="8"/>
        <v>2.8373474100956781</v>
      </c>
      <c r="AD29" s="1">
        <f t="shared" si="8"/>
        <v>3.8398958672307195</v>
      </c>
      <c r="AE29" s="1">
        <f t="shared" si="8"/>
        <v>2.4691358024691357</v>
      </c>
      <c r="AF29" s="1">
        <f t="shared" si="8"/>
        <v>3.9067854694996571</v>
      </c>
    </row>
    <row r="30" spans="1:32" x14ac:dyDescent="0.25">
      <c r="A30" s="50"/>
      <c r="B30" s="2" t="s">
        <v>1</v>
      </c>
      <c r="C30" s="1">
        <f>AVERAGE(C$5:C$25)</f>
        <v>54.37661568549489</v>
      </c>
      <c r="D30" s="1">
        <f t="shared" ref="D30:J30" si="9">AVERAGE(D$5:D$25)</f>
        <v>51.230209230671299</v>
      </c>
      <c r="E30" s="1">
        <f t="shared" si="9"/>
        <v>50.67168074831536</v>
      </c>
      <c r="F30" s="1">
        <f t="shared" si="9"/>
        <v>49.72817524705728</v>
      </c>
      <c r="G30" s="1">
        <f t="shared" si="9"/>
        <v>47.223488946528889</v>
      </c>
      <c r="H30" s="1">
        <f t="shared" si="9"/>
        <v>49.03273928551576</v>
      </c>
      <c r="I30" s="1">
        <f t="shared" si="9"/>
        <v>53.369939210674083</v>
      </c>
      <c r="J30" s="1">
        <f t="shared" si="9"/>
        <v>54.065278063819363</v>
      </c>
      <c r="L30" s="50"/>
      <c r="M30" s="2" t="s">
        <v>1</v>
      </c>
      <c r="N30" s="1">
        <f t="shared" ref="N30:U30" si="10">AVERAGE(N$5:N$25)</f>
        <v>0.67916983142993836</v>
      </c>
      <c r="O30" s="1">
        <f t="shared" si="10"/>
        <v>0.76285892170983682</v>
      </c>
      <c r="P30" s="1">
        <f t="shared" si="10"/>
        <v>1.5341544413290953</v>
      </c>
      <c r="Q30" s="1">
        <f t="shared" si="10"/>
        <v>1.073325477941407</v>
      </c>
      <c r="R30" s="1">
        <f t="shared" si="10"/>
        <v>1.5984268983797414</v>
      </c>
      <c r="S30" s="1">
        <f t="shared" si="10"/>
        <v>1.1590115983196843</v>
      </c>
      <c r="T30" s="1">
        <f t="shared" si="10"/>
        <v>0.60609893236780887</v>
      </c>
      <c r="U30" s="1">
        <f t="shared" si="10"/>
        <v>1.4316183530353972</v>
      </c>
      <c r="W30" s="50"/>
      <c r="X30" s="2" t="s">
        <v>1</v>
      </c>
      <c r="Y30" s="1">
        <f>AVERAGE(Y$5:Y$25)</f>
        <v>2.0063440428446571</v>
      </c>
      <c r="Z30" s="1">
        <f t="shared" ref="Z30:AF30" si="11">AVERAGE(Z$5:Z$25)</f>
        <v>2.145368111143179</v>
      </c>
      <c r="AA30" s="1">
        <f t="shared" si="11"/>
        <v>2.7884640003143231</v>
      </c>
      <c r="AB30" s="1">
        <f t="shared" si="11"/>
        <v>1.9787346104532109</v>
      </c>
      <c r="AC30" s="1">
        <f t="shared" si="11"/>
        <v>2.0319823019230405</v>
      </c>
      <c r="AD30" s="1">
        <f t="shared" si="11"/>
        <v>1.8314080409762223</v>
      </c>
      <c r="AE30" s="1">
        <f t="shared" si="11"/>
        <v>1.6040166846260364</v>
      </c>
      <c r="AF30" s="1">
        <f t="shared" si="11"/>
        <v>2.1360805173556567</v>
      </c>
    </row>
    <row r="31" spans="1:32" x14ac:dyDescent="0.25">
      <c r="B31" s="2" t="s">
        <v>0</v>
      </c>
      <c r="C31" s="1">
        <f>_xlfn.STDEV.S(C$5:C$25)</f>
        <v>30.997865441305748</v>
      </c>
      <c r="D31" s="1">
        <f t="shared" ref="D31:J31" si="12">_xlfn.STDEV.S(D$5:D$25)</f>
        <v>32.337300777001992</v>
      </c>
      <c r="E31" s="1">
        <f t="shared" si="12"/>
        <v>32.283306540677629</v>
      </c>
      <c r="F31" s="1">
        <f t="shared" si="12"/>
        <v>33.286366613113223</v>
      </c>
      <c r="G31" s="1">
        <f t="shared" si="12"/>
        <v>31.365046414298003</v>
      </c>
      <c r="H31" s="1">
        <f t="shared" si="12"/>
        <v>31.42453118297589</v>
      </c>
      <c r="I31" s="1">
        <f t="shared" si="12"/>
        <v>30.120658940624971</v>
      </c>
      <c r="J31" s="1">
        <f t="shared" si="12"/>
        <v>30.846834564937282</v>
      </c>
      <c r="M31" s="2" t="s">
        <v>0</v>
      </c>
      <c r="N31" s="1">
        <f t="shared" ref="N31:U31" si="13">_xlfn.STDEV.S(N$5:N$25)</f>
        <v>1.3475802738925333</v>
      </c>
      <c r="O31" s="1">
        <f t="shared" si="13"/>
        <v>1.4048270888208261</v>
      </c>
      <c r="P31" s="1">
        <f t="shared" si="13"/>
        <v>2.9843459067073828</v>
      </c>
      <c r="Q31" s="1">
        <f t="shared" si="13"/>
        <v>1.9186506836826676</v>
      </c>
      <c r="R31" s="1">
        <f t="shared" si="13"/>
        <v>4.4678700891273548</v>
      </c>
      <c r="S31" s="1">
        <f t="shared" si="13"/>
        <v>2.7068752939405836</v>
      </c>
      <c r="T31" s="1">
        <f t="shared" si="13"/>
        <v>1.1152911478284573</v>
      </c>
      <c r="U31" s="1">
        <f t="shared" si="13"/>
        <v>3.2332941633741421</v>
      </c>
      <c r="X31" s="2" t="s">
        <v>0</v>
      </c>
      <c r="Y31" s="1">
        <f>_xlfn.STDEV.S(Y$5:Y$25)</f>
        <v>3.5850405977178172</v>
      </c>
      <c r="Z31" s="1">
        <f t="shared" ref="Z31:AF31" si="14">_xlfn.STDEV.S(Z$5:Z$25)</f>
        <v>3.9741654121922338</v>
      </c>
      <c r="AA31" s="1">
        <f t="shared" si="14"/>
        <v>4.3127309870564892</v>
      </c>
      <c r="AB31" s="1">
        <f t="shared" si="14"/>
        <v>2.9921466831670549</v>
      </c>
      <c r="AC31" s="1">
        <f t="shared" si="14"/>
        <v>3.0867412605230604</v>
      </c>
      <c r="AD31" s="1">
        <f t="shared" si="14"/>
        <v>2.5695826789731058</v>
      </c>
      <c r="AE31" s="1">
        <f t="shared" si="14"/>
        <v>2.462752819271417</v>
      </c>
      <c r="AF31" s="1">
        <f t="shared" si="14"/>
        <v>2.9754764898576864</v>
      </c>
    </row>
    <row r="33" spans="1:21" x14ac:dyDescent="0.25">
      <c r="A33" s="11" t="s">
        <v>69</v>
      </c>
      <c r="L33" s="11" t="s">
        <v>68</v>
      </c>
    </row>
    <row r="34" spans="1:21" x14ac:dyDescent="0.25">
      <c r="A34" s="96" t="s">
        <v>47</v>
      </c>
      <c r="B34" s="97"/>
      <c r="C34" s="45">
        <v>2012</v>
      </c>
      <c r="D34" s="45">
        <v>2013</v>
      </c>
      <c r="E34" s="45">
        <v>2014</v>
      </c>
      <c r="F34" s="45">
        <v>2015</v>
      </c>
      <c r="G34" s="45">
        <v>2016</v>
      </c>
      <c r="H34" s="45">
        <v>2017</v>
      </c>
      <c r="I34" s="45">
        <v>2018</v>
      </c>
      <c r="J34" s="45">
        <v>2019</v>
      </c>
      <c r="L34" s="96" t="s">
        <v>47</v>
      </c>
      <c r="M34" s="97"/>
      <c r="N34" s="45">
        <v>2012</v>
      </c>
      <c r="O34" s="45">
        <v>2013</v>
      </c>
      <c r="P34" s="45">
        <v>2014</v>
      </c>
      <c r="Q34" s="45">
        <v>2015</v>
      </c>
      <c r="R34" s="45">
        <v>2016</v>
      </c>
      <c r="S34" s="45">
        <v>2017</v>
      </c>
      <c r="T34" s="45">
        <v>2018</v>
      </c>
      <c r="U34" s="45">
        <v>2019</v>
      </c>
    </row>
    <row r="35" spans="1:21" x14ac:dyDescent="0.25">
      <c r="A35" s="10" t="s">
        <v>46</v>
      </c>
      <c r="B35" s="9" t="s">
        <v>45</v>
      </c>
      <c r="C35" s="53">
        <v>3.90625</v>
      </c>
      <c r="D35" s="53">
        <v>2.8622540250447228</v>
      </c>
      <c r="E35" s="53">
        <v>4.6075085324232079</v>
      </c>
      <c r="F35" s="53">
        <v>2.4475524475524475</v>
      </c>
      <c r="G35" s="53">
        <v>2.5787965616045847</v>
      </c>
      <c r="H35" s="53">
        <v>2.2988505747126435</v>
      </c>
      <c r="I35" s="53">
        <v>0</v>
      </c>
      <c r="J35" s="53">
        <v>0</v>
      </c>
      <c r="L35" s="10" t="s">
        <v>46</v>
      </c>
      <c r="M35" s="9" t="s">
        <v>45</v>
      </c>
      <c r="N35" s="53">
        <v>1.3671875</v>
      </c>
      <c r="O35" s="53">
        <v>0.7155635062611807</v>
      </c>
      <c r="P35" s="53">
        <v>1.3651877133105803</v>
      </c>
      <c r="Q35" s="53">
        <v>1.048951048951049</v>
      </c>
      <c r="R35" s="53">
        <v>0.8595988538681949</v>
      </c>
      <c r="S35" s="53">
        <v>0.76628352490421447</v>
      </c>
      <c r="T35" s="53">
        <v>0.52521008403361347</v>
      </c>
      <c r="U35" s="53">
        <v>0.48590864917395532</v>
      </c>
    </row>
    <row r="36" spans="1:21" x14ac:dyDescent="0.25">
      <c r="A36" s="10" t="s">
        <v>44</v>
      </c>
      <c r="B36" s="9" t="s">
        <v>43</v>
      </c>
      <c r="C36" s="53">
        <v>3.90625</v>
      </c>
      <c r="D36" s="53">
        <v>2.8622540250447228</v>
      </c>
      <c r="E36" s="53">
        <v>4.6075085324232079</v>
      </c>
      <c r="F36" s="53">
        <v>2.4475524475524475</v>
      </c>
      <c r="G36" s="53">
        <v>2.5787965616045847</v>
      </c>
      <c r="H36" s="53">
        <v>2.2988505747126435</v>
      </c>
      <c r="I36" s="53">
        <v>0</v>
      </c>
      <c r="J36" s="53">
        <v>0</v>
      </c>
      <c r="L36" s="10" t="s">
        <v>44</v>
      </c>
      <c r="M36" s="9" t="s">
        <v>43</v>
      </c>
      <c r="N36" s="53">
        <v>1.3671875</v>
      </c>
      <c r="O36" s="53">
        <v>0.7155635062611807</v>
      </c>
      <c r="P36" s="53">
        <v>1.3651877133105803</v>
      </c>
      <c r="Q36" s="53">
        <v>1.048951048951049</v>
      </c>
      <c r="R36" s="53">
        <v>0.8595988538681949</v>
      </c>
      <c r="S36" s="53">
        <v>0.76628352490421447</v>
      </c>
      <c r="T36" s="53">
        <v>0.52521008403361347</v>
      </c>
      <c r="U36" s="53">
        <v>0</v>
      </c>
    </row>
    <row r="37" spans="1:21" x14ac:dyDescent="0.25">
      <c r="A37" s="10" t="s">
        <v>42</v>
      </c>
      <c r="B37" s="9" t="s">
        <v>41</v>
      </c>
      <c r="C37" s="44">
        <v>1.5157256536566881</v>
      </c>
      <c r="D37" s="44">
        <v>0.95642933049946877</v>
      </c>
      <c r="E37" s="44">
        <v>1.2791813239526704</v>
      </c>
      <c r="F37" s="44">
        <v>1.6487000634115407</v>
      </c>
      <c r="G37" s="44">
        <v>1.7485978225008247</v>
      </c>
      <c r="H37" s="44">
        <v>2.3104458184184837</v>
      </c>
      <c r="I37" s="44">
        <v>2.5522864232541651</v>
      </c>
      <c r="J37" s="44">
        <v>2.5702535983550376</v>
      </c>
      <c r="L37" s="10" t="s">
        <v>42</v>
      </c>
      <c r="M37" s="9" t="s">
        <v>41</v>
      </c>
      <c r="N37" s="44">
        <v>2.4251610458507011</v>
      </c>
      <c r="O37" s="44">
        <v>1.9128586609989375</v>
      </c>
      <c r="P37" s="44">
        <v>2.27054685001599</v>
      </c>
      <c r="Q37" s="44">
        <v>2.6315789473684208</v>
      </c>
      <c r="R37" s="44">
        <v>2.7053777631144835</v>
      </c>
      <c r="S37" s="44">
        <v>3.4493979824275955</v>
      </c>
      <c r="T37" s="44">
        <v>3.4384969868840836</v>
      </c>
      <c r="U37" s="44">
        <v>3.4612748457847839</v>
      </c>
    </row>
    <row r="38" spans="1:21" x14ac:dyDescent="0.25">
      <c r="A38" s="10" t="s">
        <v>40</v>
      </c>
      <c r="B38" s="9" t="s">
        <v>39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40</v>
      </c>
      <c r="J38" s="44">
        <v>25</v>
      </c>
      <c r="L38" s="10" t="s">
        <v>40</v>
      </c>
      <c r="M38" s="9" t="s">
        <v>39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</row>
    <row r="39" spans="1:21" x14ac:dyDescent="0.25">
      <c r="A39" s="10" t="s">
        <v>38</v>
      </c>
      <c r="B39" s="9" t="s">
        <v>37</v>
      </c>
      <c r="C39" s="44">
        <v>0</v>
      </c>
      <c r="D39" s="44">
        <v>3.8095238095238098</v>
      </c>
      <c r="E39" s="44">
        <v>5.5555555555555554</v>
      </c>
      <c r="F39" s="44">
        <v>0</v>
      </c>
      <c r="G39" s="44">
        <v>10</v>
      </c>
      <c r="H39" s="44">
        <v>3.278688524590164</v>
      </c>
      <c r="I39" s="44">
        <v>0</v>
      </c>
      <c r="J39" s="44">
        <v>0</v>
      </c>
      <c r="L39" s="10" t="s">
        <v>38</v>
      </c>
      <c r="M39" s="9" t="s">
        <v>37</v>
      </c>
      <c r="N39" s="44">
        <v>0</v>
      </c>
      <c r="O39" s="44">
        <v>4.7619047619047619</v>
      </c>
      <c r="P39" s="44">
        <v>11.111111111111111</v>
      </c>
      <c r="Q39" s="44">
        <v>4.0540540540540544</v>
      </c>
      <c r="R39" s="44">
        <v>22.5</v>
      </c>
      <c r="S39" s="44">
        <v>11.475409836065573</v>
      </c>
      <c r="T39" s="44">
        <v>3.7037037037037033</v>
      </c>
      <c r="U39" s="44">
        <v>7.1428571428571423</v>
      </c>
    </row>
    <row r="40" spans="1:21" x14ac:dyDescent="0.25">
      <c r="A40" s="10" t="s">
        <v>36</v>
      </c>
      <c r="B40" s="9" t="s">
        <v>35</v>
      </c>
      <c r="C40" s="44">
        <v>5.3753026634382568</v>
      </c>
      <c r="D40" s="44">
        <v>8.2290664100096258</v>
      </c>
      <c r="E40" s="44">
        <v>6.5237651444547993</v>
      </c>
      <c r="F40" s="44">
        <v>6.5718489455615492</v>
      </c>
      <c r="G40" s="44">
        <v>5.3067993366500827</v>
      </c>
      <c r="H40" s="44">
        <v>4.1651575516117347</v>
      </c>
      <c r="I40" s="44">
        <v>3.8661710037174721</v>
      </c>
      <c r="J40" s="44">
        <v>4.2682926829268295</v>
      </c>
      <c r="L40" s="10" t="s">
        <v>36</v>
      </c>
      <c r="M40" s="9" t="s">
        <v>35</v>
      </c>
      <c r="N40" s="44">
        <v>6.7312348668280872</v>
      </c>
      <c r="O40" s="44">
        <v>7.4590952839268532</v>
      </c>
      <c r="P40" s="44">
        <v>8.434296365330848</v>
      </c>
      <c r="Q40" s="44">
        <v>8.0922020598332516</v>
      </c>
      <c r="R40" s="44">
        <v>7.08955223880597</v>
      </c>
      <c r="S40" s="44">
        <v>6.120970662803332</v>
      </c>
      <c r="T40" s="44">
        <v>5.3903345724907066</v>
      </c>
      <c r="U40" s="44">
        <v>6.8597560975609762</v>
      </c>
    </row>
    <row r="41" spans="1:21" x14ac:dyDescent="0.25">
      <c r="A41" s="10" t="s">
        <v>34</v>
      </c>
      <c r="B41" s="9" t="s">
        <v>33</v>
      </c>
      <c r="C41" s="44">
        <v>1.8181818181818181</v>
      </c>
      <c r="D41" s="44">
        <v>2.0080321285140563</v>
      </c>
      <c r="E41" s="44">
        <v>2.7491408934707904</v>
      </c>
      <c r="F41" s="44">
        <v>2.7131782945736433</v>
      </c>
      <c r="G41" s="44">
        <v>0.83333333333333337</v>
      </c>
      <c r="H41" s="44">
        <v>1.2307692307692308</v>
      </c>
      <c r="I41" s="44">
        <v>0.6116207951070336</v>
      </c>
      <c r="J41" s="44">
        <v>0.92592592592592582</v>
      </c>
      <c r="L41" s="10" t="s">
        <v>34</v>
      </c>
      <c r="M41" s="9" t="s">
        <v>33</v>
      </c>
      <c r="N41" s="44">
        <v>4.5454545454545459</v>
      </c>
      <c r="O41" s="44">
        <v>2.0080321285140563</v>
      </c>
      <c r="P41" s="44">
        <v>5.8419243986254292</v>
      </c>
      <c r="Q41" s="44">
        <v>5.0387596899224807</v>
      </c>
      <c r="R41" s="44">
        <v>2.5</v>
      </c>
      <c r="S41" s="44">
        <v>1.8461538461538463</v>
      </c>
      <c r="T41" s="44">
        <v>1.834862385321101</v>
      </c>
      <c r="U41" s="44">
        <v>1.6203703703703702</v>
      </c>
    </row>
    <row r="42" spans="1:21" x14ac:dyDescent="0.25">
      <c r="A42" s="10" t="s">
        <v>32</v>
      </c>
      <c r="B42" s="9" t="s">
        <v>31</v>
      </c>
      <c r="C42" s="44">
        <v>0</v>
      </c>
      <c r="D42" s="44">
        <v>0.30864197530864196</v>
      </c>
      <c r="E42" s="44">
        <v>0.65359477124183007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L42" s="10" t="s">
        <v>32</v>
      </c>
      <c r="M42" s="9" t="s">
        <v>31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</row>
    <row r="43" spans="1:21" x14ac:dyDescent="0.25">
      <c r="A43" s="10" t="s">
        <v>30</v>
      </c>
      <c r="B43" s="9" t="s">
        <v>29</v>
      </c>
      <c r="C43" s="44">
        <v>3.5278154681139755</v>
      </c>
      <c r="D43" s="44">
        <v>3.9694656488549618</v>
      </c>
      <c r="E43" s="44">
        <v>3.8291605301914582</v>
      </c>
      <c r="F43" s="44">
        <v>4.1724617524339358</v>
      </c>
      <c r="G43" s="44">
        <v>3.4165571616294348</v>
      </c>
      <c r="H43" s="44">
        <v>3.1958762886597936</v>
      </c>
      <c r="I43" s="44">
        <v>1.8467220683287167</v>
      </c>
      <c r="J43" s="44">
        <v>3.0462184873949578</v>
      </c>
      <c r="L43" s="10" t="s">
        <v>30</v>
      </c>
      <c r="M43" s="9" t="s">
        <v>29</v>
      </c>
      <c r="N43" s="44">
        <v>8.0054274084124835</v>
      </c>
      <c r="O43" s="44">
        <v>9.1603053435114496</v>
      </c>
      <c r="P43" s="44">
        <v>6.0382916053019144</v>
      </c>
      <c r="Q43" s="44">
        <v>6.2586926286509037</v>
      </c>
      <c r="R43" s="44">
        <v>7.4901445466491454</v>
      </c>
      <c r="S43" s="44">
        <v>5.5670103092783512</v>
      </c>
      <c r="T43" s="44">
        <v>4.6168051708217916</v>
      </c>
      <c r="U43" s="44">
        <v>7.6680672268907566</v>
      </c>
    </row>
    <row r="44" spans="1:21" x14ac:dyDescent="0.25">
      <c r="A44" s="10" t="s">
        <v>28</v>
      </c>
      <c r="B44" s="9" t="s">
        <v>27</v>
      </c>
      <c r="C44" s="44">
        <v>0</v>
      </c>
      <c r="D44" s="44">
        <v>0</v>
      </c>
      <c r="E44" s="44">
        <v>0</v>
      </c>
      <c r="F44" s="44">
        <v>0.65261044176706828</v>
      </c>
      <c r="G44" s="44">
        <v>0.37986704653371323</v>
      </c>
      <c r="H44" s="44">
        <v>0.30753459764223479</v>
      </c>
      <c r="I44" s="44">
        <v>0</v>
      </c>
      <c r="J44" s="44">
        <v>0</v>
      </c>
      <c r="L44" s="10" t="s">
        <v>28</v>
      </c>
      <c r="M44" s="9" t="s">
        <v>27</v>
      </c>
      <c r="N44" s="44">
        <v>0.24479804161566704</v>
      </c>
      <c r="O44" s="44">
        <v>1.7456359102244388</v>
      </c>
      <c r="P44" s="44">
        <v>4.2007001166861144</v>
      </c>
      <c r="Q44" s="44">
        <v>0.55220883534136544</v>
      </c>
      <c r="R44" s="44">
        <v>0.56980056980056981</v>
      </c>
      <c r="S44" s="44">
        <v>0.10251153254741158</v>
      </c>
      <c r="T44" s="44">
        <v>0.30226700251889166</v>
      </c>
      <c r="U44" s="44">
        <v>1.0508849557522124</v>
      </c>
    </row>
    <row r="45" spans="1:21" x14ac:dyDescent="0.25">
      <c r="A45" s="10" t="s">
        <v>26</v>
      </c>
      <c r="B45" s="9" t="s">
        <v>25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182.45614035087718</v>
      </c>
      <c r="J45" s="44">
        <v>350</v>
      </c>
      <c r="L45" s="10" t="s">
        <v>26</v>
      </c>
      <c r="M45" s="9" t="s">
        <v>25</v>
      </c>
      <c r="N45" s="44">
        <v>6.4516129032258061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</row>
    <row r="46" spans="1:21" x14ac:dyDescent="0.25">
      <c r="A46" s="10" t="s">
        <v>24</v>
      </c>
      <c r="B46" s="9" t="s">
        <v>23</v>
      </c>
      <c r="C46" s="44">
        <v>1.3698630136986301</v>
      </c>
      <c r="D46" s="44">
        <v>0.949367088607595</v>
      </c>
      <c r="E46" s="44">
        <v>1.2048192771084338</v>
      </c>
      <c r="F46" s="44">
        <v>2.2222222222222223</v>
      </c>
      <c r="G46" s="44">
        <v>0.4098360655737705</v>
      </c>
      <c r="H46" s="44">
        <v>1.6129032258064515</v>
      </c>
      <c r="I46" s="44">
        <v>0.37037037037037041</v>
      </c>
      <c r="J46" s="44">
        <v>1.5094339622641511</v>
      </c>
      <c r="L46" s="10" t="s">
        <v>24</v>
      </c>
      <c r="M46" s="9" t="s">
        <v>23</v>
      </c>
      <c r="N46" s="44">
        <v>2.054794520547945</v>
      </c>
      <c r="O46" s="44">
        <v>3.1645569620253164</v>
      </c>
      <c r="P46" s="44">
        <v>2.8112449799196786</v>
      </c>
      <c r="Q46" s="44">
        <v>3.5555555555555554</v>
      </c>
      <c r="R46" s="44">
        <v>1.2295081967213115</v>
      </c>
      <c r="S46" s="44">
        <v>2.82258064516129</v>
      </c>
      <c r="T46" s="44">
        <v>1.4814814814814816</v>
      </c>
      <c r="U46" s="44">
        <v>2.2641509433962264</v>
      </c>
    </row>
    <row r="47" spans="1:21" x14ac:dyDescent="0.25">
      <c r="A47" s="10" t="s">
        <v>22</v>
      </c>
      <c r="B47" s="9" t="s">
        <v>21</v>
      </c>
      <c r="C47" s="44">
        <v>0</v>
      </c>
      <c r="D47" s="44">
        <v>3.969829297340214E-2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L47" s="10" t="s">
        <v>22</v>
      </c>
      <c r="M47" s="9" t="s">
        <v>21</v>
      </c>
      <c r="N47" s="44">
        <v>0.58800470403763228</v>
      </c>
      <c r="O47" s="44">
        <v>0.31758634378721712</v>
      </c>
      <c r="P47" s="44">
        <v>0.27662517289073307</v>
      </c>
      <c r="Q47" s="44">
        <v>0.25236593059936913</v>
      </c>
      <c r="R47" s="44">
        <v>0.25940337224383914</v>
      </c>
      <c r="S47" s="44">
        <v>0.51425899953249188</v>
      </c>
      <c r="T47" s="44">
        <v>0.1557632398753894</v>
      </c>
      <c r="U47" s="44">
        <v>0.24916943521594684</v>
      </c>
    </row>
    <row r="48" spans="1:21" x14ac:dyDescent="0.25">
      <c r="A48" s="10" t="s">
        <v>20</v>
      </c>
      <c r="B48" s="9" t="s">
        <v>19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L48" s="10" t="s">
        <v>20</v>
      </c>
      <c r="M48" s="9" t="s">
        <v>19</v>
      </c>
      <c r="N48" s="53">
        <v>0</v>
      </c>
      <c r="O48" s="53">
        <v>0</v>
      </c>
      <c r="P48" s="53">
        <v>0.303951367781155</v>
      </c>
      <c r="Q48" s="53">
        <v>8.2706766917293226</v>
      </c>
      <c r="R48" s="53">
        <v>0</v>
      </c>
      <c r="S48" s="53">
        <v>0</v>
      </c>
      <c r="T48" s="53">
        <v>0</v>
      </c>
      <c r="U48" s="53">
        <v>0</v>
      </c>
    </row>
    <row r="49" spans="1:21" x14ac:dyDescent="0.25">
      <c r="A49" s="10" t="s">
        <v>18</v>
      </c>
      <c r="B49" s="9" t="s">
        <v>17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L49" s="10" t="s">
        <v>18</v>
      </c>
      <c r="M49" s="9" t="s">
        <v>17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</row>
    <row r="50" spans="1:21" x14ac:dyDescent="0.25">
      <c r="A50" s="10" t="s">
        <v>16</v>
      </c>
      <c r="B50" s="9" t="s">
        <v>15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L50" s="10" t="s">
        <v>16</v>
      </c>
      <c r="M50" s="9" t="s">
        <v>15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</row>
    <row r="51" spans="1:21" x14ac:dyDescent="0.25">
      <c r="A51" s="10" t="s">
        <v>14</v>
      </c>
      <c r="B51" s="9" t="s">
        <v>13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L51" s="10" t="s">
        <v>14</v>
      </c>
      <c r="M51" s="9" t="s">
        <v>13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</row>
    <row r="52" spans="1:21" x14ac:dyDescent="0.25">
      <c r="A52" s="10" t="s">
        <v>12</v>
      </c>
      <c r="B52" s="9" t="s">
        <v>11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L52" s="10" t="s">
        <v>12</v>
      </c>
      <c r="M52" s="9" t="s">
        <v>11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</row>
    <row r="53" spans="1:21" x14ac:dyDescent="0.25">
      <c r="A53" s="10" t="s">
        <v>10</v>
      </c>
      <c r="B53" s="9" t="s">
        <v>9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L53" s="10" t="s">
        <v>10</v>
      </c>
      <c r="M53" s="9" t="s">
        <v>9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</row>
    <row r="54" spans="1:21" x14ac:dyDescent="0.25">
      <c r="A54" s="10" t="s">
        <v>8</v>
      </c>
      <c r="B54" s="9" t="s">
        <v>7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6.0606060606060606</v>
      </c>
      <c r="J54" s="44">
        <v>13.043478260869565</v>
      </c>
      <c r="L54" s="10" t="s">
        <v>8</v>
      </c>
      <c r="M54" s="9" t="s">
        <v>7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</row>
    <row r="55" spans="1:21" x14ac:dyDescent="0.25">
      <c r="A55" s="6" t="s">
        <v>6</v>
      </c>
      <c r="B55" s="5" t="s">
        <v>5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L55" s="6" t="s">
        <v>6</v>
      </c>
      <c r="M55" s="5" t="s">
        <v>5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</row>
    <row r="56" spans="1:21" x14ac:dyDescent="0.25">
      <c r="A56" s="50"/>
      <c r="B56" s="20"/>
      <c r="C56" s="52"/>
      <c r="D56" s="52"/>
      <c r="E56" s="52"/>
      <c r="F56" s="52"/>
      <c r="G56" s="52"/>
      <c r="H56" s="52"/>
      <c r="I56" s="52"/>
      <c r="J56" s="52"/>
      <c r="L56" s="50"/>
      <c r="M56" s="20"/>
      <c r="N56" s="52"/>
      <c r="O56" s="52"/>
      <c r="P56" s="52"/>
      <c r="Q56" s="52"/>
      <c r="R56" s="52"/>
      <c r="S56" s="52"/>
      <c r="T56" s="52"/>
      <c r="U56" s="52"/>
    </row>
    <row r="57" spans="1:21" x14ac:dyDescent="0.25">
      <c r="A57" s="50"/>
      <c r="B57" s="2" t="s">
        <v>4</v>
      </c>
      <c r="C57" s="1">
        <f>QUARTILE(C$35:C$55,1)</f>
        <v>0</v>
      </c>
      <c r="D57" s="1">
        <f t="shared" ref="D57:I57" si="15">QUARTILE(D$35:D$55,1)</f>
        <v>0</v>
      </c>
      <c r="E57" s="1">
        <f t="shared" si="15"/>
        <v>0</v>
      </c>
      <c r="F57" s="1">
        <f t="shared" si="15"/>
        <v>0</v>
      </c>
      <c r="G57" s="1">
        <f t="shared" si="15"/>
        <v>0</v>
      </c>
      <c r="H57" s="1">
        <f t="shared" si="15"/>
        <v>0</v>
      </c>
      <c r="I57" s="1">
        <f t="shared" si="15"/>
        <v>0</v>
      </c>
      <c r="J57" s="1">
        <f t="shared" ref="J57" si="16">QUARTILE(J$5:J$25,1)</f>
        <v>30.5</v>
      </c>
      <c r="L57" s="50"/>
      <c r="M57" s="2" t="s">
        <v>4</v>
      </c>
      <c r="N57" s="1">
        <f>QUARTILE(N$35:N$55,1)</f>
        <v>0</v>
      </c>
      <c r="O57" s="1">
        <f t="shared" ref="O57:T57" si="17">QUARTILE(O$35:O$55,1)</f>
        <v>0</v>
      </c>
      <c r="P57" s="1">
        <f t="shared" si="17"/>
        <v>0</v>
      </c>
      <c r="Q57" s="1">
        <f t="shared" si="17"/>
        <v>0</v>
      </c>
      <c r="R57" s="1">
        <f t="shared" si="17"/>
        <v>0</v>
      </c>
      <c r="S57" s="1">
        <f t="shared" si="17"/>
        <v>0</v>
      </c>
      <c r="T57" s="1">
        <f t="shared" si="17"/>
        <v>0</v>
      </c>
      <c r="U57" s="1">
        <f>QUARTILE('H11Zb (per tessuto)'!J$5:J$25,1)</f>
        <v>0.49108910891089108</v>
      </c>
    </row>
    <row r="58" spans="1:21" x14ac:dyDescent="0.25">
      <c r="A58" s="50"/>
      <c r="B58" s="2" t="s">
        <v>3</v>
      </c>
      <c r="C58" s="1">
        <f>MEDIAN(C$35:C$55)</f>
        <v>0</v>
      </c>
      <c r="D58" s="1">
        <f t="shared" ref="D58:I58" si="18">MEDIAN(D$35:D$55)</f>
        <v>0</v>
      </c>
      <c r="E58" s="1">
        <f t="shared" si="18"/>
        <v>0</v>
      </c>
      <c r="F58" s="1">
        <f t="shared" si="18"/>
        <v>0</v>
      </c>
      <c r="G58" s="1">
        <f t="shared" si="18"/>
        <v>0</v>
      </c>
      <c r="H58" s="1">
        <f t="shared" si="18"/>
        <v>0</v>
      </c>
      <c r="I58" s="1">
        <f t="shared" si="18"/>
        <v>0</v>
      </c>
      <c r="J58" s="1">
        <f t="shared" ref="J58" si="19">MEDIAN(J$5:J$25)</f>
        <v>49.137931034482754</v>
      </c>
      <c r="L58" s="50"/>
      <c r="M58" s="2" t="s">
        <v>3</v>
      </c>
      <c r="N58" s="1">
        <f>MEDIAN(N$35:N$55)</f>
        <v>0</v>
      </c>
      <c r="O58" s="1">
        <f t="shared" ref="O58:T58" si="20">MEDIAN(O$35:O$55)</f>
        <v>0</v>
      </c>
      <c r="P58" s="1">
        <f t="shared" si="20"/>
        <v>0.27662517289073307</v>
      </c>
      <c r="Q58" s="1">
        <f t="shared" si="20"/>
        <v>0.25236593059936913</v>
      </c>
      <c r="R58" s="1">
        <f t="shared" si="20"/>
        <v>0</v>
      </c>
      <c r="S58" s="1">
        <f t="shared" si="20"/>
        <v>0</v>
      </c>
      <c r="T58" s="1">
        <f t="shared" si="20"/>
        <v>0</v>
      </c>
      <c r="U58" s="1">
        <f>MEDIAN('H11Zb (per tessuto)'!J$5:J$25)</f>
        <v>1.168032786885246</v>
      </c>
    </row>
    <row r="59" spans="1:21" x14ac:dyDescent="0.25">
      <c r="A59" s="50"/>
      <c r="B59" s="2" t="s">
        <v>2</v>
      </c>
      <c r="C59" s="1">
        <f>QUARTILE(C$35:C$55,3)</f>
        <v>1.5157256536566881</v>
      </c>
      <c r="D59" s="1">
        <f t="shared" ref="D59:I59" si="21">QUARTILE(D$35:D$55,3)</f>
        <v>2.0080321285140563</v>
      </c>
      <c r="E59" s="1">
        <f t="shared" si="21"/>
        <v>2.7491408934707904</v>
      </c>
      <c r="F59" s="1">
        <f t="shared" si="21"/>
        <v>2.2222222222222223</v>
      </c>
      <c r="G59" s="1">
        <f t="shared" si="21"/>
        <v>1.7485978225008247</v>
      </c>
      <c r="H59" s="1">
        <f t="shared" si="21"/>
        <v>2.2988505747126435</v>
      </c>
      <c r="I59" s="1">
        <f t="shared" si="21"/>
        <v>1.8467220683287167</v>
      </c>
      <c r="J59" s="1">
        <f t="shared" ref="J59" si="22">QUARTILE(J$5:J$25,3)</f>
        <v>83.333333333333343</v>
      </c>
      <c r="L59" s="50"/>
      <c r="M59" s="2" t="s">
        <v>2</v>
      </c>
      <c r="N59" s="1">
        <f>QUARTILE(N$35:N$55,3)</f>
        <v>2.054794520547945</v>
      </c>
      <c r="O59" s="1">
        <f t="shared" ref="O59:T59" si="23">QUARTILE(O$35:O$55,3)</f>
        <v>1.9128586609989375</v>
      </c>
      <c r="P59" s="1">
        <f t="shared" si="23"/>
        <v>2.8112449799196786</v>
      </c>
      <c r="Q59" s="1">
        <f t="shared" si="23"/>
        <v>3.5555555555555554</v>
      </c>
      <c r="R59" s="1">
        <f t="shared" si="23"/>
        <v>1.2295081967213115</v>
      </c>
      <c r="S59" s="1">
        <f t="shared" si="23"/>
        <v>1.8461538461538463</v>
      </c>
      <c r="T59" s="1">
        <f t="shared" si="23"/>
        <v>1.4814814814814816</v>
      </c>
      <c r="U59" s="1">
        <f>QUARTILE('H11Zb (per tessuto)'!J$5:J$25,3)</f>
        <v>4.47458071278826</v>
      </c>
    </row>
    <row r="60" spans="1:21" x14ac:dyDescent="0.25">
      <c r="A60" s="50"/>
      <c r="B60" s="2" t="s">
        <v>1</v>
      </c>
      <c r="C60" s="1">
        <f>AVERAGE(C$35:C$55)</f>
        <v>1.0199708865280652</v>
      </c>
      <c r="D60" s="1">
        <f t="shared" ref="D60:I60" si="24">AVERAGE(D$35:D$55)</f>
        <v>1.237844415922905</v>
      </c>
      <c r="E60" s="1">
        <f t="shared" si="24"/>
        <v>1.4766778362296169</v>
      </c>
      <c r="F60" s="1">
        <f t="shared" si="24"/>
        <v>1.089339362622612</v>
      </c>
      <c r="G60" s="1">
        <f t="shared" si="24"/>
        <v>1.2977420899728729</v>
      </c>
      <c r="H60" s="1">
        <f t="shared" si="24"/>
        <v>0.98567030413920853</v>
      </c>
      <c r="I60" s="1">
        <f t="shared" si="24"/>
        <v>11.322091289155287</v>
      </c>
      <c r="J60" s="1">
        <f t="shared" ref="J60" si="25">AVERAGE(J$5:J$25)</f>
        <v>54.065278063819363</v>
      </c>
      <c r="L60" s="50"/>
      <c r="M60" s="2" t="s">
        <v>1</v>
      </c>
      <c r="N60" s="1">
        <f>AVERAGE(N$35:N$55)</f>
        <v>1.6086125255225174</v>
      </c>
      <c r="O60" s="1">
        <f t="shared" ref="O60:T60" si="26">AVERAGE(O$35:O$55)</f>
        <v>1.521957257495971</v>
      </c>
      <c r="P60" s="1">
        <f t="shared" si="26"/>
        <v>2.0961460663944824</v>
      </c>
      <c r="Q60" s="1">
        <f t="shared" si="26"/>
        <v>1.9430474519503247</v>
      </c>
      <c r="R60" s="1">
        <f t="shared" si="26"/>
        <v>2.1934754473843676</v>
      </c>
      <c r="S60" s="1">
        <f t="shared" si="26"/>
        <v>1.5919457554180152</v>
      </c>
      <c r="T60" s="1">
        <f t="shared" si="26"/>
        <v>1.0463873671983037</v>
      </c>
      <c r="U60" s="1">
        <f>AVERAGE('H11Zb (per tessuto)'!J$5:J$25)</f>
        <v>2.6213738457890279</v>
      </c>
    </row>
    <row r="61" spans="1:21" x14ac:dyDescent="0.25">
      <c r="A61" s="50"/>
      <c r="B61" s="2" t="s">
        <v>0</v>
      </c>
      <c r="C61" s="1">
        <f>_xlfn.STDEV.S(C$35:C$55)</f>
        <v>1.6954279708437674</v>
      </c>
      <c r="D61" s="1">
        <f t="shared" ref="D61:I61" si="27">_xlfn.STDEV.S(D$35:D$55)</f>
        <v>2.0992773567102518</v>
      </c>
      <c r="E61" s="1">
        <f t="shared" si="27"/>
        <v>2.1888944625597073</v>
      </c>
      <c r="F61" s="1">
        <f t="shared" si="27"/>
        <v>1.7762814637689475</v>
      </c>
      <c r="G61" s="1">
        <f t="shared" si="27"/>
        <v>2.4681252362835475</v>
      </c>
      <c r="H61" s="1">
        <f t="shared" si="27"/>
        <v>1.3789110061798546</v>
      </c>
      <c r="I61" s="1">
        <f t="shared" si="27"/>
        <v>40.162403068058424</v>
      </c>
      <c r="J61" s="1">
        <f t="shared" ref="J61" si="28">_xlfn.STDEV.S(J$5:J$25)</f>
        <v>30.846834564937282</v>
      </c>
      <c r="L61" s="50"/>
      <c r="M61" s="2" t="s">
        <v>0</v>
      </c>
      <c r="N61" s="1">
        <f>_xlfn.STDEV.S(N$35:N$55)</f>
        <v>2.5650360918751978</v>
      </c>
      <c r="O61" s="1">
        <f t="shared" ref="O61:T61" si="29">_xlfn.STDEV.S(O$35:O$55)</f>
        <v>2.6024931485769058</v>
      </c>
      <c r="P61" s="1">
        <f t="shared" si="29"/>
        <v>3.2211297881154319</v>
      </c>
      <c r="Q61" s="1">
        <f t="shared" si="29"/>
        <v>2.8083430652510351</v>
      </c>
      <c r="R61" s="1">
        <f t="shared" si="29"/>
        <v>5.1406543036737862</v>
      </c>
      <c r="S61" s="1">
        <f t="shared" si="29"/>
        <v>2.9295540895278487</v>
      </c>
      <c r="T61" s="1">
        <f t="shared" si="29"/>
        <v>1.7196896321860948</v>
      </c>
      <c r="U61" s="1">
        <f>_xlfn.STDEV.S('H11Zb (per tessuto)'!J$5:J$25)</f>
        <v>3.0985290424637824</v>
      </c>
    </row>
    <row r="63" spans="1:21" x14ac:dyDescent="0.25">
      <c r="A63" t="s">
        <v>60</v>
      </c>
    </row>
  </sheetData>
  <mergeCells count="5">
    <mergeCell ref="W4:X4"/>
    <mergeCell ref="A34:B34"/>
    <mergeCell ref="L4:M4"/>
    <mergeCell ref="L34:M34"/>
    <mergeCell ref="A4:B4"/>
  </mergeCells>
  <conditionalFormatting sqref="C26:I26 C7:H25">
    <cfRule type="expression" dxfId="96" priority="58">
      <formula>#REF!="OK"</formula>
    </cfRule>
  </conditionalFormatting>
  <conditionalFormatting sqref="C5:H5 K5:K25">
    <cfRule type="expression" dxfId="95" priority="57">
      <formula>#REF!="OK"</formula>
    </cfRule>
  </conditionalFormatting>
  <conditionalFormatting sqref="C56:I56 C37:H55">
    <cfRule type="expression" dxfId="94" priority="56">
      <formula>#REF!="OK"</formula>
    </cfRule>
  </conditionalFormatting>
  <conditionalFormatting sqref="C35:H35">
    <cfRule type="expression" dxfId="93" priority="55">
      <formula>#REF!="OK"</formula>
    </cfRule>
  </conditionalFormatting>
  <conditionalFormatting sqref="N5:S5">
    <cfRule type="expression" dxfId="92" priority="53">
      <formula>#REF!="OK"</formula>
    </cfRule>
  </conditionalFormatting>
  <conditionalFormatting sqref="N26:T26 N6:S25">
    <cfRule type="expression" dxfId="91" priority="54">
      <formula>#REF!="OK"</formula>
    </cfRule>
  </conditionalFormatting>
  <conditionalFormatting sqref="N56:T56 N37:S55">
    <cfRule type="expression" dxfId="90" priority="52">
      <formula>#REF!="OK"</formula>
    </cfRule>
  </conditionalFormatting>
  <conditionalFormatting sqref="N35:S35">
    <cfRule type="expression" dxfId="89" priority="51">
      <formula>#REF!="OK"</formula>
    </cfRule>
  </conditionalFormatting>
  <conditionalFormatting sqref="Y7:AD26">
    <cfRule type="expression" dxfId="88" priority="50">
      <formula>#REF!="OK"</formula>
    </cfRule>
  </conditionalFormatting>
  <conditionalFormatting sqref="Y5:AD5">
    <cfRule type="expression" dxfId="87" priority="49">
      <formula>#REF!="OK"</formula>
    </cfRule>
  </conditionalFormatting>
  <conditionalFormatting sqref="C6:H6">
    <cfRule type="expression" dxfId="86" priority="48">
      <formula>#REF!="OK"</formula>
    </cfRule>
  </conditionalFormatting>
  <conditionalFormatting sqref="Y6:AD6">
    <cfRule type="expression" dxfId="85" priority="47">
      <formula>#REF!="OK"</formula>
    </cfRule>
  </conditionalFormatting>
  <conditionalFormatting sqref="C36:H36">
    <cfRule type="expression" dxfId="84" priority="46">
      <formula>#REF!="OK"</formula>
    </cfRule>
  </conditionalFormatting>
  <conditionalFormatting sqref="N36:S36">
    <cfRule type="expression" dxfId="83" priority="45">
      <formula>#REF!="OK"</formula>
    </cfRule>
  </conditionalFormatting>
  <conditionalFormatting sqref="I7:I25">
    <cfRule type="expression" dxfId="82" priority="44">
      <formula>#REF!="OK"</formula>
    </cfRule>
  </conditionalFormatting>
  <conditionalFormatting sqref="I5">
    <cfRule type="expression" dxfId="81" priority="43">
      <formula>#REF!="OK"</formula>
    </cfRule>
  </conditionalFormatting>
  <conditionalFormatting sqref="AE6">
    <cfRule type="expression" dxfId="80" priority="30">
      <formula>#REF!="OK"</formula>
    </cfRule>
  </conditionalFormatting>
  <conditionalFormatting sqref="I6">
    <cfRule type="expression" dxfId="79" priority="41">
      <formula>#REF!="OK"</formula>
    </cfRule>
  </conditionalFormatting>
  <conditionalFormatting sqref="T5">
    <cfRule type="expression" dxfId="78" priority="37">
      <formula>#REF!="OK"</formula>
    </cfRule>
  </conditionalFormatting>
  <conditionalFormatting sqref="T6:T25">
    <cfRule type="expression" dxfId="77" priority="38">
      <formula>#REF!="OK"</formula>
    </cfRule>
  </conditionalFormatting>
  <conditionalFormatting sqref="T37:T55">
    <cfRule type="expression" dxfId="76" priority="36">
      <formula>#REF!="OK"</formula>
    </cfRule>
  </conditionalFormatting>
  <conditionalFormatting sqref="T35">
    <cfRule type="expression" dxfId="75" priority="35">
      <formula>#REF!="OK"</formula>
    </cfRule>
  </conditionalFormatting>
  <conditionalFormatting sqref="T36">
    <cfRule type="expression" dxfId="74" priority="34">
      <formula>#REF!="OK"</formula>
    </cfRule>
  </conditionalFormatting>
  <conditionalFormatting sqref="AE7:AE25">
    <cfRule type="expression" dxfId="73" priority="33">
      <formula>#REF!="OK"</formula>
    </cfRule>
  </conditionalFormatting>
  <conditionalFormatting sqref="AE5">
    <cfRule type="expression" dxfId="72" priority="32">
      <formula>#REF!="OK"</formula>
    </cfRule>
  </conditionalFormatting>
  <conditionalFormatting sqref="I37:I55">
    <cfRule type="expression" dxfId="71" priority="29">
      <formula>#REF!="OK"</formula>
    </cfRule>
  </conditionalFormatting>
  <conditionalFormatting sqref="I35">
    <cfRule type="expression" dxfId="70" priority="28">
      <formula>#REF!="OK"</formula>
    </cfRule>
  </conditionalFormatting>
  <conditionalFormatting sqref="I36">
    <cfRule type="expression" dxfId="69" priority="27">
      <formula>#REF!="OK"</formula>
    </cfRule>
  </conditionalFormatting>
  <conditionalFormatting sqref="J26">
    <cfRule type="expression" dxfId="68" priority="26">
      <formula>#REF!="OK"</formula>
    </cfRule>
  </conditionalFormatting>
  <conditionalFormatting sqref="J7:J25">
    <cfRule type="expression" dxfId="67" priority="25">
      <formula>#REF!="OK"</formula>
    </cfRule>
  </conditionalFormatting>
  <conditionalFormatting sqref="J5">
    <cfRule type="expression" dxfId="66" priority="24">
      <formula>#REF!="OK"</formula>
    </cfRule>
  </conditionalFormatting>
  <conditionalFormatting sqref="J56">
    <cfRule type="expression" dxfId="65" priority="22">
      <formula>#REF!="OK"</formula>
    </cfRule>
  </conditionalFormatting>
  <conditionalFormatting sqref="J37:J55">
    <cfRule type="expression" dxfId="64" priority="21">
      <formula>#REF!="OK"</formula>
    </cfRule>
  </conditionalFormatting>
  <conditionalFormatting sqref="J35">
    <cfRule type="expression" dxfId="63" priority="20">
      <formula>#REF!="OK"</formula>
    </cfRule>
  </conditionalFormatting>
  <conditionalFormatting sqref="J36">
    <cfRule type="expression" dxfId="62" priority="19">
      <formula>#REF!="OK"</formula>
    </cfRule>
  </conditionalFormatting>
  <conditionalFormatting sqref="U26">
    <cfRule type="expression" dxfId="61" priority="18">
      <formula>#REF!="OK"</formula>
    </cfRule>
  </conditionalFormatting>
  <conditionalFormatting sqref="U56">
    <cfRule type="expression" dxfId="60" priority="14">
      <formula>#REF!="OK"</formula>
    </cfRule>
  </conditionalFormatting>
  <conditionalFormatting sqref="U37:U55">
    <cfRule type="expression" dxfId="59" priority="13">
      <formula>#REF!="OK"</formula>
    </cfRule>
  </conditionalFormatting>
  <conditionalFormatting sqref="U35">
    <cfRule type="expression" dxfId="58" priority="12">
      <formula>#REF!="OK"</formula>
    </cfRule>
  </conditionalFormatting>
  <conditionalFormatting sqref="U36">
    <cfRule type="expression" dxfId="57" priority="11">
      <formula>#REF!="OK"</formula>
    </cfRule>
  </conditionalFormatting>
  <conditionalFormatting sqref="AF26">
    <cfRule type="expression" dxfId="56" priority="10">
      <formula>#REF!="OK"</formula>
    </cfRule>
  </conditionalFormatting>
  <conditionalFormatting sqref="AF7:AF25">
    <cfRule type="expression" dxfId="55" priority="9">
      <formula>#REF!="OK"</formula>
    </cfRule>
  </conditionalFormatting>
  <conditionalFormatting sqref="AF5">
    <cfRule type="expression" dxfId="54" priority="8">
      <formula>#REF!="OK"</formula>
    </cfRule>
  </conditionalFormatting>
  <conditionalFormatting sqref="J6">
    <cfRule type="expression" dxfId="53" priority="6">
      <formula>#REF!="OK"</formula>
    </cfRule>
  </conditionalFormatting>
  <conditionalFormatting sqref="U5">
    <cfRule type="expression" dxfId="52" priority="3">
      <formula>#REF!="OK"</formula>
    </cfRule>
  </conditionalFormatting>
  <conditionalFormatting sqref="U6">
    <cfRule type="expression" dxfId="51" priority="4">
      <formula>#REF!="OK"</formula>
    </cfRule>
  </conditionalFormatting>
  <conditionalFormatting sqref="U18:U19">
    <cfRule type="expression" dxfId="50" priority="2">
      <formula>#REF!="OK"</formula>
    </cfRule>
  </conditionalFormatting>
  <conditionalFormatting sqref="AF6">
    <cfRule type="expression" dxfId="49" priority="1">
      <formula>#REF!="OK"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E1" workbookViewId="0">
      <selection activeCell="U27" sqref="U27"/>
    </sheetView>
  </sheetViews>
  <sheetFormatPr defaultColWidth="9.140625" defaultRowHeight="15" x14ac:dyDescent="0.25"/>
  <cols>
    <col min="1" max="1" width="4" customWidth="1"/>
    <col min="2" max="2" width="19" bestFit="1" customWidth="1"/>
    <col min="3" max="10" width="9.140625" style="48" customWidth="1"/>
    <col min="12" max="12" width="4" bestFit="1" customWidth="1"/>
    <col min="13" max="13" width="19" bestFit="1" customWidth="1"/>
    <col min="23" max="23" width="4" customWidth="1"/>
    <col min="24" max="24" width="19" bestFit="1" customWidth="1"/>
  </cols>
  <sheetData>
    <row r="1" spans="1:32" x14ac:dyDescent="0.25">
      <c r="A1" s="11" t="s">
        <v>89</v>
      </c>
    </row>
    <row r="3" spans="1:32" x14ac:dyDescent="0.25">
      <c r="A3" s="11" t="s">
        <v>72</v>
      </c>
      <c r="L3" s="11" t="s">
        <v>71</v>
      </c>
      <c r="W3" s="11" t="s">
        <v>70</v>
      </c>
    </row>
    <row r="4" spans="1:32" ht="15" customHeight="1" x14ac:dyDescent="0.25">
      <c r="A4" s="96" t="s">
        <v>47</v>
      </c>
      <c r="B4" s="97"/>
      <c r="C4" s="45">
        <v>2012</v>
      </c>
      <c r="D4" s="45">
        <v>2013</v>
      </c>
      <c r="E4" s="45">
        <v>2014</v>
      </c>
      <c r="F4" s="45">
        <v>2015</v>
      </c>
      <c r="G4" s="45">
        <v>2016</v>
      </c>
      <c r="H4" s="45">
        <v>2017</v>
      </c>
      <c r="I4" s="45">
        <v>2018</v>
      </c>
      <c r="J4" s="45">
        <v>2019</v>
      </c>
      <c r="K4" s="85"/>
      <c r="L4" s="96" t="s">
        <v>47</v>
      </c>
      <c r="M4" s="97"/>
      <c r="N4" s="45">
        <v>2012</v>
      </c>
      <c r="O4" s="45">
        <v>2013</v>
      </c>
      <c r="P4" s="45">
        <v>2014</v>
      </c>
      <c r="Q4" s="45">
        <v>2015</v>
      </c>
      <c r="R4" s="45">
        <v>2016</v>
      </c>
      <c r="S4" s="45">
        <v>2017</v>
      </c>
      <c r="T4" s="45">
        <v>2018</v>
      </c>
      <c r="U4" s="45">
        <v>2019</v>
      </c>
      <c r="V4" s="85"/>
      <c r="W4" s="96" t="s">
        <v>47</v>
      </c>
      <c r="X4" s="97"/>
      <c r="Y4" s="45">
        <v>2012</v>
      </c>
      <c r="Z4" s="45">
        <v>2013</v>
      </c>
      <c r="AA4" s="45">
        <v>2014</v>
      </c>
      <c r="AB4" s="45">
        <v>2015</v>
      </c>
      <c r="AC4" s="45">
        <v>2016</v>
      </c>
      <c r="AD4" s="45">
        <v>2017</v>
      </c>
      <c r="AE4" s="45">
        <v>2018</v>
      </c>
      <c r="AF4" s="45">
        <v>2019</v>
      </c>
    </row>
    <row r="5" spans="1:32" x14ac:dyDescent="0.25">
      <c r="A5" s="10" t="s">
        <v>46</v>
      </c>
      <c r="B5" s="9" t="s">
        <v>45</v>
      </c>
      <c r="C5" s="57">
        <v>1.9295346729918446</v>
      </c>
      <c r="D5" s="57">
        <v>2.321272885789015</v>
      </c>
      <c r="E5" s="57">
        <v>2.521528676760286</v>
      </c>
      <c r="F5" s="57">
        <v>2.3151761094636076</v>
      </c>
      <c r="G5" s="57">
        <v>3.1355741033160389</v>
      </c>
      <c r="H5" s="57">
        <v>3.2702329043922154</v>
      </c>
      <c r="I5" s="57">
        <v>4.3259502324309542</v>
      </c>
      <c r="J5" s="57">
        <v>4.7798742138364787</v>
      </c>
      <c r="L5" s="10" t="s">
        <v>46</v>
      </c>
      <c r="M5" s="9" t="s">
        <v>45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W5" s="10" t="s">
        <v>46</v>
      </c>
      <c r="X5" s="9" t="s">
        <v>45</v>
      </c>
      <c r="Y5" s="57">
        <v>0.23452907627525185</v>
      </c>
      <c r="Z5" s="57">
        <v>0.22340889276373146</v>
      </c>
      <c r="AA5" s="57">
        <v>0.35458997016941518</v>
      </c>
      <c r="AB5" s="57">
        <v>0.19770043181936425</v>
      </c>
      <c r="AC5" s="57">
        <v>0.29889465373336344</v>
      </c>
      <c r="AD5" s="57">
        <v>0.23396788259066256</v>
      </c>
      <c r="AE5" s="57">
        <v>0.37735849056603776</v>
      </c>
      <c r="AF5" s="57">
        <v>0.33907574514629474</v>
      </c>
    </row>
    <row r="6" spans="1:32" x14ac:dyDescent="0.25">
      <c r="A6" s="10" t="s">
        <v>44</v>
      </c>
      <c r="B6" s="9" t="s">
        <v>43</v>
      </c>
      <c r="C6" s="57">
        <v>1.9295346729918446</v>
      </c>
      <c r="D6" s="57">
        <v>2.321272885789015</v>
      </c>
      <c r="E6" s="57">
        <v>2.521528676760286</v>
      </c>
      <c r="F6" s="57">
        <v>2.3151761094636076</v>
      </c>
      <c r="G6" s="57">
        <v>3.1355741033160389</v>
      </c>
      <c r="H6" s="57">
        <v>3.2702329043922154</v>
      </c>
      <c r="I6" s="57">
        <v>4.3259502324309542</v>
      </c>
      <c r="J6" s="57">
        <v>0</v>
      </c>
      <c r="L6" s="10" t="s">
        <v>44</v>
      </c>
      <c r="M6" s="9" t="s">
        <v>43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W6" s="10" t="s">
        <v>44</v>
      </c>
      <c r="X6" s="9" t="s">
        <v>43</v>
      </c>
      <c r="Y6" s="57">
        <v>0.23452907627525185</v>
      </c>
      <c r="Z6" s="57">
        <v>0.22340889276373146</v>
      </c>
      <c r="AA6" s="57">
        <v>0.35458997016941518</v>
      </c>
      <c r="AB6" s="57">
        <v>0.19770043181936425</v>
      </c>
      <c r="AC6" s="57">
        <v>0.29889465373336344</v>
      </c>
      <c r="AD6" s="57">
        <v>0.23396788259066256</v>
      </c>
      <c r="AE6" s="57">
        <v>0.37735849056603776</v>
      </c>
      <c r="AF6" s="57">
        <v>0.33907574514629474</v>
      </c>
    </row>
    <row r="7" spans="1:32" x14ac:dyDescent="0.25">
      <c r="A7" s="10" t="s">
        <v>42</v>
      </c>
      <c r="B7" s="9" t="s">
        <v>41</v>
      </c>
      <c r="C7" s="56">
        <v>6.3932854959459107</v>
      </c>
      <c r="D7" s="56">
        <v>7.3965921124410361</v>
      </c>
      <c r="E7" s="56">
        <v>8.533393647613817</v>
      </c>
      <c r="F7" s="56">
        <v>8.8045135712107356</v>
      </c>
      <c r="G7" s="56">
        <v>8.8923706593336309</v>
      </c>
      <c r="H7" s="56">
        <v>8.8943427879089132</v>
      </c>
      <c r="I7" s="56">
        <v>8.3821104032597091</v>
      </c>
      <c r="J7" s="56">
        <v>9.2908191313908741</v>
      </c>
      <c r="L7" s="10" t="s">
        <v>42</v>
      </c>
      <c r="M7" s="9" t="s">
        <v>41</v>
      </c>
      <c r="N7" s="56">
        <v>0.11398077869595627</v>
      </c>
      <c r="O7" s="56">
        <v>0.12193947951095852</v>
      </c>
      <c r="P7" s="56">
        <v>0.11632039807425119</v>
      </c>
      <c r="Q7" s="56">
        <v>0.16773406526379994</v>
      </c>
      <c r="R7" s="56">
        <v>0.1310993157255228</v>
      </c>
      <c r="S7" s="56">
        <v>0.18018577775016309</v>
      </c>
      <c r="T7" s="56">
        <v>0.15845810561717816</v>
      </c>
      <c r="U7" s="56">
        <v>0.14875658894673868</v>
      </c>
      <c r="W7" s="10" t="s">
        <v>42</v>
      </c>
      <c r="X7" s="9" t="s">
        <v>41</v>
      </c>
      <c r="Y7" s="56">
        <v>0.22537108514882262</v>
      </c>
      <c r="Z7" s="56">
        <v>0.28880403042069119</v>
      </c>
      <c r="AA7" s="56">
        <v>0.34896119422275357</v>
      </c>
      <c r="AB7" s="56">
        <v>0.36596523330283626</v>
      </c>
      <c r="AC7" s="56">
        <v>0.27498880859499902</v>
      </c>
      <c r="AD7" s="56">
        <v>0.36658485818136632</v>
      </c>
      <c r="AE7" s="56">
        <v>0.23607023898069399</v>
      </c>
      <c r="AF7" s="56">
        <v>0.36865763347670016</v>
      </c>
    </row>
    <row r="8" spans="1:32" x14ac:dyDescent="0.25">
      <c r="A8" s="10" t="s">
        <v>40</v>
      </c>
      <c r="B8" s="9" t="s">
        <v>39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L8" s="10" t="s">
        <v>40</v>
      </c>
      <c r="M8" s="9" t="s">
        <v>39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W8" s="10" t="s">
        <v>40</v>
      </c>
      <c r="X8" s="9" t="s">
        <v>39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</row>
    <row r="9" spans="1:32" x14ac:dyDescent="0.25">
      <c r="A9" s="10" t="s">
        <v>38</v>
      </c>
      <c r="B9" s="9" t="s">
        <v>37</v>
      </c>
      <c r="C9" s="56">
        <v>5.0602409638554215</v>
      </c>
      <c r="D9" s="56">
        <v>5.1216389244558256</v>
      </c>
      <c r="E9" s="56">
        <v>3.8069340584636304</v>
      </c>
      <c r="F9" s="56">
        <v>4.0364583333333339</v>
      </c>
      <c r="G9" s="56">
        <v>1.5904572564612325</v>
      </c>
      <c r="H9" s="56">
        <v>3.1375166889185584</v>
      </c>
      <c r="I9" s="56">
        <v>4.8640915593705296</v>
      </c>
      <c r="J9" s="56">
        <v>5.0071530758226039</v>
      </c>
      <c r="L9" s="10" t="s">
        <v>38</v>
      </c>
      <c r="M9" s="9" t="s">
        <v>37</v>
      </c>
      <c r="N9" s="56">
        <v>0</v>
      </c>
      <c r="O9" s="56">
        <v>0.19206145966709345</v>
      </c>
      <c r="P9" s="56">
        <v>0.54384772263766146</v>
      </c>
      <c r="Q9" s="56">
        <v>0.1953125</v>
      </c>
      <c r="R9" s="56">
        <v>0.53015241882041086</v>
      </c>
      <c r="S9" s="56">
        <v>0.46728971962616817</v>
      </c>
      <c r="T9" s="56">
        <v>0.14306151645207438</v>
      </c>
      <c r="U9" s="56">
        <v>0.35765379113018597</v>
      </c>
      <c r="W9" s="10" t="s">
        <v>38</v>
      </c>
      <c r="X9" s="9" t="s">
        <v>37</v>
      </c>
      <c r="Y9" s="56">
        <v>0</v>
      </c>
      <c r="Z9" s="56">
        <v>0</v>
      </c>
      <c r="AA9" s="56">
        <v>0.33990482664853838</v>
      </c>
      <c r="AB9" s="56">
        <v>6.5104166666666657E-2</v>
      </c>
      <c r="AC9" s="56">
        <v>0.13253810470510272</v>
      </c>
      <c r="AD9" s="56">
        <v>0.20026702269692925</v>
      </c>
      <c r="AE9" s="56">
        <v>0.14306151645207438</v>
      </c>
      <c r="AF9" s="56">
        <v>0.35765379113018597</v>
      </c>
    </row>
    <row r="10" spans="1:32" x14ac:dyDescent="0.25">
      <c r="A10" s="10" t="s">
        <v>36</v>
      </c>
      <c r="B10" s="9" t="s">
        <v>35</v>
      </c>
      <c r="C10" s="56">
        <v>9.0999010880316522</v>
      </c>
      <c r="D10" s="56">
        <v>9.633346581875994</v>
      </c>
      <c r="E10" s="56">
        <v>9.5434652874477823</v>
      </c>
      <c r="F10" s="56">
        <v>8.636259454503783</v>
      </c>
      <c r="G10" s="56">
        <v>10.662933611730651</v>
      </c>
      <c r="H10" s="56">
        <v>11.897464474784062</v>
      </c>
      <c r="I10" s="56">
        <v>11.456536937776741</v>
      </c>
      <c r="J10" s="56">
        <v>11.060358890701469</v>
      </c>
      <c r="L10" s="10" t="s">
        <v>36</v>
      </c>
      <c r="M10" s="9" t="s">
        <v>35</v>
      </c>
      <c r="N10" s="56">
        <v>0.41448824831614151</v>
      </c>
      <c r="O10" s="56">
        <v>0.45707472178060415</v>
      </c>
      <c r="P10" s="56">
        <v>0.74597175253630399</v>
      </c>
      <c r="Q10" s="56">
        <v>0.60508824203529676</v>
      </c>
      <c r="R10" s="56">
        <v>0.67384805200968068</v>
      </c>
      <c r="S10" s="56">
        <v>0.65942230890684506</v>
      </c>
      <c r="T10" s="56">
        <v>0.51736192029829875</v>
      </c>
      <c r="U10" s="56">
        <v>1.654625961314379</v>
      </c>
      <c r="W10" s="10" t="s">
        <v>36</v>
      </c>
      <c r="X10" s="9" t="s">
        <v>35</v>
      </c>
      <c r="Y10" s="56">
        <v>0.29673590504451042</v>
      </c>
      <c r="Z10" s="56">
        <v>0.36267885532591415</v>
      </c>
      <c r="AA10" s="56">
        <v>0.29341555599761288</v>
      </c>
      <c r="AB10" s="56">
        <v>0.27045610818244331</v>
      </c>
      <c r="AC10" s="56">
        <v>0.18981635267878327</v>
      </c>
      <c r="AD10" s="56">
        <v>0.25541004922448224</v>
      </c>
      <c r="AE10" s="56">
        <v>0.19109764623630857</v>
      </c>
      <c r="AF10" s="56">
        <v>0.45676998368678629</v>
      </c>
    </row>
    <row r="11" spans="1:32" x14ac:dyDescent="0.25">
      <c r="A11" s="10" t="s">
        <v>34</v>
      </c>
      <c r="B11" s="9" t="s">
        <v>33</v>
      </c>
      <c r="C11" s="56">
        <v>2.4046434494195692</v>
      </c>
      <c r="D11" s="56">
        <v>3.0350084697910784</v>
      </c>
      <c r="E11" s="56">
        <v>3.544494720965309</v>
      </c>
      <c r="F11" s="56">
        <v>3.2397730665870408</v>
      </c>
      <c r="G11" s="56">
        <v>4.053655660377359</v>
      </c>
      <c r="H11" s="56">
        <v>3.5751066647050167</v>
      </c>
      <c r="I11" s="56">
        <v>3.403342020542695</v>
      </c>
      <c r="J11" s="56">
        <v>4.691093055342634</v>
      </c>
      <c r="L11" s="10" t="s">
        <v>34</v>
      </c>
      <c r="M11" s="9" t="s">
        <v>33</v>
      </c>
      <c r="N11" s="56">
        <v>0.11055831951354339</v>
      </c>
      <c r="O11" s="56">
        <v>4.2348955392433656E-2</v>
      </c>
      <c r="P11" s="56">
        <v>0.24132730015082957</v>
      </c>
      <c r="Q11" s="56">
        <v>0.16422812779934307</v>
      </c>
      <c r="R11" s="56">
        <v>0.11792452830188679</v>
      </c>
      <c r="S11" s="56">
        <v>5.8849492423127849E-2</v>
      </c>
      <c r="T11" s="56">
        <v>7.6651847309520155E-2</v>
      </c>
      <c r="U11" s="56">
        <v>9.1982216771424194E-2</v>
      </c>
      <c r="W11" s="10" t="s">
        <v>34</v>
      </c>
      <c r="X11" s="9" t="s">
        <v>33</v>
      </c>
      <c r="Y11" s="56">
        <v>0</v>
      </c>
      <c r="Z11" s="56">
        <v>0</v>
      </c>
      <c r="AA11" s="56">
        <v>0.12066365007541478</v>
      </c>
      <c r="AB11" s="56">
        <v>7.4649148999701403E-2</v>
      </c>
      <c r="AC11" s="56">
        <v>7.370283018867925E-2</v>
      </c>
      <c r="AD11" s="56">
        <v>7.3561865528909809E-2</v>
      </c>
      <c r="AE11" s="56">
        <v>4.5991108385712097E-2</v>
      </c>
      <c r="AF11" s="56">
        <v>7.6651847309520155E-2</v>
      </c>
    </row>
    <row r="12" spans="1:32" x14ac:dyDescent="0.25">
      <c r="A12" s="10" t="s">
        <v>32</v>
      </c>
      <c r="B12" s="9" t="s">
        <v>31</v>
      </c>
      <c r="C12" s="56">
        <v>2.456499488229273</v>
      </c>
      <c r="D12" s="56">
        <v>1.8127212270728308</v>
      </c>
      <c r="E12" s="56">
        <v>1.4985014985014986</v>
      </c>
      <c r="F12" s="56">
        <v>1.0683760683760684</v>
      </c>
      <c r="G12" s="56">
        <v>1.0657596371882085</v>
      </c>
      <c r="H12" s="56">
        <v>1.0709948106437011</v>
      </c>
      <c r="I12" s="56">
        <v>1.7940274781423866</v>
      </c>
      <c r="J12" s="56">
        <v>1.7031906438060633</v>
      </c>
      <c r="L12" s="10" t="s">
        <v>32</v>
      </c>
      <c r="M12" s="9" t="s">
        <v>31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W12" s="10" t="s">
        <v>32</v>
      </c>
      <c r="X12" s="9" t="s">
        <v>31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</row>
    <row r="13" spans="1:32" x14ac:dyDescent="0.25">
      <c r="A13" s="10" t="s">
        <v>30</v>
      </c>
      <c r="B13" s="9" t="s">
        <v>29</v>
      </c>
      <c r="C13" s="56">
        <v>2.843303463308307</v>
      </c>
      <c r="D13" s="56">
        <v>2.6775140312033368</v>
      </c>
      <c r="E13" s="56">
        <v>2.8240595200670646</v>
      </c>
      <c r="F13" s="56">
        <v>2.7212206618397397</v>
      </c>
      <c r="G13" s="56">
        <v>3.1431722478443955</v>
      </c>
      <c r="H13" s="56">
        <v>3.9940186194587812</v>
      </c>
      <c r="I13" s="56">
        <v>4.4178099153088013</v>
      </c>
      <c r="J13" s="56">
        <v>3.7987222029617156</v>
      </c>
      <c r="L13" s="10" t="s">
        <v>30</v>
      </c>
      <c r="M13" s="9" t="s">
        <v>29</v>
      </c>
      <c r="N13" s="56">
        <v>0.10656333252603536</v>
      </c>
      <c r="O13" s="56">
        <v>0.13387570156016682</v>
      </c>
      <c r="P13" s="56">
        <v>0.14670439065283453</v>
      </c>
      <c r="Q13" s="56">
        <v>0.11662374265027456</v>
      </c>
      <c r="R13" s="56">
        <v>0.1253258472027271</v>
      </c>
      <c r="S13" s="56">
        <v>0.13988712556075444</v>
      </c>
      <c r="T13" s="56">
        <v>7.4290525481650244E-2</v>
      </c>
      <c r="U13" s="56">
        <v>0.16343915605963052</v>
      </c>
      <c r="W13" s="10" t="s">
        <v>30</v>
      </c>
      <c r="X13" s="9" t="s">
        <v>29</v>
      </c>
      <c r="Y13" s="56">
        <v>0.31000242189392102</v>
      </c>
      <c r="Z13" s="56">
        <v>0.36558364656814785</v>
      </c>
      <c r="AA13" s="56">
        <v>0.27769045373572254</v>
      </c>
      <c r="AB13" s="56">
        <v>0.34501190534039555</v>
      </c>
      <c r="AC13" s="56">
        <v>0.35091237216763588</v>
      </c>
      <c r="AD13" s="56">
        <v>0.36660074284887367</v>
      </c>
      <c r="AE13" s="56">
        <v>0.27735129513149426</v>
      </c>
      <c r="AF13" s="56">
        <v>0.3764053291070279</v>
      </c>
    </row>
    <row r="14" spans="1:32" x14ac:dyDescent="0.25">
      <c r="A14" s="10" t="s">
        <v>28</v>
      </c>
      <c r="B14" s="9" t="s">
        <v>27</v>
      </c>
      <c r="C14" s="56">
        <v>3.5847328244274808</v>
      </c>
      <c r="D14" s="56">
        <v>3.57074171421245</v>
      </c>
      <c r="E14" s="56">
        <v>3.8956773091577981</v>
      </c>
      <c r="F14" s="56">
        <v>3.822244106604296</v>
      </c>
      <c r="G14" s="56">
        <v>4.1042386989371238</v>
      </c>
      <c r="H14" s="56">
        <v>4.0351653911833534</v>
      </c>
      <c r="I14" s="56">
        <v>4.3435534591194962</v>
      </c>
      <c r="J14" s="56">
        <v>4.47458071278826</v>
      </c>
      <c r="L14" s="10" t="s">
        <v>28</v>
      </c>
      <c r="M14" s="9" t="s">
        <v>27</v>
      </c>
      <c r="N14" s="56">
        <v>0</v>
      </c>
      <c r="O14" s="56">
        <v>0</v>
      </c>
      <c r="P14" s="56">
        <v>5.255551175929575E-2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W14" s="10" t="s">
        <v>28</v>
      </c>
      <c r="X14" s="9" t="s">
        <v>27</v>
      </c>
      <c r="Y14" s="56">
        <v>0.4946564885496183</v>
      </c>
      <c r="Z14" s="56">
        <v>0.66029873709853204</v>
      </c>
      <c r="AA14" s="56">
        <v>0.72920772566022862</v>
      </c>
      <c r="AB14" s="56">
        <v>0.81245768449559919</v>
      </c>
      <c r="AC14" s="56">
        <v>0.8323729030605711</v>
      </c>
      <c r="AD14" s="56">
        <v>0.67674403896021751</v>
      </c>
      <c r="AE14" s="56">
        <v>0.65513626834381544</v>
      </c>
      <c r="AF14" s="56">
        <v>0.96960167714884704</v>
      </c>
    </row>
    <row r="15" spans="1:32" x14ac:dyDescent="0.25">
      <c r="A15" s="10" t="s">
        <v>26</v>
      </c>
      <c r="B15" s="9" t="s">
        <v>25</v>
      </c>
      <c r="C15" s="56">
        <v>0.72220789270054164</v>
      </c>
      <c r="D15" s="56">
        <v>1.0553410553410552</v>
      </c>
      <c r="E15" s="56">
        <v>0.62614140360031312</v>
      </c>
      <c r="F15" s="56">
        <v>0.48923679060665359</v>
      </c>
      <c r="G15" s="56">
        <v>0.56935817805383016</v>
      </c>
      <c r="H15" s="56">
        <v>0.43312101910828027</v>
      </c>
      <c r="I15" s="56">
        <v>0.62095032397408212</v>
      </c>
      <c r="J15" s="56">
        <v>0.56695464362850978</v>
      </c>
      <c r="L15" s="10" t="s">
        <v>26</v>
      </c>
      <c r="M15" s="9" t="s">
        <v>25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W15" s="10" t="s">
        <v>26</v>
      </c>
      <c r="X15" s="9" t="s">
        <v>25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</row>
    <row r="16" spans="1:32" x14ac:dyDescent="0.25">
      <c r="A16" s="10" t="s">
        <v>24</v>
      </c>
      <c r="B16" s="9" t="s">
        <v>23</v>
      </c>
      <c r="C16" s="56">
        <v>3.5698800404682753</v>
      </c>
      <c r="D16" s="56">
        <v>4.0500390930414385</v>
      </c>
      <c r="E16" s="56">
        <v>2.9623944742900998</v>
      </c>
      <c r="F16" s="56">
        <v>2.7676087274857224</v>
      </c>
      <c r="G16" s="56">
        <v>3.0802738021157436</v>
      </c>
      <c r="H16" s="56">
        <v>2.813337302768681</v>
      </c>
      <c r="I16" s="56">
        <v>3.4285714285714288</v>
      </c>
      <c r="J16" s="56">
        <v>3.5212355212355209</v>
      </c>
      <c r="L16" s="10" t="s">
        <v>24</v>
      </c>
      <c r="M16" s="9" t="s">
        <v>23</v>
      </c>
      <c r="N16" s="56">
        <v>7.2264778147131087E-2</v>
      </c>
      <c r="O16" s="56">
        <v>0.10946051602814699</v>
      </c>
      <c r="P16" s="56">
        <v>9.2095165003837298E-2</v>
      </c>
      <c r="Q16" s="56">
        <v>8.7860594523356275E-2</v>
      </c>
      <c r="R16" s="56">
        <v>3.1113876789047916E-2</v>
      </c>
      <c r="S16" s="56">
        <v>5.954153021732659E-2</v>
      </c>
      <c r="T16" s="56">
        <v>6.1776061776061778E-2</v>
      </c>
      <c r="U16" s="56">
        <v>0.16988416988416988</v>
      </c>
      <c r="W16" s="10" t="s">
        <v>24</v>
      </c>
      <c r="X16" s="9" t="s">
        <v>23</v>
      </c>
      <c r="Y16" s="56">
        <v>0</v>
      </c>
      <c r="Z16" s="56">
        <v>0</v>
      </c>
      <c r="AA16" s="56">
        <v>1.5349194167306216E-2</v>
      </c>
      <c r="AB16" s="56">
        <v>5.8573729682237521E-2</v>
      </c>
      <c r="AC16" s="56">
        <v>4.667081518357187E-2</v>
      </c>
      <c r="AD16" s="56">
        <v>5.954153021732659E-2</v>
      </c>
      <c r="AE16" s="56">
        <v>6.1776061776061778E-2</v>
      </c>
      <c r="AF16" s="56">
        <v>7.7220077220077218E-2</v>
      </c>
    </row>
    <row r="17" spans="1:32" x14ac:dyDescent="0.25">
      <c r="A17" s="10" t="s">
        <v>22</v>
      </c>
      <c r="B17" s="9" t="s">
        <v>21</v>
      </c>
      <c r="C17" s="56">
        <v>2.4243528982865477</v>
      </c>
      <c r="D17" s="56">
        <v>1.9201080663836356</v>
      </c>
      <c r="E17" s="56">
        <v>2.4432550302309446</v>
      </c>
      <c r="F17" s="56">
        <v>1.9449097338544576</v>
      </c>
      <c r="G17" s="56">
        <v>1.9013021324778261</v>
      </c>
      <c r="H17" s="56">
        <v>1.9804606339242297</v>
      </c>
      <c r="I17" s="56">
        <v>1.9131238447319776</v>
      </c>
      <c r="J17" s="56">
        <v>2.0702402957486137</v>
      </c>
      <c r="L17" s="10" t="s">
        <v>22</v>
      </c>
      <c r="M17" s="9" t="s">
        <v>21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W17" s="10" t="s">
        <v>22</v>
      </c>
      <c r="X17" s="9" t="s">
        <v>21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</row>
    <row r="18" spans="1:32" x14ac:dyDescent="0.25">
      <c r="A18" s="10" t="s">
        <v>20</v>
      </c>
      <c r="B18" s="9" t="s">
        <v>19</v>
      </c>
      <c r="C18" s="57">
        <v>1.1344055140723721</v>
      </c>
      <c r="D18" s="57">
        <v>1.0602267707259609</v>
      </c>
      <c r="E18" s="57">
        <v>0.81509433962264155</v>
      </c>
      <c r="F18" s="57">
        <v>0.79073707992092634</v>
      </c>
      <c r="G18" s="57">
        <v>0.48098602134375473</v>
      </c>
      <c r="H18" s="57">
        <v>0.58626465661641536</v>
      </c>
      <c r="I18" s="57">
        <v>0.89542152390606533</v>
      </c>
      <c r="J18" s="57">
        <v>1.0305794897786789</v>
      </c>
      <c r="L18" s="10" t="s">
        <v>20</v>
      </c>
      <c r="M18" s="9" t="s">
        <v>19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W18" s="10" t="s">
        <v>20</v>
      </c>
      <c r="X18" s="9" t="s">
        <v>19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</row>
    <row r="19" spans="1:32" x14ac:dyDescent="0.25">
      <c r="A19" s="10" t="s">
        <v>18</v>
      </c>
      <c r="B19" s="9" t="s">
        <v>17</v>
      </c>
      <c r="C19" s="57">
        <v>1.1344055140723721</v>
      </c>
      <c r="D19" s="57">
        <v>1.0602267707259609</v>
      </c>
      <c r="E19" s="57">
        <v>0.81509433962264155</v>
      </c>
      <c r="F19" s="57">
        <v>0.79073707992092634</v>
      </c>
      <c r="G19" s="57">
        <v>0.48098602134375473</v>
      </c>
      <c r="H19" s="57">
        <v>0.58626465661641536</v>
      </c>
      <c r="I19" s="57">
        <v>0.89542152390606533</v>
      </c>
      <c r="J19" s="57">
        <v>0</v>
      </c>
      <c r="L19" s="10" t="s">
        <v>18</v>
      </c>
      <c r="M19" s="9" t="s">
        <v>17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W19" s="10" t="s">
        <v>18</v>
      </c>
      <c r="X19" s="9" t="s">
        <v>17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</row>
    <row r="20" spans="1:32" x14ac:dyDescent="0.25">
      <c r="A20" s="10" t="s">
        <v>16</v>
      </c>
      <c r="B20" s="9" t="s">
        <v>15</v>
      </c>
      <c r="C20" s="56">
        <v>0.4121125246371618</v>
      </c>
      <c r="D20" s="56">
        <v>0.55083980494852802</v>
      </c>
      <c r="E20" s="56">
        <v>0.42503165129318138</v>
      </c>
      <c r="F20" s="56">
        <v>0.51660516605166051</v>
      </c>
      <c r="G20" s="56">
        <v>0.4773462783171521</v>
      </c>
      <c r="H20" s="56">
        <v>0.62599049128367668</v>
      </c>
      <c r="I20" s="56">
        <v>0.54011741682974557</v>
      </c>
      <c r="J20" s="56">
        <v>0.57925636007827797</v>
      </c>
      <c r="L20" s="10" t="s">
        <v>16</v>
      </c>
      <c r="M20" s="9" t="s">
        <v>15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W20" s="10" t="s">
        <v>16</v>
      </c>
      <c r="X20" s="9" t="s">
        <v>15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</row>
    <row r="21" spans="1:32" x14ac:dyDescent="0.25">
      <c r="A21" s="10" t="s">
        <v>14</v>
      </c>
      <c r="B21" s="9" t="s">
        <v>13</v>
      </c>
      <c r="C21" s="56">
        <v>0.34556357353389572</v>
      </c>
      <c r="D21" s="56">
        <v>0.19497178040020524</v>
      </c>
      <c r="E21" s="56">
        <v>0.37930363742462558</v>
      </c>
      <c r="F21" s="56">
        <v>0.31781480845215598</v>
      </c>
      <c r="G21" s="56">
        <v>0.29772645254420788</v>
      </c>
      <c r="H21" s="56">
        <v>0.1834862385321101</v>
      </c>
      <c r="I21" s="56">
        <v>0.15841584158415842</v>
      </c>
      <c r="J21" s="56">
        <v>0.49108910891089108</v>
      </c>
      <c r="L21" s="10" t="s">
        <v>14</v>
      </c>
      <c r="M21" s="9" t="s">
        <v>13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W21" s="10" t="s">
        <v>14</v>
      </c>
      <c r="X21" s="9" t="s">
        <v>13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</row>
    <row r="22" spans="1:32" x14ac:dyDescent="0.25">
      <c r="A22" s="10" t="s">
        <v>12</v>
      </c>
      <c r="B22" s="9" t="s">
        <v>11</v>
      </c>
      <c r="C22" s="56">
        <v>0.34266133637921187</v>
      </c>
      <c r="D22" s="56">
        <v>5.6753688989784334E-2</v>
      </c>
      <c r="E22" s="56">
        <v>0</v>
      </c>
      <c r="F22" s="56">
        <v>0</v>
      </c>
      <c r="G22" s="56">
        <v>0</v>
      </c>
      <c r="H22" s="56">
        <v>0</v>
      </c>
      <c r="I22" s="56">
        <v>0.1394700139470014</v>
      </c>
      <c r="J22" s="56">
        <v>0</v>
      </c>
      <c r="L22" s="10" t="s">
        <v>12</v>
      </c>
      <c r="M22" s="9" t="s">
        <v>11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W22" s="10" t="s">
        <v>12</v>
      </c>
      <c r="X22" s="9" t="s">
        <v>11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</row>
    <row r="23" spans="1:32" x14ac:dyDescent="0.25">
      <c r="A23" s="10" t="s">
        <v>10</v>
      </c>
      <c r="B23" s="9" t="s">
        <v>9</v>
      </c>
      <c r="C23" s="56">
        <v>0.86754126110876006</v>
      </c>
      <c r="D23" s="56">
        <v>1.0414308354086486</v>
      </c>
      <c r="E23" s="56">
        <v>1.1079104808331486</v>
      </c>
      <c r="F23" s="56">
        <v>0.71366782006920415</v>
      </c>
      <c r="G23" s="56">
        <v>0.9658580413297394</v>
      </c>
      <c r="H23" s="56">
        <v>0.83798882681564246</v>
      </c>
      <c r="I23" s="56">
        <v>1.0450819672131149</v>
      </c>
      <c r="J23" s="56">
        <v>1.168032786885246</v>
      </c>
      <c r="L23" s="10" t="s">
        <v>10</v>
      </c>
      <c r="M23" s="9" t="s">
        <v>9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W23" s="10" t="s">
        <v>10</v>
      </c>
      <c r="X23" s="9" t="s">
        <v>9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</row>
    <row r="24" spans="1:32" x14ac:dyDescent="0.25">
      <c r="A24" s="10" t="s">
        <v>8</v>
      </c>
      <c r="B24" s="9" t="s">
        <v>7</v>
      </c>
      <c r="C24" s="56">
        <v>0.70347884745109379</v>
      </c>
      <c r="D24" s="56">
        <v>0.34877384196185285</v>
      </c>
      <c r="E24" s="56">
        <v>0.2373581011351909</v>
      </c>
      <c r="F24" s="56">
        <v>0.18738873793685001</v>
      </c>
      <c r="G24" s="56">
        <v>0.37178358281968499</v>
      </c>
      <c r="H24" s="56">
        <v>0.78467002560502186</v>
      </c>
      <c r="I24" s="56">
        <v>0.55705300988319861</v>
      </c>
      <c r="J24" s="56">
        <v>0.56603773584905659</v>
      </c>
      <c r="L24" s="10" t="s">
        <v>8</v>
      </c>
      <c r="M24" s="9" t="s">
        <v>7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W24" s="10" t="s">
        <v>8</v>
      </c>
      <c r="X24" s="9" t="s">
        <v>7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</row>
    <row r="25" spans="1:32" x14ac:dyDescent="0.25">
      <c r="A25" s="6" t="s">
        <v>6</v>
      </c>
      <c r="B25" s="5" t="s">
        <v>5</v>
      </c>
      <c r="C25" s="55">
        <v>0.14344915524386356</v>
      </c>
      <c r="D25" s="55">
        <v>0.14829461196243204</v>
      </c>
      <c r="E25" s="55">
        <v>0.1584032947885316</v>
      </c>
      <c r="F25" s="55">
        <v>5.879758929883875E-2</v>
      </c>
      <c r="G25" s="55">
        <v>0.10759299108515216</v>
      </c>
      <c r="H25" s="55">
        <v>4.3782837127845885E-2</v>
      </c>
      <c r="I25" s="55">
        <v>5.8737151248164463E-2</v>
      </c>
      <c r="J25" s="55">
        <v>0.249632892804699</v>
      </c>
      <c r="L25" s="6" t="s">
        <v>6</v>
      </c>
      <c r="M25" s="5" t="s">
        <v>5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W25" s="6" t="s">
        <v>6</v>
      </c>
      <c r="X25" s="5" t="s">
        <v>5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</row>
    <row r="26" spans="1:32" x14ac:dyDescent="0.25">
      <c r="A26" s="50"/>
      <c r="B26" s="20"/>
      <c r="C26" s="54"/>
      <c r="D26" s="54"/>
      <c r="E26" s="54"/>
      <c r="F26" s="54"/>
      <c r="G26" s="54"/>
      <c r="H26" s="54"/>
      <c r="I26" s="54"/>
      <c r="J26" s="54"/>
      <c r="L26" s="50"/>
      <c r="M26" s="20"/>
      <c r="N26" s="54"/>
      <c r="O26" s="54"/>
      <c r="P26" s="54"/>
      <c r="Q26" s="54"/>
      <c r="R26" s="54"/>
      <c r="S26" s="54"/>
      <c r="T26" s="54"/>
      <c r="U26" s="54"/>
      <c r="W26" s="50"/>
      <c r="X26" s="20"/>
      <c r="Y26" s="54"/>
      <c r="Z26" s="54"/>
      <c r="AA26" s="54"/>
      <c r="AB26" s="54"/>
      <c r="AC26" s="54"/>
      <c r="AD26" s="54"/>
      <c r="AF26" s="54"/>
    </row>
    <row r="27" spans="1:32" x14ac:dyDescent="0.25">
      <c r="A27" s="50"/>
      <c r="B27" s="2" t="s">
        <v>4</v>
      </c>
      <c r="C27" s="1">
        <f>QUARTILE(C$5:C$25,1)</f>
        <v>0.70347884745109379</v>
      </c>
      <c r="D27" s="1">
        <f t="shared" ref="D27:I27" si="0">QUARTILE(D$5:D$25,1)</f>
        <v>0.55083980494852802</v>
      </c>
      <c r="E27" s="1">
        <f t="shared" si="0"/>
        <v>0.42503165129318138</v>
      </c>
      <c r="F27" s="1">
        <f t="shared" si="0"/>
        <v>0.48923679060665359</v>
      </c>
      <c r="G27" s="1">
        <f t="shared" si="0"/>
        <v>0.4773462783171521</v>
      </c>
      <c r="H27" s="1">
        <f t="shared" si="0"/>
        <v>0.58626465661641536</v>
      </c>
      <c r="I27" s="1">
        <f t="shared" si="0"/>
        <v>0.55705300988319861</v>
      </c>
      <c r="J27" s="1" t="e">
        <f>QUARTILE(#REF!,1)</f>
        <v>#REF!</v>
      </c>
      <c r="L27" s="50"/>
      <c r="M27" s="2" t="s">
        <v>4</v>
      </c>
      <c r="N27" s="1">
        <f>QUARTILE(N$5:N$25,1)</f>
        <v>0</v>
      </c>
      <c r="O27" s="1">
        <f t="shared" ref="O27:U27" si="1">QUARTILE(O$5:O$25,1)</f>
        <v>0</v>
      </c>
      <c r="P27" s="1">
        <f t="shared" si="1"/>
        <v>0</v>
      </c>
      <c r="Q27" s="1">
        <f t="shared" si="1"/>
        <v>0</v>
      </c>
      <c r="R27" s="1">
        <f t="shared" si="1"/>
        <v>0</v>
      </c>
      <c r="S27" s="1">
        <f t="shared" si="1"/>
        <v>0</v>
      </c>
      <c r="T27" s="1">
        <f t="shared" si="1"/>
        <v>0</v>
      </c>
      <c r="U27" s="1">
        <f t="shared" si="1"/>
        <v>0</v>
      </c>
      <c r="W27" s="50"/>
      <c r="X27" s="2" t="s">
        <v>4</v>
      </c>
      <c r="Y27" s="1">
        <f>QUARTILE(Y$5:Y$25,1)</f>
        <v>0</v>
      </c>
      <c r="Z27" s="1">
        <f t="shared" ref="Z27:AF27" si="2">QUARTILE(Z$5:Z$25,1)</f>
        <v>0</v>
      </c>
      <c r="AA27" s="1">
        <f t="shared" si="2"/>
        <v>0</v>
      </c>
      <c r="AB27" s="1">
        <f t="shared" si="2"/>
        <v>0</v>
      </c>
      <c r="AC27" s="1">
        <f t="shared" si="2"/>
        <v>0</v>
      </c>
      <c r="AD27" s="1">
        <f t="shared" si="2"/>
        <v>0</v>
      </c>
      <c r="AE27" s="1">
        <f t="shared" si="2"/>
        <v>0</v>
      </c>
      <c r="AF27" s="1">
        <f t="shared" si="2"/>
        <v>0</v>
      </c>
    </row>
    <row r="28" spans="1:32" x14ac:dyDescent="0.25">
      <c r="A28" s="50"/>
      <c r="B28" s="2" t="s">
        <v>3</v>
      </c>
      <c r="C28" s="1">
        <f>MEDIAN(C$5:C$25)</f>
        <v>1.9295346729918446</v>
      </c>
      <c r="D28" s="1">
        <f t="shared" ref="D28:I28" si="3">MEDIAN(D$5:D$25)</f>
        <v>1.8127212270728308</v>
      </c>
      <c r="E28" s="1">
        <f t="shared" si="3"/>
        <v>1.4985014985014986</v>
      </c>
      <c r="F28" s="1">
        <f t="shared" si="3"/>
        <v>1.0683760683760684</v>
      </c>
      <c r="G28" s="1">
        <f t="shared" si="3"/>
        <v>1.0657596371882085</v>
      </c>
      <c r="H28" s="1">
        <f t="shared" si="3"/>
        <v>1.0709948106437011</v>
      </c>
      <c r="I28" s="1">
        <f t="shared" si="3"/>
        <v>1.7940274781423866</v>
      </c>
      <c r="J28" s="1" t="e">
        <f>MEDIAN(#REF!)</f>
        <v>#REF!</v>
      </c>
      <c r="L28" s="50"/>
      <c r="M28" s="2" t="s">
        <v>3</v>
      </c>
      <c r="N28" s="1">
        <f>MEDIAN(N$5:N$25)</f>
        <v>0</v>
      </c>
      <c r="O28" s="1">
        <f t="shared" ref="O28:U28" si="4">MEDIAN(O$5:O$25)</f>
        <v>0</v>
      </c>
      <c r="P28" s="1">
        <f t="shared" si="4"/>
        <v>0</v>
      </c>
      <c r="Q28" s="1">
        <f t="shared" si="4"/>
        <v>0</v>
      </c>
      <c r="R28" s="1">
        <f t="shared" si="4"/>
        <v>0</v>
      </c>
      <c r="S28" s="1">
        <f t="shared" si="4"/>
        <v>0</v>
      </c>
      <c r="T28" s="1">
        <f t="shared" si="4"/>
        <v>0</v>
      </c>
      <c r="U28" s="1">
        <f t="shared" si="4"/>
        <v>0</v>
      </c>
      <c r="W28" s="50"/>
      <c r="X28" s="2" t="s">
        <v>3</v>
      </c>
      <c r="Y28" s="1">
        <f>MEDIAN(Y$5:Y$25)</f>
        <v>0</v>
      </c>
      <c r="Z28" s="1">
        <f t="shared" ref="Z28:AF28" si="5">MEDIAN(Z$5:Z$25)</f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</row>
    <row r="29" spans="1:32" x14ac:dyDescent="0.25">
      <c r="A29" s="50"/>
      <c r="B29" s="2" t="s">
        <v>2</v>
      </c>
      <c r="C29" s="1">
        <f>QUARTILE(C$5:C$25,3)</f>
        <v>2.843303463308307</v>
      </c>
      <c r="D29" s="1">
        <f t="shared" ref="D29:I29" si="6">QUARTILE(D$5:D$25,3)</f>
        <v>3.0350084697910784</v>
      </c>
      <c r="E29" s="1">
        <f t="shared" si="6"/>
        <v>2.9623944742900998</v>
      </c>
      <c r="F29" s="1">
        <f t="shared" si="6"/>
        <v>2.7676087274857224</v>
      </c>
      <c r="G29" s="1">
        <f t="shared" si="6"/>
        <v>3.1355741033160389</v>
      </c>
      <c r="H29" s="1">
        <f t="shared" si="6"/>
        <v>3.2702329043922154</v>
      </c>
      <c r="I29" s="1">
        <f t="shared" si="6"/>
        <v>4.3259502324309542</v>
      </c>
      <c r="J29" s="1" t="e">
        <f>QUARTILE(#REF!,3)</f>
        <v>#REF!</v>
      </c>
      <c r="L29" s="50"/>
      <c r="M29" s="2" t="s">
        <v>2</v>
      </c>
      <c r="N29" s="1">
        <f>QUARTILE(N$5:N$25,3)</f>
        <v>0</v>
      </c>
      <c r="O29" s="1">
        <f t="shared" ref="O29:U29" si="7">QUARTILE(O$5:O$25,3)</f>
        <v>4.2348955392433656E-2</v>
      </c>
      <c r="P29" s="1">
        <f t="shared" si="7"/>
        <v>9.2095165003837298E-2</v>
      </c>
      <c r="Q29" s="1">
        <f t="shared" si="7"/>
        <v>8.7860594523356275E-2</v>
      </c>
      <c r="R29" s="1">
        <f t="shared" si="7"/>
        <v>3.1113876789047916E-2</v>
      </c>
      <c r="S29" s="1">
        <f t="shared" si="7"/>
        <v>5.8849492423127849E-2</v>
      </c>
      <c r="T29" s="1">
        <f t="shared" si="7"/>
        <v>6.1776061776061778E-2</v>
      </c>
      <c r="U29" s="1">
        <f t="shared" si="7"/>
        <v>9.1982216771424194E-2</v>
      </c>
      <c r="W29" s="50"/>
      <c r="X29" s="2" t="s">
        <v>2</v>
      </c>
      <c r="Y29" s="1">
        <f>QUARTILE(Y$5:Y$25,3)</f>
        <v>0.22537108514882262</v>
      </c>
      <c r="Z29" s="1">
        <f t="shared" ref="Z29:AF29" si="8">QUARTILE(Z$5:Z$25,3)</f>
        <v>0.22340889276373146</v>
      </c>
      <c r="AA29" s="1">
        <f t="shared" si="8"/>
        <v>0.29341555599761288</v>
      </c>
      <c r="AB29" s="1">
        <f t="shared" si="8"/>
        <v>0.19770043181936425</v>
      </c>
      <c r="AC29" s="1">
        <f t="shared" si="8"/>
        <v>0.18981635267878327</v>
      </c>
      <c r="AD29" s="1">
        <f t="shared" si="8"/>
        <v>0.23396788259066256</v>
      </c>
      <c r="AE29" s="1">
        <f t="shared" si="8"/>
        <v>0.19109764623630857</v>
      </c>
      <c r="AF29" s="1">
        <f t="shared" si="8"/>
        <v>0.33907574514629474</v>
      </c>
    </row>
    <row r="30" spans="1:32" x14ac:dyDescent="0.25">
      <c r="A30" s="50"/>
      <c r="B30" s="2" t="s">
        <v>1</v>
      </c>
      <c r="C30" s="1">
        <f>AVERAGE(C$5:C$25)</f>
        <v>2.2619873655788285</v>
      </c>
      <c r="D30" s="1">
        <f t="shared" ref="D30:I30" si="9">AVERAGE(D$5:D$25)</f>
        <v>2.3512911977390516</v>
      </c>
      <c r="E30" s="1">
        <f t="shared" si="9"/>
        <v>2.3171223880275615</v>
      </c>
      <c r="F30" s="1">
        <f t="shared" si="9"/>
        <v>2.168414334046648</v>
      </c>
      <c r="G30" s="1">
        <f t="shared" si="9"/>
        <v>2.3103309276159774</v>
      </c>
      <c r="H30" s="1">
        <f t="shared" si="9"/>
        <v>2.4771639016564344</v>
      </c>
      <c r="I30" s="1">
        <f t="shared" si="9"/>
        <v>2.7412255373417755</v>
      </c>
      <c r="J30" s="1" t="e">
        <f>AVERAGE(#REF!)</f>
        <v>#REF!</v>
      </c>
      <c r="L30" s="50"/>
      <c r="M30" s="2" t="s">
        <v>1</v>
      </c>
      <c r="N30" s="1">
        <f>AVERAGE(N$5:N$25)</f>
        <v>3.8945497961847972E-2</v>
      </c>
      <c r="O30" s="1">
        <f t="shared" ref="O30:U30" si="10">AVERAGE(O$5:O$25)</f>
        <v>5.0321944473304923E-2</v>
      </c>
      <c r="P30" s="1">
        <f t="shared" si="10"/>
        <v>9.2324868610238753E-2</v>
      </c>
      <c r="Q30" s="1">
        <f t="shared" si="10"/>
        <v>6.365939391771766E-2</v>
      </c>
      <c r="R30" s="1">
        <f t="shared" si="10"/>
        <v>7.6641144707108394E-2</v>
      </c>
      <c r="S30" s="1">
        <f t="shared" si="10"/>
        <v>7.4532188308780237E-2</v>
      </c>
      <c r="T30" s="1">
        <f t="shared" si="10"/>
        <v>4.9123808425465876E-2</v>
      </c>
      <c r="U30" s="1">
        <f t="shared" si="10"/>
        <v>0.12315913733840611</v>
      </c>
      <c r="W30" s="50"/>
      <c r="X30" s="2" t="s">
        <v>1</v>
      </c>
      <c r="Y30" s="1">
        <f>AVERAGE(Y$5:Y$25)</f>
        <v>8.5515431104160766E-2</v>
      </c>
      <c r="Z30" s="1">
        <f t="shared" ref="Z30:AF30" si="11">AVERAGE(Z$5:Z$25)</f>
        <v>0.10115157404479753</v>
      </c>
      <c r="AA30" s="1">
        <f t="shared" si="11"/>
        <v>0.13497012099268607</v>
      </c>
      <c r="AB30" s="1">
        <f t="shared" si="11"/>
        <v>0.11369613525279089</v>
      </c>
      <c r="AC30" s="1">
        <f t="shared" si="11"/>
        <v>0.11899007114505096</v>
      </c>
      <c r="AD30" s="1">
        <f t="shared" si="11"/>
        <v>0.11745932727806813</v>
      </c>
      <c r="AE30" s="1">
        <f t="shared" si="11"/>
        <v>0.11262862459229694</v>
      </c>
      <c r="AF30" s="1">
        <f t="shared" si="11"/>
        <v>0.16005294425579686</v>
      </c>
    </row>
    <row r="31" spans="1:32" x14ac:dyDescent="0.25">
      <c r="B31" s="2" t="s">
        <v>0</v>
      </c>
      <c r="C31" s="1">
        <f>_xlfn.STDEV.S(C$5:C$25)</f>
        <v>2.2959663357763156</v>
      </c>
      <c r="D31" s="1">
        <f t="shared" ref="D31:I31" si="12">_xlfn.STDEV.S(D$5:D$25)</f>
        <v>2.5085821541027693</v>
      </c>
      <c r="E31" s="1">
        <f t="shared" si="12"/>
        <v>2.5924446724998922</v>
      </c>
      <c r="F31" s="1">
        <f t="shared" si="12"/>
        <v>2.5285887604116057</v>
      </c>
      <c r="G31" s="1">
        <f t="shared" si="12"/>
        <v>2.8500593084496679</v>
      </c>
      <c r="H31" s="1">
        <f t="shared" si="12"/>
        <v>3.0302584964295733</v>
      </c>
      <c r="I31" s="1">
        <f t="shared" si="12"/>
        <v>2.9759847906491186</v>
      </c>
      <c r="J31" s="1" t="e">
        <f>_xlfn.STDEV.S(#REF!)</f>
        <v>#REF!</v>
      </c>
      <c r="M31" s="2" t="s">
        <v>0</v>
      </c>
      <c r="N31" s="1">
        <f>_xlfn.STDEV.S(N$5:N$25)</f>
        <v>9.5326130173280607E-2</v>
      </c>
      <c r="O31" s="1">
        <f t="shared" ref="O31:U31" si="13">_xlfn.STDEV.S(O$5:O$25)</f>
        <v>0.10936032742654396</v>
      </c>
      <c r="P31" s="1">
        <f t="shared" si="13"/>
        <v>0.19720265878466578</v>
      </c>
      <c r="Q31" s="1">
        <f t="shared" si="13"/>
        <v>0.14064175095297535</v>
      </c>
      <c r="R31" s="1">
        <f t="shared" si="13"/>
        <v>0.18159701048487656</v>
      </c>
      <c r="S31" s="1">
        <f t="shared" si="13"/>
        <v>0.1725666905223158</v>
      </c>
      <c r="T31" s="1">
        <f t="shared" si="13"/>
        <v>0.11785025993656047</v>
      </c>
      <c r="U31" s="1">
        <f t="shared" si="13"/>
        <v>0.36285905739863733</v>
      </c>
      <c r="X31" s="2" t="s">
        <v>0</v>
      </c>
      <c r="Y31" s="1">
        <f>_xlfn.STDEV.S(Y$5:Y$25)</f>
        <v>0.1476597395618697</v>
      </c>
      <c r="Z31" s="1">
        <f t="shared" ref="Z31:AF31" si="14">_xlfn.STDEV.S(Z$5:Z$25)</f>
        <v>0.18296832404886659</v>
      </c>
      <c r="AA31" s="1">
        <f t="shared" si="14"/>
        <v>0.20198584026318048</v>
      </c>
      <c r="AB31" s="1">
        <f t="shared" si="14"/>
        <v>0.20076697674394423</v>
      </c>
      <c r="AC31" s="1">
        <f t="shared" si="14"/>
        <v>0.20422469329891269</v>
      </c>
      <c r="AD31" s="1">
        <f t="shared" si="14"/>
        <v>0.18177075507212639</v>
      </c>
      <c r="AE31" s="1">
        <f t="shared" si="14"/>
        <v>0.17932962843109093</v>
      </c>
      <c r="AF31" s="1">
        <f t="shared" si="14"/>
        <v>0.25080861336770538</v>
      </c>
    </row>
    <row r="33" spans="1:21" x14ac:dyDescent="0.25">
      <c r="A33" s="11" t="s">
        <v>69</v>
      </c>
      <c r="L33" s="11" t="s">
        <v>68</v>
      </c>
    </row>
    <row r="34" spans="1:21" x14ac:dyDescent="0.25">
      <c r="A34" s="96" t="s">
        <v>47</v>
      </c>
      <c r="B34" s="97"/>
      <c r="C34" s="45">
        <v>2012</v>
      </c>
      <c r="D34" s="45">
        <v>2013</v>
      </c>
      <c r="E34" s="45">
        <v>2014</v>
      </c>
      <c r="F34" s="45">
        <v>2015</v>
      </c>
      <c r="G34" s="45">
        <v>2016</v>
      </c>
      <c r="H34" s="45">
        <v>2017</v>
      </c>
      <c r="I34" s="45">
        <v>2018</v>
      </c>
      <c r="J34" s="45">
        <v>2019</v>
      </c>
      <c r="K34" s="85"/>
      <c r="L34" s="96" t="s">
        <v>47</v>
      </c>
      <c r="M34" s="97"/>
      <c r="N34" s="45">
        <v>2012</v>
      </c>
      <c r="O34" s="45">
        <v>2013</v>
      </c>
      <c r="P34" s="45">
        <v>2014</v>
      </c>
      <c r="Q34" s="45">
        <v>2015</v>
      </c>
      <c r="R34" s="45">
        <v>2016</v>
      </c>
      <c r="S34" s="45">
        <v>2017</v>
      </c>
      <c r="T34" s="45">
        <v>2018</v>
      </c>
      <c r="U34" s="45">
        <v>2019</v>
      </c>
    </row>
    <row r="35" spans="1:21" x14ac:dyDescent="0.25">
      <c r="A35" s="10" t="s">
        <v>46</v>
      </c>
      <c r="B35" s="9" t="s">
        <v>45</v>
      </c>
      <c r="C35" s="57">
        <v>0.10660412557965994</v>
      </c>
      <c r="D35" s="57">
        <v>8.7183958151700089E-2</v>
      </c>
      <c r="E35" s="57">
        <v>0.15196713007260651</v>
      </c>
      <c r="F35" s="57">
        <v>7.2837001196607867E-2</v>
      </c>
      <c r="G35" s="57">
        <v>0.10151139183397248</v>
      </c>
      <c r="H35" s="57">
        <v>9.5714133787089234E-2</v>
      </c>
      <c r="I35" s="57">
        <v>0</v>
      </c>
      <c r="J35" s="57">
        <v>0</v>
      </c>
      <c r="L35" s="10" t="s">
        <v>46</v>
      </c>
      <c r="M35" s="9" t="s">
        <v>45</v>
      </c>
      <c r="N35" s="57">
        <v>3.7311443952880975E-2</v>
      </c>
      <c r="O35" s="57">
        <v>2.1795989537925022E-2</v>
      </c>
      <c r="P35" s="57">
        <v>4.5027297799290822E-2</v>
      </c>
      <c r="Q35" s="57">
        <v>3.1215857655689093E-2</v>
      </c>
      <c r="R35" s="57">
        <v>3.3837130611324158E-2</v>
      </c>
      <c r="S35" s="57">
        <v>3.1904711262363078E-2</v>
      </c>
      <c r="T35" s="57">
        <v>2.7344818156959255E-2</v>
      </c>
      <c r="U35" s="57">
        <v>2.7344818156959255E-2</v>
      </c>
    </row>
    <row r="36" spans="1:21" x14ac:dyDescent="0.25">
      <c r="A36" s="10" t="s">
        <v>44</v>
      </c>
      <c r="B36" s="9" t="s">
        <v>43</v>
      </c>
      <c r="C36" s="57">
        <v>0.10660412557965994</v>
      </c>
      <c r="D36" s="57">
        <v>8.7183958151700089E-2</v>
      </c>
      <c r="E36" s="57">
        <v>0.15196713007260651</v>
      </c>
      <c r="F36" s="57">
        <v>7.2837001196607867E-2</v>
      </c>
      <c r="G36" s="57">
        <v>0.10151139183397248</v>
      </c>
      <c r="H36" s="57">
        <v>9.5714133787089234E-2</v>
      </c>
      <c r="I36" s="57">
        <v>0</v>
      </c>
      <c r="J36" s="57">
        <v>0</v>
      </c>
      <c r="L36" s="10" t="s">
        <v>44</v>
      </c>
      <c r="M36" s="9" t="s">
        <v>43</v>
      </c>
      <c r="N36" s="57">
        <v>3.7311443952880975E-2</v>
      </c>
      <c r="O36" s="57">
        <v>2.1795989537925022E-2</v>
      </c>
      <c r="P36" s="57">
        <v>4.5027297799290822E-2</v>
      </c>
      <c r="Q36" s="57">
        <v>3.1215857655689093E-2</v>
      </c>
      <c r="R36" s="57">
        <v>3.3837130611324158E-2</v>
      </c>
      <c r="S36" s="57">
        <v>3.1904711262363078E-2</v>
      </c>
      <c r="T36" s="57">
        <v>2.7344818156959255E-2</v>
      </c>
      <c r="U36" s="57">
        <v>2.7344818156959255E-2</v>
      </c>
    </row>
    <row r="37" spans="1:21" x14ac:dyDescent="0.25">
      <c r="A37" s="10" t="s">
        <v>42</v>
      </c>
      <c r="B37" s="9" t="s">
        <v>41</v>
      </c>
      <c r="C37" s="56">
        <v>0.1036188897235966</v>
      </c>
      <c r="D37" s="56">
        <v>8.6641209126207361E-2</v>
      </c>
      <c r="E37" s="56">
        <v>0.12924488674916798</v>
      </c>
      <c r="F37" s="56">
        <v>0.15858493443122904</v>
      </c>
      <c r="G37" s="56">
        <v>0.16946984715738314</v>
      </c>
      <c r="H37" s="56">
        <v>0.22057224517692381</v>
      </c>
      <c r="I37" s="56">
        <v>0.23283640009054749</v>
      </c>
      <c r="J37" s="56">
        <v>0.24253791676098696</v>
      </c>
      <c r="L37" s="10" t="s">
        <v>42</v>
      </c>
      <c r="M37" s="9" t="s">
        <v>41</v>
      </c>
      <c r="N37" s="56">
        <v>0.16579022355775458</v>
      </c>
      <c r="O37" s="56">
        <v>0.17328241825241472</v>
      </c>
      <c r="P37" s="56">
        <v>0.22940967397977316</v>
      </c>
      <c r="Q37" s="56">
        <v>0.25312595303446173</v>
      </c>
      <c r="R37" s="56">
        <v>0.26219863145104561</v>
      </c>
      <c r="S37" s="56">
        <v>0.32930504209512568</v>
      </c>
      <c r="T37" s="56">
        <v>0.31368237234420981</v>
      </c>
      <c r="U37" s="56">
        <v>0.32661772790479576</v>
      </c>
    </row>
    <row r="38" spans="1:21" x14ac:dyDescent="0.25">
      <c r="A38" s="10" t="s">
        <v>40</v>
      </c>
      <c r="B38" s="9" t="s">
        <v>39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0.12391573729863693</v>
      </c>
      <c r="J38" s="56">
        <v>0.18587360594795538</v>
      </c>
      <c r="L38" s="10" t="s">
        <v>40</v>
      </c>
      <c r="M38" s="9" t="s">
        <v>39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</row>
    <row r="39" spans="1:21" x14ac:dyDescent="0.25">
      <c r="A39" s="10" t="s">
        <v>38</v>
      </c>
      <c r="B39" s="9" t="s">
        <v>37</v>
      </c>
      <c r="C39" s="56">
        <v>0</v>
      </c>
      <c r="D39" s="56">
        <v>0.25608194622279129</v>
      </c>
      <c r="E39" s="56">
        <v>0.27192386131883073</v>
      </c>
      <c r="F39" s="56">
        <v>0</v>
      </c>
      <c r="G39" s="56">
        <v>0.26507620941020543</v>
      </c>
      <c r="H39" s="56">
        <v>0.13351134846461948</v>
      </c>
      <c r="I39" s="56">
        <v>0</v>
      </c>
      <c r="J39" s="56">
        <v>0</v>
      </c>
      <c r="L39" s="10" t="s">
        <v>38</v>
      </c>
      <c r="M39" s="9" t="s">
        <v>37</v>
      </c>
      <c r="N39" s="56">
        <v>0</v>
      </c>
      <c r="O39" s="56">
        <v>0.3201024327784891</v>
      </c>
      <c r="P39" s="56">
        <v>0.54384772263766146</v>
      </c>
      <c r="Q39" s="56">
        <v>0.1953125</v>
      </c>
      <c r="R39" s="56">
        <v>0.59642147117296218</v>
      </c>
      <c r="S39" s="56">
        <v>0.46728971962616817</v>
      </c>
      <c r="T39" s="56">
        <v>0.21459227467811159</v>
      </c>
      <c r="U39" s="56">
        <v>0.42918454935622319</v>
      </c>
    </row>
    <row r="40" spans="1:21" x14ac:dyDescent="0.25">
      <c r="A40" s="10" t="s">
        <v>36</v>
      </c>
      <c r="B40" s="9" t="s">
        <v>35</v>
      </c>
      <c r="C40" s="56">
        <v>0.52282040412604214</v>
      </c>
      <c r="D40" s="56">
        <v>0.84956279809220991</v>
      </c>
      <c r="E40" s="56">
        <v>0.69624030236721701</v>
      </c>
      <c r="F40" s="56">
        <v>0.61425624570249826</v>
      </c>
      <c r="G40" s="56">
        <v>0.60741232857210647</v>
      </c>
      <c r="H40" s="56">
        <v>0.53403919383300824</v>
      </c>
      <c r="I40" s="56">
        <v>0.48473549289209972</v>
      </c>
      <c r="J40" s="56">
        <v>0.52202283849918429</v>
      </c>
      <c r="L40" s="10" t="s">
        <v>36</v>
      </c>
      <c r="M40" s="9" t="s">
        <v>35</v>
      </c>
      <c r="N40" s="56">
        <v>0.65470302859026897</v>
      </c>
      <c r="O40" s="56">
        <v>0.77007154213036566</v>
      </c>
      <c r="P40" s="56">
        <v>0.90013924806047352</v>
      </c>
      <c r="Q40" s="56">
        <v>0.75636030254412101</v>
      </c>
      <c r="R40" s="56">
        <v>0.81146490770179858</v>
      </c>
      <c r="S40" s="56">
        <v>0.78480542398068165</v>
      </c>
      <c r="T40" s="56">
        <v>0.67583313912840826</v>
      </c>
      <c r="U40" s="56">
        <v>0.83896527615940331</v>
      </c>
    </row>
    <row r="41" spans="1:21" x14ac:dyDescent="0.25">
      <c r="A41" s="10" t="s">
        <v>34</v>
      </c>
      <c r="B41" s="9" t="s">
        <v>33</v>
      </c>
      <c r="C41" s="56">
        <v>5.5279159756771695E-2</v>
      </c>
      <c r="D41" s="56">
        <v>7.0581592320722752E-2</v>
      </c>
      <c r="E41" s="56">
        <v>0.12066365007541478</v>
      </c>
      <c r="F41" s="56">
        <v>0.10450880859958196</v>
      </c>
      <c r="G41" s="56">
        <v>4.4221698113207551E-2</v>
      </c>
      <c r="H41" s="56">
        <v>5.8849492423127849E-2</v>
      </c>
      <c r="I41" s="56">
        <v>3.0660738923808065E-2</v>
      </c>
      <c r="J41" s="56">
        <v>6.1321477847616129E-2</v>
      </c>
      <c r="L41" s="10" t="s">
        <v>34</v>
      </c>
      <c r="M41" s="9" t="s">
        <v>33</v>
      </c>
      <c r="N41" s="56">
        <v>0.13819789939192925</v>
      </c>
      <c r="O41" s="56">
        <v>7.0581592320722752E-2</v>
      </c>
      <c r="P41" s="56">
        <v>0.25641025641025639</v>
      </c>
      <c r="Q41" s="56">
        <v>0.19408778739922367</v>
      </c>
      <c r="R41" s="56">
        <v>0.13266509433962265</v>
      </c>
      <c r="S41" s="56">
        <v>8.8274238634691776E-2</v>
      </c>
      <c r="T41" s="56">
        <v>9.1982216771424194E-2</v>
      </c>
      <c r="U41" s="56">
        <v>0.10731258623332823</v>
      </c>
    </row>
    <row r="42" spans="1:21" x14ac:dyDescent="0.25">
      <c r="A42" s="10" t="s">
        <v>32</v>
      </c>
      <c r="B42" s="9" t="s">
        <v>31</v>
      </c>
      <c r="C42" s="56">
        <v>0</v>
      </c>
      <c r="D42" s="56">
        <v>1.0726161106939826E-2</v>
      </c>
      <c r="E42" s="56">
        <v>1.11000111000111E-2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L42" s="10" t="s">
        <v>32</v>
      </c>
      <c r="M42" s="9" t="s">
        <v>31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</row>
    <row r="43" spans="1:21" x14ac:dyDescent="0.25">
      <c r="A43" s="10" t="s">
        <v>30</v>
      </c>
      <c r="B43" s="9" t="s">
        <v>29</v>
      </c>
      <c r="C43" s="56">
        <v>0.12593848389440543</v>
      </c>
      <c r="D43" s="56">
        <v>0.13387570156016682</v>
      </c>
      <c r="E43" s="56">
        <v>0.1362255056062035</v>
      </c>
      <c r="F43" s="56">
        <v>0.14577967831284319</v>
      </c>
      <c r="G43" s="56">
        <v>0.13033888109083616</v>
      </c>
      <c r="H43" s="56">
        <v>0.14953451353046163</v>
      </c>
      <c r="I43" s="56">
        <v>9.9054033975533654E-2</v>
      </c>
      <c r="J43" s="56">
        <v>0.14362834926452381</v>
      </c>
      <c r="L43" s="10" t="s">
        <v>30</v>
      </c>
      <c r="M43" s="9" t="s">
        <v>29</v>
      </c>
      <c r="N43" s="56">
        <v>0.28578348268345849</v>
      </c>
      <c r="O43" s="56">
        <v>0.30894392667730808</v>
      </c>
      <c r="P43" s="56">
        <v>0.21481714345593628</v>
      </c>
      <c r="Q43" s="56">
        <v>0.21866951746926477</v>
      </c>
      <c r="R43" s="56">
        <v>0.28574293162221776</v>
      </c>
      <c r="S43" s="56">
        <v>0.26047947518209447</v>
      </c>
      <c r="T43" s="56">
        <v>0.24763508493883413</v>
      </c>
      <c r="U43" s="56">
        <v>0.36154722401069783</v>
      </c>
    </row>
    <row r="44" spans="1:21" x14ac:dyDescent="0.25">
      <c r="A44" s="10" t="s">
        <v>28</v>
      </c>
      <c r="B44" s="9" t="s">
        <v>27</v>
      </c>
      <c r="C44" s="56">
        <v>0</v>
      </c>
      <c r="D44" s="56">
        <v>0</v>
      </c>
      <c r="E44" s="56">
        <v>0</v>
      </c>
      <c r="F44" s="56">
        <v>8.0014771957899924E-2</v>
      </c>
      <c r="G44" s="56">
        <v>5.122294788065053E-2</v>
      </c>
      <c r="H44" s="56">
        <v>3.7948263866928088E-2</v>
      </c>
      <c r="I44" s="56">
        <v>0</v>
      </c>
      <c r="J44" s="56">
        <v>0</v>
      </c>
      <c r="L44" s="10" t="s">
        <v>28</v>
      </c>
      <c r="M44" s="9" t="s">
        <v>27</v>
      </c>
      <c r="N44" s="56">
        <v>1.2213740458015267E-2</v>
      </c>
      <c r="O44" s="56">
        <v>8.9749342906596571E-2</v>
      </c>
      <c r="P44" s="56">
        <v>0.2364998029168309</v>
      </c>
      <c r="Q44" s="56">
        <v>6.7704807041299928E-2</v>
      </c>
      <c r="R44" s="56">
        <v>7.6834421820975801E-2</v>
      </c>
      <c r="S44" s="56">
        <v>1.2649421288976028E-2</v>
      </c>
      <c r="T44" s="56">
        <v>3.9308176100628936E-2</v>
      </c>
      <c r="U44" s="56">
        <v>0.12447589098532495</v>
      </c>
    </row>
    <row r="45" spans="1:21" x14ac:dyDescent="0.25">
      <c r="A45" s="10" t="s">
        <v>26</v>
      </c>
      <c r="B45" s="9" t="s">
        <v>25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2.8077753779697625</v>
      </c>
      <c r="J45" s="56">
        <v>3.0237580993520519</v>
      </c>
      <c r="L45" s="10" t="s">
        <v>26</v>
      </c>
      <c r="M45" s="9" t="s">
        <v>25</v>
      </c>
      <c r="N45" s="56">
        <v>5.1586278050038695E-2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</row>
    <row r="46" spans="1:21" x14ac:dyDescent="0.25">
      <c r="A46" s="10" t="s">
        <v>24</v>
      </c>
      <c r="B46" s="9" t="s">
        <v>23</v>
      </c>
      <c r="C46" s="56">
        <v>5.7811822517704878E-2</v>
      </c>
      <c r="D46" s="56">
        <v>4.691164972634871E-2</v>
      </c>
      <c r="E46" s="56">
        <v>4.6047582501918649E-2</v>
      </c>
      <c r="F46" s="56">
        <v>7.3217162102796898E-2</v>
      </c>
      <c r="G46" s="56">
        <v>1.5556938394523958E-2</v>
      </c>
      <c r="H46" s="56">
        <v>5.954153021732659E-2</v>
      </c>
      <c r="I46" s="56">
        <v>1.5444015444015444E-2</v>
      </c>
      <c r="J46" s="56">
        <v>6.1776061776061778E-2</v>
      </c>
      <c r="L46" s="10" t="s">
        <v>24</v>
      </c>
      <c r="M46" s="9" t="s">
        <v>23</v>
      </c>
      <c r="N46" s="56">
        <v>8.6717733776557296E-2</v>
      </c>
      <c r="O46" s="56">
        <v>0.1563721657544957</v>
      </c>
      <c r="P46" s="56">
        <v>0.10744435917114351</v>
      </c>
      <c r="Q46" s="56">
        <v>0.11714745936447504</v>
      </c>
      <c r="R46" s="56">
        <v>4.667081518357187E-2</v>
      </c>
      <c r="S46" s="56">
        <v>0.10419767788032153</v>
      </c>
      <c r="T46" s="56">
        <v>6.1776061776061778E-2</v>
      </c>
      <c r="U46" s="56">
        <v>9.2664092664092659E-2</v>
      </c>
    </row>
    <row r="47" spans="1:21" x14ac:dyDescent="0.25">
      <c r="A47" s="10" t="s">
        <v>22</v>
      </c>
      <c r="B47" s="9" t="s">
        <v>21</v>
      </c>
      <c r="C47" s="56">
        <v>0</v>
      </c>
      <c r="D47" s="56">
        <v>4.8243921265920496E-3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L47" s="10" t="s">
        <v>22</v>
      </c>
      <c r="M47" s="9" t="s">
        <v>21</v>
      </c>
      <c r="N47" s="56">
        <v>6.8355814801312434E-2</v>
      </c>
      <c r="O47" s="56">
        <v>3.8595137012736397E-2</v>
      </c>
      <c r="P47" s="56">
        <v>3.9647140449995046E-2</v>
      </c>
      <c r="Q47" s="56">
        <v>3.7223152801042249E-2</v>
      </c>
      <c r="R47" s="56">
        <v>3.7742970371768256E-2</v>
      </c>
      <c r="S47" s="56">
        <v>4.8627381636532428E-2</v>
      </c>
      <c r="T47" s="56">
        <v>4.6210720887245836E-3</v>
      </c>
      <c r="U47" s="56">
        <v>2.7726432532347502E-2</v>
      </c>
    </row>
    <row r="48" spans="1:21" x14ac:dyDescent="0.25">
      <c r="A48" s="10" t="s">
        <v>20</v>
      </c>
      <c r="B48" s="9" t="s">
        <v>19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L48" s="10" t="s">
        <v>20</v>
      </c>
      <c r="M48" s="9" t="s">
        <v>19</v>
      </c>
      <c r="N48" s="57">
        <v>0</v>
      </c>
      <c r="O48" s="57">
        <v>0</v>
      </c>
      <c r="P48" s="57">
        <v>1.509433962264151E-2</v>
      </c>
      <c r="Q48" s="57">
        <v>0.31064670996893534</v>
      </c>
      <c r="R48" s="57">
        <v>0</v>
      </c>
      <c r="S48" s="57">
        <v>0</v>
      </c>
      <c r="T48" s="57">
        <v>0</v>
      </c>
      <c r="U48" s="57">
        <v>0</v>
      </c>
    </row>
    <row r="49" spans="1:21" x14ac:dyDescent="0.25">
      <c r="A49" s="10" t="s">
        <v>18</v>
      </c>
      <c r="B49" s="9" t="s">
        <v>17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L49" s="10" t="s">
        <v>18</v>
      </c>
      <c r="M49" s="9" t="s">
        <v>17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</row>
    <row r="50" spans="1:21" x14ac:dyDescent="0.25">
      <c r="A50" s="10" t="s">
        <v>16</v>
      </c>
      <c r="B50" s="9" t="s">
        <v>15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L50" s="10" t="s">
        <v>16</v>
      </c>
      <c r="M50" s="9" t="s">
        <v>15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</row>
    <row r="51" spans="1:21" x14ac:dyDescent="0.25">
      <c r="A51" s="10" t="s">
        <v>14</v>
      </c>
      <c r="B51" s="9" t="s">
        <v>13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L51" s="10" t="s">
        <v>14</v>
      </c>
      <c r="M51" s="9" t="s">
        <v>13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</row>
    <row r="52" spans="1:21" x14ac:dyDescent="0.25">
      <c r="A52" s="10" t="s">
        <v>12</v>
      </c>
      <c r="B52" s="9" t="s">
        <v>11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L52" s="10" t="s">
        <v>12</v>
      </c>
      <c r="M52" s="9" t="s">
        <v>11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</row>
    <row r="53" spans="1:21" x14ac:dyDescent="0.25">
      <c r="A53" s="10" t="s">
        <v>10</v>
      </c>
      <c r="B53" s="9" t="s">
        <v>9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L53" s="10" t="s">
        <v>10</v>
      </c>
      <c r="M53" s="9" t="s">
        <v>9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</row>
    <row r="54" spans="1:21" x14ac:dyDescent="0.25">
      <c r="A54" s="10" t="s">
        <v>8</v>
      </c>
      <c r="B54" s="9" t="s">
        <v>7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8.9847259658580425E-2</v>
      </c>
      <c r="J54" s="56">
        <v>0.18867924528301888</v>
      </c>
      <c r="L54" s="10" t="s">
        <v>8</v>
      </c>
      <c r="M54" s="9" t="s">
        <v>7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</row>
    <row r="55" spans="1:21" x14ac:dyDescent="0.25">
      <c r="A55" s="6" t="s">
        <v>6</v>
      </c>
      <c r="B55" s="5" t="s">
        <v>5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L55" s="6" t="s">
        <v>6</v>
      </c>
      <c r="M55" s="5" t="s">
        <v>5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</row>
    <row r="56" spans="1:21" x14ac:dyDescent="0.25">
      <c r="A56" s="50"/>
      <c r="B56" s="20"/>
      <c r="C56" s="54"/>
      <c r="D56" s="54"/>
      <c r="E56" s="54"/>
      <c r="F56" s="54"/>
      <c r="G56" s="54"/>
      <c r="H56" s="54"/>
      <c r="I56" s="54"/>
      <c r="J56" s="54"/>
      <c r="L56" s="50"/>
      <c r="M56" s="20"/>
      <c r="N56" s="54"/>
      <c r="O56" s="54"/>
      <c r="P56" s="54"/>
      <c r="Q56" s="54"/>
      <c r="R56" s="54"/>
      <c r="S56" s="54"/>
      <c r="T56" s="54"/>
      <c r="U56" s="54"/>
    </row>
    <row r="57" spans="1:21" x14ac:dyDescent="0.25">
      <c r="A57" s="50"/>
      <c r="B57" s="2" t="s">
        <v>4</v>
      </c>
      <c r="C57" s="1">
        <f>QUARTILE(C$35:C$55,1)</f>
        <v>0</v>
      </c>
      <c r="D57" s="1">
        <f t="shared" ref="D57:I57" si="15">QUARTILE(D$35:D$55,1)</f>
        <v>0</v>
      </c>
      <c r="E57" s="1">
        <f t="shared" si="15"/>
        <v>0</v>
      </c>
      <c r="F57" s="1">
        <f t="shared" si="15"/>
        <v>0</v>
      </c>
      <c r="G57" s="1">
        <f t="shared" si="15"/>
        <v>0</v>
      </c>
      <c r="H57" s="1">
        <f t="shared" si="15"/>
        <v>0</v>
      </c>
      <c r="I57" s="1">
        <f t="shared" si="15"/>
        <v>0</v>
      </c>
      <c r="J57" s="1" t="e">
        <f>QUARTILE(#REF!,1)</f>
        <v>#REF!</v>
      </c>
      <c r="L57" s="50"/>
      <c r="M57" s="2" t="s">
        <v>4</v>
      </c>
      <c r="N57" s="1">
        <f>QUARTILE(N$35:N$55,1)</f>
        <v>0</v>
      </c>
      <c r="O57" s="1">
        <f t="shared" ref="O57:T57" si="16">QUARTILE(O$35:O$55,1)</f>
        <v>0</v>
      </c>
      <c r="P57" s="1">
        <f t="shared" si="16"/>
        <v>0</v>
      </c>
      <c r="Q57" s="1">
        <f t="shared" si="16"/>
        <v>0</v>
      </c>
      <c r="R57" s="1">
        <f t="shared" si="16"/>
        <v>0</v>
      </c>
      <c r="S57" s="1">
        <f t="shared" si="16"/>
        <v>0</v>
      </c>
      <c r="T57" s="1">
        <f t="shared" si="16"/>
        <v>0</v>
      </c>
      <c r="U57" s="1">
        <f t="shared" ref="U57" si="17">QUARTILE(U$5:U$25,1)</f>
        <v>0</v>
      </c>
    </row>
    <row r="58" spans="1:21" x14ac:dyDescent="0.25">
      <c r="A58" s="50"/>
      <c r="B58" s="2" t="s">
        <v>3</v>
      </c>
      <c r="C58" s="1">
        <f>MEDIAN(C$35:C$55)</f>
        <v>0</v>
      </c>
      <c r="D58" s="1">
        <f t="shared" ref="D58:I58" si="18">MEDIAN(D$35:D$55)</f>
        <v>0</v>
      </c>
      <c r="E58" s="1">
        <f t="shared" si="18"/>
        <v>0</v>
      </c>
      <c r="F58" s="1">
        <f t="shared" si="18"/>
        <v>0</v>
      </c>
      <c r="G58" s="1">
        <f t="shared" si="18"/>
        <v>0</v>
      </c>
      <c r="H58" s="1">
        <f t="shared" si="18"/>
        <v>0</v>
      </c>
      <c r="I58" s="1">
        <f t="shared" si="18"/>
        <v>0</v>
      </c>
      <c r="J58" s="1" t="e">
        <f>MEDIAN(#REF!)</f>
        <v>#REF!</v>
      </c>
      <c r="L58" s="50"/>
      <c r="M58" s="2" t="s">
        <v>3</v>
      </c>
      <c r="N58" s="1">
        <f>MEDIAN(N$35:N$55)</f>
        <v>0</v>
      </c>
      <c r="O58" s="1">
        <f t="shared" ref="O58:T58" si="19">MEDIAN(O$35:O$55)</f>
        <v>0</v>
      </c>
      <c r="P58" s="1">
        <f t="shared" si="19"/>
        <v>1.509433962264151E-2</v>
      </c>
      <c r="Q58" s="1">
        <f t="shared" si="19"/>
        <v>3.1215857655689093E-2</v>
      </c>
      <c r="R58" s="1">
        <f t="shared" si="19"/>
        <v>0</v>
      </c>
      <c r="S58" s="1">
        <f t="shared" si="19"/>
        <v>0</v>
      </c>
      <c r="T58" s="1">
        <f t="shared" si="19"/>
        <v>0</v>
      </c>
      <c r="U58" s="1">
        <f t="shared" ref="U58" si="20">MEDIAN(U$5:U$25)</f>
        <v>0</v>
      </c>
    </row>
    <row r="59" spans="1:21" x14ac:dyDescent="0.25">
      <c r="A59" s="50"/>
      <c r="B59" s="2" t="s">
        <v>2</v>
      </c>
      <c r="C59" s="1">
        <f>QUARTILE(C$35:C$55,3)</f>
        <v>5.7811822517704878E-2</v>
      </c>
      <c r="D59" s="1">
        <f t="shared" ref="D59:I59" si="21">QUARTILE(D$35:D$55,3)</f>
        <v>8.6641209126207361E-2</v>
      </c>
      <c r="E59" s="1">
        <f t="shared" si="21"/>
        <v>0.12924488674916798</v>
      </c>
      <c r="F59" s="1">
        <f t="shared" si="21"/>
        <v>7.3217162102796898E-2</v>
      </c>
      <c r="G59" s="1">
        <f t="shared" si="21"/>
        <v>0.10151139183397248</v>
      </c>
      <c r="H59" s="1">
        <f t="shared" si="21"/>
        <v>9.5714133787089234E-2</v>
      </c>
      <c r="I59" s="1">
        <f t="shared" si="21"/>
        <v>8.9847259658580425E-2</v>
      </c>
      <c r="J59" s="1" t="e">
        <f>QUARTILE(#REF!,3)</f>
        <v>#REF!</v>
      </c>
      <c r="L59" s="50"/>
      <c r="M59" s="2" t="s">
        <v>2</v>
      </c>
      <c r="N59" s="1">
        <f>QUARTILE(N$35:N$55,3)</f>
        <v>6.8355814801312434E-2</v>
      </c>
      <c r="O59" s="1">
        <f t="shared" ref="O59:T59" si="22">QUARTILE(O$35:O$55,3)</f>
        <v>8.9749342906596571E-2</v>
      </c>
      <c r="P59" s="1">
        <f t="shared" si="22"/>
        <v>0.21481714345593628</v>
      </c>
      <c r="Q59" s="1">
        <f t="shared" si="22"/>
        <v>0.19408778739922367</v>
      </c>
      <c r="R59" s="1">
        <f t="shared" si="22"/>
        <v>7.6834421820975801E-2</v>
      </c>
      <c r="S59" s="1">
        <f t="shared" si="22"/>
        <v>8.8274238634691776E-2</v>
      </c>
      <c r="T59" s="1">
        <f t="shared" si="22"/>
        <v>6.1776061776061778E-2</v>
      </c>
      <c r="U59" s="1">
        <f t="shared" ref="U59" si="23">QUARTILE(U$5:U$25,3)</f>
        <v>9.1982216771424194E-2</v>
      </c>
    </row>
    <row r="60" spans="1:21" x14ac:dyDescent="0.25">
      <c r="A60" s="50"/>
      <c r="B60" s="2" t="s">
        <v>1</v>
      </c>
      <c r="C60" s="1">
        <f>AVERAGE(C$35:C$55)</f>
        <v>5.1365571960849551E-2</v>
      </c>
      <c r="D60" s="1">
        <f t="shared" ref="D60:I60" si="24">AVERAGE(D$35:D$55)</f>
        <v>7.7789207932637078E-2</v>
      </c>
      <c r="E60" s="1">
        <f t="shared" si="24"/>
        <v>8.1684764755427464E-2</v>
      </c>
      <c r="F60" s="1">
        <f t="shared" si="24"/>
        <v>6.2954076357145949E-2</v>
      </c>
      <c r="G60" s="1">
        <f t="shared" si="24"/>
        <v>7.0777220680326575E-2</v>
      </c>
      <c r="H60" s="1">
        <f t="shared" si="24"/>
        <v>6.597261214697972E-2</v>
      </c>
      <c r="I60" s="1">
        <f t="shared" si="24"/>
        <v>0.18496519315490401</v>
      </c>
      <c r="J60" s="1" t="e">
        <f>AVERAGE(#REF!)</f>
        <v>#REF!</v>
      </c>
      <c r="L60" s="50"/>
      <c r="M60" s="2" t="s">
        <v>1</v>
      </c>
      <c r="N60" s="1">
        <f>AVERAGE(N$35:N$55)</f>
        <v>7.3236718534052225E-2</v>
      </c>
      <c r="O60" s="1">
        <f t="shared" ref="O60:T60" si="25">AVERAGE(O$35:O$55)</f>
        <v>9.3870977948046608E-2</v>
      </c>
      <c r="P60" s="1">
        <f t="shared" si="25"/>
        <v>0.12539829915729972</v>
      </c>
      <c r="Q60" s="1">
        <f t="shared" si="25"/>
        <v>0.1053671383302001</v>
      </c>
      <c r="R60" s="1">
        <f t="shared" si="25"/>
        <v>0.11035311928031481</v>
      </c>
      <c r="S60" s="1">
        <f t="shared" si="25"/>
        <v>0.10283037156425323</v>
      </c>
      <c r="T60" s="1">
        <f t="shared" si="25"/>
        <v>8.1148573054301024E-2</v>
      </c>
      <c r="U60" s="1">
        <f t="shared" ref="U60" si="26">AVERAGE(U$5:U$25)</f>
        <v>0.12315913733840611</v>
      </c>
    </row>
    <row r="61" spans="1:21" x14ac:dyDescent="0.25">
      <c r="A61" s="50"/>
      <c r="B61" s="2" t="s">
        <v>0</v>
      </c>
      <c r="C61" s="1">
        <f>_xlfn.STDEV.S(C$35:C$55)</f>
        <v>0.11697404859005307</v>
      </c>
      <c r="D61" s="1">
        <f t="shared" ref="D61:I61" si="27">_xlfn.STDEV.S(D$35:D$55)</f>
        <v>0.18817715188727374</v>
      </c>
      <c r="E61" s="1">
        <f t="shared" si="27"/>
        <v>0.16075224434863888</v>
      </c>
      <c r="F61" s="1">
        <f t="shared" si="27"/>
        <v>0.13670767465871619</v>
      </c>
      <c r="G61" s="1">
        <f t="shared" si="27"/>
        <v>0.14232992746683956</v>
      </c>
      <c r="H61" s="1">
        <f t="shared" si="27"/>
        <v>0.12437979102274599</v>
      </c>
      <c r="I61" s="1">
        <f t="shared" si="27"/>
        <v>0.61191287060920285</v>
      </c>
      <c r="J61" s="1" t="e">
        <f>_xlfn.STDEV.S(#REF!)</f>
        <v>#REF!</v>
      </c>
      <c r="L61" s="50"/>
      <c r="M61" s="2" t="s">
        <v>0</v>
      </c>
      <c r="N61" s="1">
        <f>_xlfn.STDEV.S(N$35:N$55)</f>
        <v>0.15199415226851595</v>
      </c>
      <c r="O61" s="1">
        <f t="shared" ref="O61:T61" si="28">_xlfn.STDEV.S(O$35:O$55)</f>
        <v>0.18382472604724889</v>
      </c>
      <c r="P61" s="1">
        <f t="shared" si="28"/>
        <v>0.22512820008954804</v>
      </c>
      <c r="Q61" s="1">
        <f t="shared" si="28"/>
        <v>0.17955269611730076</v>
      </c>
      <c r="R61" s="1">
        <f t="shared" si="28"/>
        <v>0.2165932984458164</v>
      </c>
      <c r="S61" s="1">
        <f t="shared" si="28"/>
        <v>0.2014602641054494</v>
      </c>
      <c r="T61" s="1">
        <f t="shared" si="28"/>
        <v>0.16425165271779343</v>
      </c>
      <c r="U61" s="1">
        <f t="shared" ref="U61" si="29">_xlfn.STDEV.S(U$5:U$25)</f>
        <v>0.36285905739863733</v>
      </c>
    </row>
    <row r="63" spans="1:21" x14ac:dyDescent="0.25">
      <c r="A63" t="s">
        <v>60</v>
      </c>
    </row>
    <row r="65" spans="1:1" x14ac:dyDescent="0.25">
      <c r="A65" t="s">
        <v>62</v>
      </c>
    </row>
  </sheetData>
  <mergeCells count="5">
    <mergeCell ref="L4:M4"/>
    <mergeCell ref="L34:M34"/>
    <mergeCell ref="W4:X4"/>
    <mergeCell ref="A4:B4"/>
    <mergeCell ref="A34:B34"/>
  </mergeCells>
  <conditionalFormatting sqref="C5:H5">
    <cfRule type="expression" dxfId="48" priority="58">
      <formula>#REF!="OK"</formula>
    </cfRule>
  </conditionalFormatting>
  <conditionalFormatting sqref="C26:I26 C7:H25">
    <cfRule type="expression" dxfId="47" priority="59">
      <formula>#REF!="OK"</formula>
    </cfRule>
  </conditionalFormatting>
  <conditionalFormatting sqref="C35:H35">
    <cfRule type="expression" dxfId="46" priority="56">
      <formula>#REF!="OK"</formula>
    </cfRule>
  </conditionalFormatting>
  <conditionalFormatting sqref="C56:I56 C37:H55">
    <cfRule type="expression" dxfId="45" priority="57">
      <formula>#REF!="OK"</formula>
    </cfRule>
  </conditionalFormatting>
  <conditionalFormatting sqref="N5:S5">
    <cfRule type="expression" dxfId="44" priority="54">
      <formula>#REF!="OK"</formula>
    </cfRule>
  </conditionalFormatting>
  <conditionalFormatting sqref="N26:T26 N6:S25">
    <cfRule type="expression" dxfId="43" priority="55">
      <formula>#REF!="OK"</formula>
    </cfRule>
  </conditionalFormatting>
  <conditionalFormatting sqref="N35:S35">
    <cfRule type="expression" dxfId="42" priority="52">
      <formula>#REF!="OK"</formula>
    </cfRule>
  </conditionalFormatting>
  <conditionalFormatting sqref="N56:T56 N37:S55">
    <cfRule type="expression" dxfId="41" priority="53">
      <formula>#REF!="OK"</formula>
    </cfRule>
  </conditionalFormatting>
  <conditionalFormatting sqref="Y5:AD5">
    <cfRule type="expression" dxfId="40" priority="50">
      <formula>#REF!="OK"</formula>
    </cfRule>
  </conditionalFormatting>
  <conditionalFormatting sqref="Y7:AD26">
    <cfRule type="expression" dxfId="39" priority="51">
      <formula>#REF!="OK"</formula>
    </cfRule>
  </conditionalFormatting>
  <conditionalFormatting sqref="C6:H6">
    <cfRule type="expression" dxfId="38" priority="49">
      <formula>#REF!="OK"</formula>
    </cfRule>
  </conditionalFormatting>
  <conditionalFormatting sqref="Y6:AD6">
    <cfRule type="expression" dxfId="37" priority="48">
      <formula>#REF!="OK"</formula>
    </cfRule>
  </conditionalFormatting>
  <conditionalFormatting sqref="C36:H36">
    <cfRule type="expression" dxfId="36" priority="47">
      <formula>#REF!="OK"</formula>
    </cfRule>
  </conditionalFormatting>
  <conditionalFormatting sqref="N36:S36">
    <cfRule type="expression" dxfId="35" priority="46">
      <formula>#REF!="OK"</formula>
    </cfRule>
  </conditionalFormatting>
  <conditionalFormatting sqref="I5">
    <cfRule type="expression" dxfId="34" priority="44">
      <formula>#REF!="OK"</formula>
    </cfRule>
  </conditionalFormatting>
  <conditionalFormatting sqref="I7:I25">
    <cfRule type="expression" dxfId="33" priority="45">
      <formula>#REF!="OK"</formula>
    </cfRule>
  </conditionalFormatting>
  <conditionalFormatting sqref="I6">
    <cfRule type="expression" dxfId="32" priority="42">
      <formula>#REF!="OK"</formula>
    </cfRule>
  </conditionalFormatting>
  <conditionalFormatting sqref="T5">
    <cfRule type="expression" dxfId="31" priority="40">
      <formula>#REF!="OK"</formula>
    </cfRule>
  </conditionalFormatting>
  <conditionalFormatting sqref="T7:T25">
    <cfRule type="expression" dxfId="30" priority="41">
      <formula>#REF!="OK"</formula>
    </cfRule>
  </conditionalFormatting>
  <conditionalFormatting sqref="T6">
    <cfRule type="expression" dxfId="29" priority="39">
      <formula>#REF!="OK"</formula>
    </cfRule>
  </conditionalFormatting>
  <conditionalFormatting sqref="AE5">
    <cfRule type="expression" dxfId="28" priority="37">
      <formula>#REF!="OK"</formula>
    </cfRule>
  </conditionalFormatting>
  <conditionalFormatting sqref="AE7:AE25">
    <cfRule type="expression" dxfId="27" priority="38">
      <formula>#REF!="OK"</formula>
    </cfRule>
  </conditionalFormatting>
  <conditionalFormatting sqref="AE6">
    <cfRule type="expression" dxfId="26" priority="35">
      <formula>#REF!="OK"</formula>
    </cfRule>
  </conditionalFormatting>
  <conditionalFormatting sqref="I35">
    <cfRule type="expression" dxfId="25" priority="33">
      <formula>#REF!="OK"</formula>
    </cfRule>
  </conditionalFormatting>
  <conditionalFormatting sqref="I37:I55">
    <cfRule type="expression" dxfId="24" priority="34">
      <formula>#REF!="OK"</formula>
    </cfRule>
  </conditionalFormatting>
  <conditionalFormatting sqref="I36">
    <cfRule type="expression" dxfId="23" priority="31">
      <formula>#REF!="OK"</formula>
    </cfRule>
  </conditionalFormatting>
  <conditionalFormatting sqref="T35">
    <cfRule type="expression" dxfId="22" priority="29">
      <formula>#REF!="OK"</formula>
    </cfRule>
  </conditionalFormatting>
  <conditionalFormatting sqref="T37:T55">
    <cfRule type="expression" dxfId="21" priority="30">
      <formula>#REF!="OK"</formula>
    </cfRule>
  </conditionalFormatting>
  <conditionalFormatting sqref="T36">
    <cfRule type="expression" dxfId="20" priority="27">
      <formula>#REF!="OK"</formula>
    </cfRule>
  </conditionalFormatting>
  <conditionalFormatting sqref="J26">
    <cfRule type="expression" dxfId="19" priority="26">
      <formula>#REF!="OK"</formula>
    </cfRule>
  </conditionalFormatting>
  <conditionalFormatting sqref="J56">
    <cfRule type="expression" dxfId="18" priority="22">
      <formula>#REF!="OK"</formula>
    </cfRule>
  </conditionalFormatting>
  <conditionalFormatting sqref="J35">
    <cfRule type="expression" dxfId="17" priority="20">
      <formula>#REF!="OK"</formula>
    </cfRule>
  </conditionalFormatting>
  <conditionalFormatting sqref="J37:J55">
    <cfRule type="expression" dxfId="16" priority="21">
      <formula>#REF!="OK"</formula>
    </cfRule>
  </conditionalFormatting>
  <conditionalFormatting sqref="J36">
    <cfRule type="expression" dxfId="15" priority="19">
      <formula>#REF!="OK"</formula>
    </cfRule>
  </conditionalFormatting>
  <conditionalFormatting sqref="U26">
    <cfRule type="expression" dxfId="14" priority="18">
      <formula>#REF!="OK"</formula>
    </cfRule>
  </conditionalFormatting>
  <conditionalFormatting sqref="U5">
    <cfRule type="expression" dxfId="13" priority="16">
      <formula>#REF!="OK"</formula>
    </cfRule>
  </conditionalFormatting>
  <conditionalFormatting sqref="U7:U25">
    <cfRule type="expression" dxfId="12" priority="17">
      <formula>#REF!="OK"</formula>
    </cfRule>
  </conditionalFormatting>
  <conditionalFormatting sqref="U6">
    <cfRule type="expression" dxfId="11" priority="15">
      <formula>#REF!="OK"</formula>
    </cfRule>
  </conditionalFormatting>
  <conditionalFormatting sqref="U56">
    <cfRule type="expression" dxfId="10" priority="14">
      <formula>#REF!="OK"</formula>
    </cfRule>
  </conditionalFormatting>
  <conditionalFormatting sqref="U35">
    <cfRule type="expression" dxfId="9" priority="12">
      <formula>#REF!="OK"</formula>
    </cfRule>
  </conditionalFormatting>
  <conditionalFormatting sqref="U37:U55">
    <cfRule type="expression" dxfId="8" priority="13">
      <formula>#REF!="OK"</formula>
    </cfRule>
  </conditionalFormatting>
  <conditionalFormatting sqref="AF26">
    <cfRule type="expression" dxfId="7" priority="10">
      <formula>#REF!="OK"</formula>
    </cfRule>
  </conditionalFormatting>
  <conditionalFormatting sqref="AF5">
    <cfRule type="expression" dxfId="6" priority="8">
      <formula>#REF!="OK"</formula>
    </cfRule>
  </conditionalFormatting>
  <conditionalFormatting sqref="AF7:AF25">
    <cfRule type="expression" dxfId="5" priority="9">
      <formula>#REF!="OK"</formula>
    </cfRule>
  </conditionalFormatting>
  <conditionalFormatting sqref="J5">
    <cfRule type="expression" dxfId="4" priority="4">
      <formula>#REF!="OK"</formula>
    </cfRule>
  </conditionalFormatting>
  <conditionalFormatting sqref="J7:J25">
    <cfRule type="expression" dxfId="3" priority="5">
      <formula>#REF!="OK"</formula>
    </cfRule>
  </conditionalFormatting>
  <conditionalFormatting sqref="J6">
    <cfRule type="expression" dxfId="2" priority="3">
      <formula>#REF!="OK"</formula>
    </cfRule>
  </conditionalFormatting>
  <conditionalFormatting sqref="U36">
    <cfRule type="expression" dxfId="1" priority="2">
      <formula>#REF!="OK"</formula>
    </cfRule>
  </conditionalFormatting>
  <conditionalFormatting sqref="AF6">
    <cfRule type="expression" dxfId="0" priority="1">
      <formula>#REF!="OK"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Q9" sqref="Q9:Q10"/>
    </sheetView>
  </sheetViews>
  <sheetFormatPr defaultRowHeight="15" x14ac:dyDescent="0.25"/>
  <cols>
    <col min="1" max="1" width="4" bestFit="1" customWidth="1"/>
    <col min="2" max="2" width="19" bestFit="1" customWidth="1"/>
  </cols>
  <sheetData>
    <row r="1" spans="1:10" x14ac:dyDescent="0.25">
      <c r="A1" s="11" t="s">
        <v>90</v>
      </c>
    </row>
    <row r="3" spans="1:10" x14ac:dyDescent="0.25">
      <c r="A3" s="96" t="s">
        <v>47</v>
      </c>
      <c r="B3" s="97"/>
      <c r="C3" s="93">
        <v>2012</v>
      </c>
      <c r="D3" s="93">
        <v>2013</v>
      </c>
      <c r="E3" s="93">
        <v>2014</v>
      </c>
      <c r="F3" s="93">
        <v>2015</v>
      </c>
      <c r="G3" s="89">
        <v>2016</v>
      </c>
      <c r="H3" s="89">
        <v>2017</v>
      </c>
      <c r="I3" s="89">
        <v>2018</v>
      </c>
      <c r="J3" s="91">
        <v>2019</v>
      </c>
    </row>
    <row r="4" spans="1:10" x14ac:dyDescent="0.25">
      <c r="A4" s="10" t="s">
        <v>46</v>
      </c>
      <c r="B4" s="9" t="s">
        <v>45</v>
      </c>
      <c r="C4" s="25">
        <v>3.7654447703663996</v>
      </c>
      <c r="D4" s="25">
        <v>3.7203255728871594</v>
      </c>
      <c r="E4" s="25">
        <v>3.645268587169944</v>
      </c>
      <c r="F4" s="25">
        <v>3.4744882755455029</v>
      </c>
      <c r="G4" s="24">
        <v>3.4880175276127661</v>
      </c>
      <c r="H4" s="24">
        <v>3.4856193116832253</v>
      </c>
      <c r="I4" s="24">
        <v>3.4107738596327133</v>
      </c>
      <c r="J4" s="24">
        <v>3.4443665467299378</v>
      </c>
    </row>
    <row r="5" spans="1:10" x14ac:dyDescent="0.25">
      <c r="A5" s="10" t="s">
        <v>44</v>
      </c>
      <c r="B5" s="9" t="s">
        <v>43</v>
      </c>
      <c r="C5" s="8">
        <v>6.5214425394515443</v>
      </c>
      <c r="D5" s="8">
        <v>6.849133941557584</v>
      </c>
      <c r="E5" s="8">
        <v>6.9995190836357271</v>
      </c>
      <c r="F5" s="8">
        <v>6.5554018474719982</v>
      </c>
      <c r="G5" s="7">
        <v>6.7438423645320196</v>
      </c>
      <c r="H5" s="7">
        <v>6.6146195390620814</v>
      </c>
      <c r="I5" s="7">
        <v>6.142212066808117</v>
      </c>
      <c r="J5" s="7">
        <v>6.6232599910193093</v>
      </c>
    </row>
    <row r="6" spans="1:10" x14ac:dyDescent="0.25">
      <c r="A6" s="10" t="s">
        <v>42</v>
      </c>
      <c r="B6" s="9" t="s">
        <v>41</v>
      </c>
      <c r="C6" s="8">
        <v>4.3682199400238844</v>
      </c>
      <c r="D6" s="8">
        <v>4.1828489931106017</v>
      </c>
      <c r="E6" s="8">
        <v>4.2131288685313528</v>
      </c>
      <c r="F6" s="8">
        <v>4.126740395180029</v>
      </c>
      <c r="G6" s="7">
        <v>4.0872170121395053</v>
      </c>
      <c r="H6" s="7">
        <v>4.1233065146299275</v>
      </c>
      <c r="I6" s="7">
        <v>3.9849280566008805</v>
      </c>
      <c r="J6" s="7">
        <v>3.714021550764345</v>
      </c>
    </row>
    <row r="7" spans="1:10" x14ac:dyDescent="0.25">
      <c r="A7" s="10" t="s">
        <v>40</v>
      </c>
      <c r="B7" s="9" t="s">
        <v>39</v>
      </c>
      <c r="C7" s="8">
        <v>4.5146116305050858</v>
      </c>
      <c r="D7" s="8">
        <v>4.2674476059630981</v>
      </c>
      <c r="E7" s="8">
        <v>4.3783115723008779</v>
      </c>
      <c r="F7" s="8">
        <v>4.2588481779861818</v>
      </c>
      <c r="G7" s="7">
        <v>4.1611068647899367</v>
      </c>
      <c r="H7" s="7">
        <v>4.0838507207194965</v>
      </c>
      <c r="I7" s="7">
        <v>4.1554095752705136</v>
      </c>
      <c r="J7" s="7">
        <v>4.0179007096153585</v>
      </c>
    </row>
    <row r="8" spans="1:10" x14ac:dyDescent="0.25">
      <c r="A8" s="10" t="s">
        <v>38</v>
      </c>
      <c r="B8" s="9" t="s">
        <v>37</v>
      </c>
      <c r="C8" s="8">
        <v>4.1348231697675644</v>
      </c>
      <c r="D8" s="8">
        <v>3.8360818175383962</v>
      </c>
      <c r="E8" s="8">
        <v>3.8109229173867956</v>
      </c>
      <c r="F8" s="8">
        <v>3.5248658318425758</v>
      </c>
      <c r="G8" s="7">
        <v>3.3872991218113389</v>
      </c>
      <c r="H8" s="7">
        <v>3.3356892631061399</v>
      </c>
      <c r="I8" s="7">
        <v>3.1057275688668207</v>
      </c>
      <c r="J8" s="7">
        <v>3.1492753397574602</v>
      </c>
    </row>
    <row r="9" spans="1:10" x14ac:dyDescent="0.25">
      <c r="A9" s="10" t="s">
        <v>36</v>
      </c>
      <c r="B9" s="9" t="s">
        <v>35</v>
      </c>
      <c r="C9" s="8">
        <v>3.8482843295842084</v>
      </c>
      <c r="D9" s="8">
        <v>3.7734200138857199</v>
      </c>
      <c r="E9" s="8">
        <v>3.723103935563671</v>
      </c>
      <c r="F9" s="8">
        <v>3.8091451163707895</v>
      </c>
      <c r="G9" s="7">
        <v>3.8160383511609703</v>
      </c>
      <c r="H9" s="7">
        <v>3.9998085070732698</v>
      </c>
      <c r="I9" s="7">
        <v>3.8970260637112943</v>
      </c>
      <c r="J9" s="7">
        <v>3.8696488902193904</v>
      </c>
    </row>
    <row r="10" spans="1:10" x14ac:dyDescent="0.25">
      <c r="A10" s="10" t="s">
        <v>34</v>
      </c>
      <c r="B10" s="9" t="s">
        <v>33</v>
      </c>
      <c r="C10" s="8">
        <v>4.7842306916717074</v>
      </c>
      <c r="D10" s="8">
        <v>4.7754075161171974</v>
      </c>
      <c r="E10" s="8">
        <v>4.4711932910075056</v>
      </c>
      <c r="F10" s="8">
        <v>4.5417770794737713</v>
      </c>
      <c r="G10" s="7">
        <v>4.3811117562014052</v>
      </c>
      <c r="H10" s="7">
        <v>4.3975189491456419</v>
      </c>
      <c r="I10" s="7">
        <v>4.2175770049849497</v>
      </c>
      <c r="J10" s="7">
        <v>4.3166886855052278</v>
      </c>
    </row>
    <row r="11" spans="1:10" x14ac:dyDescent="0.25">
      <c r="A11" s="10" t="s">
        <v>32</v>
      </c>
      <c r="B11" s="9" t="s">
        <v>31</v>
      </c>
      <c r="C11" s="8">
        <v>5.5533220862198931</v>
      </c>
      <c r="D11" s="8">
        <v>5.0439516066408858</v>
      </c>
      <c r="E11" s="8">
        <v>4.7900510306585771</v>
      </c>
      <c r="F11" s="8">
        <v>4.7187728268809348</v>
      </c>
      <c r="G11" s="7">
        <v>4.7194338745501812</v>
      </c>
      <c r="H11" s="7">
        <v>4.7635171741250408</v>
      </c>
      <c r="I11" s="7">
        <v>4.1991498896174502</v>
      </c>
      <c r="J11" s="7">
        <v>4.4071653285797856</v>
      </c>
    </row>
    <row r="12" spans="1:10" x14ac:dyDescent="0.25">
      <c r="A12" s="10" t="s">
        <v>30</v>
      </c>
      <c r="B12" s="9" t="s">
        <v>29</v>
      </c>
      <c r="C12" s="8">
        <v>4.6312396798317561</v>
      </c>
      <c r="D12" s="8">
        <v>4.5087917292673021</v>
      </c>
      <c r="E12" s="8">
        <v>4.3865633846918417</v>
      </c>
      <c r="F12" s="8">
        <v>4.2769632266407926</v>
      </c>
      <c r="G12" s="7">
        <v>4.1210397736886319</v>
      </c>
      <c r="H12" s="7">
        <v>4.1080860127147361</v>
      </c>
      <c r="I12" s="7">
        <v>3.9931966038835793</v>
      </c>
      <c r="J12" s="7">
        <v>3.8682121170898207</v>
      </c>
    </row>
    <row r="13" spans="1:10" x14ac:dyDescent="0.25">
      <c r="A13" s="10" t="s">
        <v>28</v>
      </c>
      <c r="B13" s="9" t="s">
        <v>27</v>
      </c>
      <c r="C13" s="8">
        <v>4.8282301884443335</v>
      </c>
      <c r="D13" s="8">
        <v>4.7670026349247294</v>
      </c>
      <c r="E13" s="8">
        <v>4.5448310378705026</v>
      </c>
      <c r="F13" s="8">
        <v>4.5139651383000086</v>
      </c>
      <c r="G13" s="7">
        <v>4.3999594315052635</v>
      </c>
      <c r="H13" s="7">
        <v>4.62239466029233</v>
      </c>
      <c r="I13" s="7">
        <v>4.5012325890456815</v>
      </c>
      <c r="J13" s="7">
        <v>4.5238643941974122</v>
      </c>
    </row>
    <row r="14" spans="1:10" x14ac:dyDescent="0.25">
      <c r="A14" s="10" t="s">
        <v>26</v>
      </c>
      <c r="B14" s="9" t="s">
        <v>25</v>
      </c>
      <c r="C14" s="8">
        <v>4.476111799531874</v>
      </c>
      <c r="D14" s="8">
        <v>4.6201556929178711</v>
      </c>
      <c r="E14" s="8">
        <v>4.4808657799617961</v>
      </c>
      <c r="F14" s="8">
        <v>4.3617906841403498</v>
      </c>
      <c r="G14" s="7">
        <v>4.3132803632236092</v>
      </c>
      <c r="H14" s="7">
        <v>4.3952854678254143</v>
      </c>
      <c r="I14" s="7">
        <v>4.3795320724967359</v>
      </c>
      <c r="J14" s="7">
        <v>4.2490677853242769</v>
      </c>
    </row>
    <row r="15" spans="1:10" x14ac:dyDescent="0.25">
      <c r="A15" s="10" t="s">
        <v>24</v>
      </c>
      <c r="B15" s="9" t="s">
        <v>23</v>
      </c>
      <c r="C15" s="8">
        <v>4.4506496203816948</v>
      </c>
      <c r="D15" s="8">
        <v>4.5243191029963254</v>
      </c>
      <c r="E15" s="8">
        <v>4.1894187307467154</v>
      </c>
      <c r="F15" s="8">
        <v>4.1337882454320916</v>
      </c>
      <c r="G15" s="7">
        <v>4.1531635605262887</v>
      </c>
      <c r="H15" s="7">
        <v>4.1734271691072076</v>
      </c>
      <c r="I15" s="7">
        <v>4.1716853750619958</v>
      </c>
      <c r="J15" s="7">
        <v>4.0482019420671493</v>
      </c>
    </row>
    <row r="16" spans="1:10" x14ac:dyDescent="0.25">
      <c r="A16" s="10" t="s">
        <v>22</v>
      </c>
      <c r="B16" s="9" t="s">
        <v>21</v>
      </c>
      <c r="C16" s="8">
        <v>5.3096046021149705</v>
      </c>
      <c r="D16" s="8">
        <v>4.9188188602271117</v>
      </c>
      <c r="E16" s="8">
        <v>4.5715513020664931</v>
      </c>
      <c r="F16" s="8">
        <v>4.2577825203179254</v>
      </c>
      <c r="G16" s="7">
        <v>4.1151240669784883</v>
      </c>
      <c r="H16" s="7">
        <v>3.9917243632206021</v>
      </c>
      <c r="I16" s="7">
        <v>4.0352184666117061</v>
      </c>
      <c r="J16" s="7">
        <v>3.8444840587924078</v>
      </c>
    </row>
    <row r="17" spans="1:10" x14ac:dyDescent="0.25">
      <c r="A17" s="10" t="s">
        <v>20</v>
      </c>
      <c r="B17" s="9" t="s">
        <v>19</v>
      </c>
      <c r="C17" s="8">
        <v>4.5451408742285926</v>
      </c>
      <c r="D17" s="8">
        <v>4.3607197881317532</v>
      </c>
      <c r="E17" s="8">
        <v>4.1230912103335831</v>
      </c>
      <c r="F17" s="8">
        <v>4.0211719982554097</v>
      </c>
      <c r="G17" s="7">
        <v>3.9412258606213264</v>
      </c>
      <c r="H17" s="7">
        <v>4.0182763438151294</v>
      </c>
      <c r="I17" s="7">
        <v>3.9422433116939826</v>
      </c>
      <c r="J17" s="7">
        <v>3.4769905940655086</v>
      </c>
    </row>
    <row r="18" spans="1:10" x14ac:dyDescent="0.25">
      <c r="A18" s="10" t="s">
        <v>18</v>
      </c>
      <c r="B18" s="9" t="s">
        <v>17</v>
      </c>
      <c r="C18" s="8">
        <v>4.6399807669191011</v>
      </c>
      <c r="D18" s="8">
        <v>4.6587521388629183</v>
      </c>
      <c r="E18" s="8">
        <v>4.9389674669297019</v>
      </c>
      <c r="F18" s="8">
        <v>4.7054478301015692</v>
      </c>
      <c r="G18" s="7">
        <v>4.6460926255185848</v>
      </c>
      <c r="H18" s="7">
        <v>4.7060948896867867</v>
      </c>
      <c r="I18" s="7">
        <v>4.4400868408151828</v>
      </c>
      <c r="J18" s="7">
        <v>4.1028563287983477</v>
      </c>
    </row>
    <row r="19" spans="1:10" x14ac:dyDescent="0.25">
      <c r="A19" s="10" t="s">
        <v>16</v>
      </c>
      <c r="B19" s="9" t="s">
        <v>15</v>
      </c>
      <c r="C19" s="8">
        <v>4.4424895760217336</v>
      </c>
      <c r="D19" s="8">
        <v>4.2350076217451615</v>
      </c>
      <c r="E19" s="8">
        <v>3.9801750468641441</v>
      </c>
      <c r="F19" s="8">
        <v>3.9128016156623557</v>
      </c>
      <c r="G19" s="7">
        <v>3.8145200353198536</v>
      </c>
      <c r="H19" s="7">
        <v>3.7934744753954348</v>
      </c>
      <c r="I19" s="7">
        <v>4.0903987561008632</v>
      </c>
      <c r="J19" s="7">
        <v>3.758203910933569</v>
      </c>
    </row>
    <row r="20" spans="1:10" x14ac:dyDescent="0.25">
      <c r="A20" s="10" t="s">
        <v>14</v>
      </c>
      <c r="B20" s="9" t="s">
        <v>13</v>
      </c>
      <c r="C20" s="8">
        <v>5.1023032673900151</v>
      </c>
      <c r="D20" s="8">
        <v>5.0283859158105573</v>
      </c>
      <c r="E20" s="8">
        <v>4.8228792104396181</v>
      </c>
      <c r="F20" s="8">
        <v>4.8958840350450226</v>
      </c>
      <c r="G20" s="7">
        <v>4.7910045451871923</v>
      </c>
      <c r="H20" s="7">
        <v>4.7698046979880422</v>
      </c>
      <c r="I20" s="7">
        <v>4.568707965567576</v>
      </c>
      <c r="J20" s="7">
        <v>4.4589157086857467</v>
      </c>
    </row>
    <row r="21" spans="1:10" x14ac:dyDescent="0.25">
      <c r="A21" s="10" t="s">
        <v>12</v>
      </c>
      <c r="B21" s="9" t="s">
        <v>11</v>
      </c>
      <c r="C21" s="8">
        <v>4.7282715322738866</v>
      </c>
      <c r="D21" s="8">
        <v>4.8801707380068784</v>
      </c>
      <c r="E21" s="8">
        <v>4.9812248241960813</v>
      </c>
      <c r="F21" s="8">
        <v>4.8575048380135604</v>
      </c>
      <c r="G21" s="7">
        <v>4.8384110299249379</v>
      </c>
      <c r="H21" s="7">
        <v>5.1967931133776881</v>
      </c>
      <c r="I21" s="7">
        <v>5.0944040742811003</v>
      </c>
      <c r="J21" s="7">
        <v>4.9118223383409534</v>
      </c>
    </row>
    <row r="22" spans="1:10" x14ac:dyDescent="0.25">
      <c r="A22" s="10" t="s">
        <v>10</v>
      </c>
      <c r="B22" s="9" t="s">
        <v>9</v>
      </c>
      <c r="C22" s="8">
        <v>5.2431584719149376</v>
      </c>
      <c r="D22" s="8">
        <v>5.0235213634789657</v>
      </c>
      <c r="E22" s="8">
        <v>4.7276409526655989</v>
      </c>
      <c r="F22" s="8">
        <v>4.5052508805465168</v>
      </c>
      <c r="G22" s="7">
        <v>4.5728346837352305</v>
      </c>
      <c r="H22" s="7">
        <v>4.6405730640562322</v>
      </c>
      <c r="I22" s="7">
        <v>4.7333271948306583</v>
      </c>
      <c r="J22" s="7">
        <v>4.5204807324214009</v>
      </c>
    </row>
    <row r="23" spans="1:10" x14ac:dyDescent="0.25">
      <c r="A23" s="10" t="s">
        <v>8</v>
      </c>
      <c r="B23" s="9" t="s">
        <v>7</v>
      </c>
      <c r="C23" s="8">
        <v>4.7519749820688633</v>
      </c>
      <c r="D23" s="8">
        <v>4.4042798258513649</v>
      </c>
      <c r="E23" s="8">
        <v>4.1330656858081056</v>
      </c>
      <c r="F23" s="8">
        <v>3.9401771181637124</v>
      </c>
      <c r="G23" s="7">
        <v>3.8426096071576641</v>
      </c>
      <c r="H23" s="7">
        <v>3.8255743594232241</v>
      </c>
      <c r="I23" s="7">
        <v>3.6414554877846199</v>
      </c>
      <c r="J23" s="7">
        <v>3.5791750616400302</v>
      </c>
    </row>
    <row r="24" spans="1:10" x14ac:dyDescent="0.25">
      <c r="A24" s="6" t="s">
        <v>6</v>
      </c>
      <c r="B24" s="5" t="s">
        <v>5</v>
      </c>
      <c r="C24" s="4">
        <v>5.8658019731068762</v>
      </c>
      <c r="D24" s="4">
        <v>5.7126074785042995</v>
      </c>
      <c r="E24" s="4">
        <v>5.6477565947788486</v>
      </c>
      <c r="F24" s="4">
        <v>5.9069239689275514</v>
      </c>
      <c r="G24" s="3">
        <v>5.486653506136812</v>
      </c>
      <c r="H24" s="3">
        <v>5.6728407650089112</v>
      </c>
      <c r="I24" s="3">
        <v>5.7881745714170103</v>
      </c>
      <c r="J24" s="3">
        <v>5.5397754260634962</v>
      </c>
    </row>
    <row r="26" spans="1:10" x14ac:dyDescent="0.25">
      <c r="B26" s="2" t="s">
        <v>4</v>
      </c>
      <c r="C26" s="1">
        <f t="shared" ref="C26:J26" si="0">QUARTILE(C$4:C$24,1)</f>
        <v>4.4506496203816948</v>
      </c>
      <c r="D26" s="1">
        <f t="shared" si="0"/>
        <v>4.2674476059630981</v>
      </c>
      <c r="E26" s="1">
        <f t="shared" si="0"/>
        <v>4.1330656858081056</v>
      </c>
      <c r="F26" s="1">
        <f t="shared" si="0"/>
        <v>4.0211719982554097</v>
      </c>
      <c r="G26" s="1">
        <f t="shared" si="0"/>
        <v>3.9412258606213264</v>
      </c>
      <c r="H26" s="1">
        <f t="shared" si="0"/>
        <v>3.9998085070732698</v>
      </c>
      <c r="I26" s="1">
        <f t="shared" si="0"/>
        <v>3.9849280566008805</v>
      </c>
      <c r="J26" s="1">
        <f t="shared" si="0"/>
        <v>3.758203910933569</v>
      </c>
    </row>
    <row r="27" spans="1:10" x14ac:dyDescent="0.25">
      <c r="B27" s="2" t="s">
        <v>3</v>
      </c>
      <c r="C27" s="1">
        <f t="shared" ref="C27:J27" si="1">MEDIAN(C$4:C$24)</f>
        <v>4.6399807669191011</v>
      </c>
      <c r="D27" s="1">
        <f t="shared" si="1"/>
        <v>4.6201556929178711</v>
      </c>
      <c r="E27" s="1">
        <f t="shared" si="1"/>
        <v>4.4711932910075056</v>
      </c>
      <c r="F27" s="1">
        <f t="shared" si="1"/>
        <v>4.2769632266407926</v>
      </c>
      <c r="G27" s="1">
        <f t="shared" si="1"/>
        <v>4.1611068647899367</v>
      </c>
      <c r="H27" s="1">
        <f t="shared" si="1"/>
        <v>4.1734271691072076</v>
      </c>
      <c r="I27" s="1">
        <f t="shared" si="1"/>
        <v>4.1716853750619958</v>
      </c>
      <c r="J27" s="1">
        <f t="shared" si="1"/>
        <v>4.0482019420671493</v>
      </c>
    </row>
    <row r="28" spans="1:10" x14ac:dyDescent="0.25">
      <c r="B28" s="2" t="s">
        <v>2</v>
      </c>
      <c r="C28" s="1">
        <f t="shared" ref="C28:J28" si="2">QUARTILE(C$4:C$24,3)</f>
        <v>5.1023032673900151</v>
      </c>
      <c r="D28" s="1">
        <f t="shared" si="2"/>
        <v>4.9188188602271117</v>
      </c>
      <c r="E28" s="1">
        <f t="shared" si="2"/>
        <v>4.7900510306585771</v>
      </c>
      <c r="F28" s="1">
        <f t="shared" si="2"/>
        <v>4.7054478301015692</v>
      </c>
      <c r="G28" s="1">
        <f t="shared" si="2"/>
        <v>4.6460926255185848</v>
      </c>
      <c r="H28" s="1">
        <f t="shared" si="2"/>
        <v>4.7060948896867867</v>
      </c>
      <c r="I28" s="1">
        <f t="shared" si="2"/>
        <v>4.5012325890456815</v>
      </c>
      <c r="J28" s="1">
        <f t="shared" si="2"/>
        <v>4.4589157086857467</v>
      </c>
    </row>
    <row r="29" spans="1:10" x14ac:dyDescent="0.25">
      <c r="B29" s="2" t="s">
        <v>1</v>
      </c>
      <c r="C29" s="1">
        <f t="shared" ref="C29:J29" si="3">AVERAGE(C$4:C$24)</f>
        <v>4.7859684043723298</v>
      </c>
      <c r="D29" s="1">
        <f t="shared" si="3"/>
        <v>4.671007140877423</v>
      </c>
      <c r="E29" s="1">
        <f t="shared" si="3"/>
        <v>4.550453833981309</v>
      </c>
      <c r="F29" s="1">
        <f t="shared" si="3"/>
        <v>4.4428329357285081</v>
      </c>
      <c r="G29" s="1">
        <f t="shared" si="3"/>
        <v>4.3723802839200969</v>
      </c>
      <c r="H29" s="1">
        <f t="shared" si="3"/>
        <v>4.4151561600693601</v>
      </c>
      <c r="I29" s="1">
        <f t="shared" si="3"/>
        <v>4.3091651140515932</v>
      </c>
      <c r="J29" s="1">
        <f t="shared" si="3"/>
        <v>4.2106846400290925</v>
      </c>
    </row>
    <row r="30" spans="1:10" x14ac:dyDescent="0.25">
      <c r="B30" s="2" t="s">
        <v>0</v>
      </c>
      <c r="C30" s="1">
        <f t="shared" ref="C30:J30" si="4">_xlfn.STDEV.S(C$4:C$24)</f>
        <v>0.64725724004276819</v>
      </c>
      <c r="D30" s="1">
        <f t="shared" si="4"/>
        <v>0.69142307302883199</v>
      </c>
      <c r="E30" s="1">
        <f t="shared" si="4"/>
        <v>0.73302765341406328</v>
      </c>
      <c r="F30" s="1">
        <f t="shared" si="4"/>
        <v>0.71897427662536439</v>
      </c>
      <c r="G30" s="1">
        <f t="shared" si="4"/>
        <v>0.72941297021477736</v>
      </c>
      <c r="H30" s="1">
        <f t="shared" si="4"/>
        <v>0.74421023424011523</v>
      </c>
      <c r="I30" s="1">
        <f t="shared" si="4"/>
        <v>0.70238834582780385</v>
      </c>
      <c r="J30" s="1">
        <f t="shared" si="4"/>
        <v>0.77236102924231187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5.42578125" bestFit="1" customWidth="1"/>
    <col min="2" max="2" width="19" bestFit="1" customWidth="1"/>
    <col min="3" max="3" width="10.42578125" bestFit="1" customWidth="1"/>
  </cols>
  <sheetData>
    <row r="1" spans="1:10" x14ac:dyDescent="0.25">
      <c r="A1" s="11" t="s">
        <v>91</v>
      </c>
    </row>
    <row r="3" spans="1:10" x14ac:dyDescent="0.25">
      <c r="A3" s="98" t="s">
        <v>47</v>
      </c>
      <c r="B3" s="98"/>
      <c r="C3" s="30">
        <v>2012</v>
      </c>
      <c r="D3" s="30">
        <v>2013</v>
      </c>
      <c r="E3" s="30">
        <v>2014</v>
      </c>
      <c r="F3" s="30">
        <v>2015</v>
      </c>
      <c r="G3" s="30">
        <v>2016</v>
      </c>
      <c r="H3" s="30">
        <v>2017</v>
      </c>
      <c r="I3" s="30">
        <v>2018</v>
      </c>
      <c r="J3" s="30">
        <v>2019</v>
      </c>
    </row>
    <row r="4" spans="1:10" x14ac:dyDescent="0.25">
      <c r="A4" t="s">
        <v>46</v>
      </c>
      <c r="B4" s="20" t="s">
        <v>45</v>
      </c>
      <c r="C4" s="29">
        <v>94.014694808695694</v>
      </c>
      <c r="D4" s="29">
        <v>88.126459161921986</v>
      </c>
      <c r="E4" s="29">
        <v>81.461216456107479</v>
      </c>
      <c r="F4" s="29">
        <v>92.021499997640475</v>
      </c>
      <c r="G4" s="29">
        <v>89.149504195270794</v>
      </c>
      <c r="H4" s="29">
        <v>101.13268608414239</v>
      </c>
      <c r="I4" s="29">
        <v>106.34612053201933</v>
      </c>
      <c r="J4" s="29">
        <v>116.47616973324116</v>
      </c>
    </row>
    <row r="5" spans="1:10" x14ac:dyDescent="0.25">
      <c r="A5" t="s">
        <v>44</v>
      </c>
      <c r="B5" s="20" t="s">
        <v>43</v>
      </c>
      <c r="C5" s="29">
        <v>121.33818686080778</v>
      </c>
      <c r="D5" s="29">
        <v>81.221572449642622</v>
      </c>
      <c r="E5" s="29">
        <v>116.3563829787234</v>
      </c>
      <c r="F5" s="29">
        <v>66.923205621549272</v>
      </c>
      <c r="G5" s="29">
        <v>68.57534716269501</v>
      </c>
      <c r="H5" s="29">
        <v>54.456344164095121</v>
      </c>
      <c r="I5" s="29">
        <v>141.2928293889085</v>
      </c>
      <c r="J5" s="29">
        <v>52.622346956674271</v>
      </c>
    </row>
    <row r="6" spans="1:10" x14ac:dyDescent="0.25">
      <c r="A6" t="s">
        <v>42</v>
      </c>
      <c r="B6" s="20" t="s">
        <v>41</v>
      </c>
      <c r="C6" s="29">
        <v>107.73203351746973</v>
      </c>
      <c r="D6" s="29">
        <v>107.68895335058632</v>
      </c>
      <c r="E6" s="29">
        <v>106.56795109091929</v>
      </c>
      <c r="F6" s="29">
        <v>108.18251398758373</v>
      </c>
      <c r="G6" s="29">
        <v>114.44597832468543</v>
      </c>
      <c r="H6" s="29">
        <v>121.46972441185939</v>
      </c>
      <c r="I6" s="29">
        <v>128.16050443330724</v>
      </c>
      <c r="J6" s="29">
        <v>133.92801265014748</v>
      </c>
    </row>
    <row r="7" spans="1:10" x14ac:dyDescent="0.25">
      <c r="A7" t="s">
        <v>40</v>
      </c>
      <c r="B7" s="20" t="s">
        <v>39</v>
      </c>
      <c r="C7" s="29">
        <v>135.30027932960894</v>
      </c>
      <c r="D7" s="29">
        <v>118.55104281009879</v>
      </c>
      <c r="E7" s="29">
        <v>155.902004454343</v>
      </c>
      <c r="F7" s="29">
        <v>146.91478942213516</v>
      </c>
      <c r="G7" s="29">
        <v>99.121423744086499</v>
      </c>
      <c r="H7" s="29">
        <v>127.91228871630882</v>
      </c>
      <c r="I7" s="29">
        <v>129.67765839199706</v>
      </c>
      <c r="J7" s="29">
        <v>122.6102356841197</v>
      </c>
    </row>
    <row r="8" spans="1:10" x14ac:dyDescent="0.25">
      <c r="A8" t="s">
        <v>38</v>
      </c>
      <c r="B8" s="20" t="s">
        <v>37</v>
      </c>
      <c r="C8" s="29">
        <v>74.430321768006422</v>
      </c>
      <c r="D8" s="29">
        <v>106.95187165775401</v>
      </c>
      <c r="E8" s="29">
        <v>84.061869535978488</v>
      </c>
      <c r="F8" s="29">
        <v>93.669072676180505</v>
      </c>
      <c r="G8" s="29">
        <v>72.166093038747647</v>
      </c>
      <c r="H8" s="29">
        <v>198.04158873363409</v>
      </c>
      <c r="I8" s="29">
        <v>132.9639889196676</v>
      </c>
      <c r="J8" s="29">
        <v>114.22976501305483</v>
      </c>
    </row>
    <row r="9" spans="1:10" x14ac:dyDescent="0.25">
      <c r="A9" t="s">
        <v>36</v>
      </c>
      <c r="B9" s="20" t="s">
        <v>35</v>
      </c>
      <c r="C9" s="29">
        <v>179.09908377798092</v>
      </c>
      <c r="D9" s="29">
        <v>152.49714067861228</v>
      </c>
      <c r="E9" s="29">
        <v>160.99958814058849</v>
      </c>
      <c r="F9" s="29">
        <v>164.85209531635167</v>
      </c>
      <c r="G9" s="29">
        <v>149.57437990939795</v>
      </c>
      <c r="H9" s="29">
        <v>141.05939470061111</v>
      </c>
      <c r="I9" s="29">
        <v>142.58986794543441</v>
      </c>
      <c r="J9" s="29">
        <v>157.93488978018496</v>
      </c>
    </row>
    <row r="10" spans="1:10" x14ac:dyDescent="0.25">
      <c r="A10" t="s">
        <v>34</v>
      </c>
      <c r="B10" s="20" t="s">
        <v>33</v>
      </c>
      <c r="C10" s="29">
        <v>114.67696510784693</v>
      </c>
      <c r="D10" s="29">
        <v>103.63046395868373</v>
      </c>
      <c r="E10" s="29">
        <v>112.91261622060303</v>
      </c>
      <c r="F10" s="29">
        <v>109.1077207582062</v>
      </c>
      <c r="G10" s="29">
        <v>99.179514922008835</v>
      </c>
      <c r="H10" s="29">
        <v>138.72157120432229</v>
      </c>
      <c r="I10" s="29">
        <v>103.56772972393844</v>
      </c>
      <c r="J10" s="29">
        <v>127.33671718868827</v>
      </c>
    </row>
    <row r="11" spans="1:10" x14ac:dyDescent="0.25">
      <c r="A11" t="s">
        <v>32</v>
      </c>
      <c r="B11" s="20" t="s">
        <v>31</v>
      </c>
      <c r="C11" s="29">
        <v>131.74526874254482</v>
      </c>
      <c r="D11" s="29">
        <v>156.17790082703297</v>
      </c>
      <c r="E11" s="29">
        <v>129.98736233977252</v>
      </c>
      <c r="F11" s="29">
        <v>126.38983019801074</v>
      </c>
      <c r="G11" s="29">
        <v>177.16497525467463</v>
      </c>
      <c r="H11" s="29">
        <v>128.55714444426809</v>
      </c>
      <c r="I11" s="29">
        <v>156.30981242822509</v>
      </c>
      <c r="J11" s="29">
        <v>163.23711760920406</v>
      </c>
    </row>
    <row r="12" spans="1:10" x14ac:dyDescent="0.25">
      <c r="A12" t="s">
        <v>30</v>
      </c>
      <c r="B12" s="20" t="s">
        <v>29</v>
      </c>
      <c r="C12" s="29">
        <v>149.22066685336665</v>
      </c>
      <c r="D12" s="29">
        <v>115.92985403759319</v>
      </c>
      <c r="E12" s="29">
        <v>127.82383091818009</v>
      </c>
      <c r="F12" s="29">
        <v>154.04353734606198</v>
      </c>
      <c r="G12" s="29">
        <v>153.91258620173664</v>
      </c>
      <c r="H12" s="29">
        <v>154.17835783470588</v>
      </c>
      <c r="I12" s="29">
        <v>162.52409875826612</v>
      </c>
      <c r="J12" s="29">
        <v>184.26286497417811</v>
      </c>
    </row>
    <row r="13" spans="1:10" x14ac:dyDescent="0.25">
      <c r="A13" t="s">
        <v>28</v>
      </c>
      <c r="B13" s="20" t="s">
        <v>27</v>
      </c>
      <c r="C13" s="29">
        <v>164.4393114447561</v>
      </c>
      <c r="D13" s="29">
        <v>160.71607942052924</v>
      </c>
      <c r="E13" s="29">
        <v>205.1327788802426</v>
      </c>
      <c r="F13" s="29">
        <v>227.67345122139105</v>
      </c>
      <c r="G13" s="29">
        <v>255.58667982633798</v>
      </c>
      <c r="H13" s="29">
        <v>234.99129555470014</v>
      </c>
      <c r="I13" s="29">
        <v>215.36087342078289</v>
      </c>
      <c r="J13" s="29">
        <v>172.53398396653887</v>
      </c>
    </row>
    <row r="14" spans="1:10" x14ac:dyDescent="0.25">
      <c r="A14" t="s">
        <v>26</v>
      </c>
      <c r="B14" s="20" t="s">
        <v>25</v>
      </c>
      <c r="C14" s="29">
        <v>188.1292509974985</v>
      </c>
      <c r="D14" s="29">
        <v>187.57033887707891</v>
      </c>
      <c r="E14" s="29">
        <v>184.94544109487703</v>
      </c>
      <c r="F14" s="29">
        <v>164.40781569462303</v>
      </c>
      <c r="G14" s="29">
        <v>189.15510718789406</v>
      </c>
      <c r="H14" s="29">
        <v>173.9614501426484</v>
      </c>
      <c r="I14" s="29">
        <v>200.05239467479581</v>
      </c>
      <c r="J14" s="29">
        <v>270.61526678580549</v>
      </c>
    </row>
    <row r="15" spans="1:10" x14ac:dyDescent="0.25">
      <c r="A15" t="s">
        <v>24</v>
      </c>
      <c r="B15" s="20" t="s">
        <v>23</v>
      </c>
      <c r="C15" s="29">
        <v>91.475069630276877</v>
      </c>
      <c r="D15" s="29">
        <v>162.66283087098552</v>
      </c>
      <c r="E15" s="29">
        <v>128.36269288542945</v>
      </c>
      <c r="F15" s="29">
        <v>107.35603555631897</v>
      </c>
      <c r="G15" s="29">
        <v>133.63934807239767</v>
      </c>
      <c r="H15" s="29">
        <v>181.45607435273291</v>
      </c>
      <c r="I15" s="29">
        <v>151.64918488563123</v>
      </c>
      <c r="J15" s="29">
        <v>206.62058930520189</v>
      </c>
    </row>
    <row r="16" spans="1:10" x14ac:dyDescent="0.25">
      <c r="A16" t="s">
        <v>22</v>
      </c>
      <c r="B16" s="20" t="s">
        <v>21</v>
      </c>
      <c r="C16" s="29">
        <v>111.26668533557361</v>
      </c>
      <c r="D16" s="29">
        <v>101.22206173767134</v>
      </c>
      <c r="E16" s="29">
        <v>112.70086202021345</v>
      </c>
      <c r="F16" s="29">
        <v>116.98690978051613</v>
      </c>
      <c r="G16" s="29">
        <v>100.64998059759411</v>
      </c>
      <c r="H16" s="29">
        <v>107.00820117541821</v>
      </c>
      <c r="I16" s="29">
        <v>126.43678160919539</v>
      </c>
      <c r="J16" s="29">
        <v>123.78049035473983</v>
      </c>
    </row>
    <row r="17" spans="1:10" x14ac:dyDescent="0.25">
      <c r="A17" t="s">
        <v>20</v>
      </c>
      <c r="B17" s="20" t="s">
        <v>19</v>
      </c>
      <c r="C17" s="29">
        <v>70.206555075194913</v>
      </c>
      <c r="D17" s="29">
        <v>78.27351000782734</v>
      </c>
      <c r="E17" s="29">
        <v>115.24941895084612</v>
      </c>
      <c r="F17" s="29">
        <v>81.142792444285092</v>
      </c>
      <c r="G17" s="29">
        <v>82.649181773100452</v>
      </c>
      <c r="H17" s="29">
        <v>97.945037765346299</v>
      </c>
      <c r="I17" s="29">
        <v>96.121225828338794</v>
      </c>
      <c r="J17" s="29">
        <v>105.42053208617651</v>
      </c>
    </row>
    <row r="18" spans="1:10" x14ac:dyDescent="0.25">
      <c r="A18" t="s">
        <v>18</v>
      </c>
      <c r="B18" s="20" t="s">
        <v>17</v>
      </c>
      <c r="C18" s="29">
        <v>49.77246871444823</v>
      </c>
      <c r="D18" s="29">
        <v>48.312512940851683</v>
      </c>
      <c r="E18" s="29">
        <v>54.960153888430888</v>
      </c>
      <c r="F18" s="29">
        <v>71.149057274991108</v>
      </c>
      <c r="G18" s="29">
        <v>67.456153500224858</v>
      </c>
      <c r="H18" s="29">
        <v>126.76161360077548</v>
      </c>
      <c r="I18" s="29">
        <v>60.409272823378387</v>
      </c>
      <c r="J18" s="29">
        <v>179.41608220518674</v>
      </c>
    </row>
    <row r="19" spans="1:10" x14ac:dyDescent="0.25">
      <c r="A19" t="s">
        <v>16</v>
      </c>
      <c r="B19" s="20" t="s">
        <v>15</v>
      </c>
      <c r="C19" s="29">
        <v>51.542531399093377</v>
      </c>
      <c r="D19" s="29">
        <v>58.071242856577236</v>
      </c>
      <c r="E19" s="29">
        <v>62.650053449695946</v>
      </c>
      <c r="F19" s="29">
        <v>55.882155710038667</v>
      </c>
      <c r="G19" s="29">
        <v>46.295455783300959</v>
      </c>
      <c r="H19" s="29">
        <v>54.278168773176553</v>
      </c>
      <c r="I19" s="29">
        <v>61.688610625172636</v>
      </c>
      <c r="J19" s="29">
        <v>69.898670073648205</v>
      </c>
    </row>
    <row r="20" spans="1:10" x14ac:dyDescent="0.25">
      <c r="A20" t="s">
        <v>14</v>
      </c>
      <c r="B20" s="20" t="s">
        <v>13</v>
      </c>
      <c r="C20" s="29">
        <v>47.19101123595506</v>
      </c>
      <c r="D20" s="29">
        <v>66.511848127522384</v>
      </c>
      <c r="E20" s="29">
        <v>56.377321205428501</v>
      </c>
      <c r="F20" s="29">
        <v>63.295376394476257</v>
      </c>
      <c r="G20" s="29">
        <v>72.928378255188548</v>
      </c>
      <c r="H20" s="29">
        <v>81.704951569545884</v>
      </c>
      <c r="I20" s="29">
        <v>86.85995073799937</v>
      </c>
      <c r="J20" s="29">
        <v>92.948476398623356</v>
      </c>
    </row>
    <row r="21" spans="1:10" x14ac:dyDescent="0.25">
      <c r="A21" t="s">
        <v>12</v>
      </c>
      <c r="B21" s="20" t="s">
        <v>11</v>
      </c>
      <c r="C21" s="29">
        <v>86.364560048770585</v>
      </c>
      <c r="D21" s="29">
        <v>103.36680448907265</v>
      </c>
      <c r="E21" s="29">
        <v>51.867219917012449</v>
      </c>
      <c r="F21" s="29">
        <v>38.006556130932587</v>
      </c>
      <c r="G21" s="29">
        <v>45.207956600361662</v>
      </c>
      <c r="H21" s="29">
        <v>71.22897375486275</v>
      </c>
      <c r="I21" s="29">
        <v>43.900565219777206</v>
      </c>
      <c r="J21" s="29">
        <v>41.961395516125165</v>
      </c>
    </row>
    <row r="22" spans="1:10" x14ac:dyDescent="0.25">
      <c r="A22" t="s">
        <v>10</v>
      </c>
      <c r="B22" s="20" t="s">
        <v>9</v>
      </c>
      <c r="C22" s="29">
        <v>49.402594551076795</v>
      </c>
      <c r="D22" s="29">
        <v>44.080725223757597</v>
      </c>
      <c r="E22" s="29">
        <v>44.249490168917625</v>
      </c>
      <c r="F22" s="29">
        <v>34.505233293716216</v>
      </c>
      <c r="G22" s="29">
        <v>49.347099908897654</v>
      </c>
      <c r="H22" s="29">
        <v>60.79385001568874</v>
      </c>
      <c r="I22" s="29">
        <v>72.15541165587419</v>
      </c>
      <c r="J22" s="29">
        <v>59.194948697711133</v>
      </c>
    </row>
    <row r="23" spans="1:10" x14ac:dyDescent="0.25">
      <c r="A23" t="s">
        <v>8</v>
      </c>
      <c r="B23" s="20" t="s">
        <v>7</v>
      </c>
      <c r="C23" s="29">
        <v>71.002325190649373</v>
      </c>
      <c r="D23" s="29">
        <v>78.934495486280952</v>
      </c>
      <c r="E23" s="29">
        <v>70.734068890344801</v>
      </c>
      <c r="F23" s="29">
        <v>83.301557504473053</v>
      </c>
      <c r="G23" s="29">
        <v>86.332963334919043</v>
      </c>
      <c r="H23" s="29">
        <v>60.923673874982256</v>
      </c>
      <c r="I23" s="29">
        <v>77.069572805268749</v>
      </c>
      <c r="J23" s="29">
        <v>85.259681777244069</v>
      </c>
    </row>
    <row r="24" spans="1:10" x14ac:dyDescent="0.25">
      <c r="A24" s="28" t="s">
        <v>6</v>
      </c>
      <c r="B24" s="16" t="s">
        <v>5</v>
      </c>
      <c r="C24" s="27">
        <v>77.013172461373088</v>
      </c>
      <c r="D24" s="27">
        <v>61.713980718550893</v>
      </c>
      <c r="E24" s="27">
        <v>64.843096769789938</v>
      </c>
      <c r="F24" s="27">
        <v>67.328732536610005</v>
      </c>
      <c r="G24" s="27">
        <v>92.866188265090756</v>
      </c>
      <c r="H24" s="27">
        <v>71.94623335146612</v>
      </c>
      <c r="I24" s="27">
        <v>104.99154729068421</v>
      </c>
      <c r="J24" s="27">
        <v>113.69888134971575</v>
      </c>
    </row>
    <row r="25" spans="1:10" x14ac:dyDescent="0.25">
      <c r="C25" s="26"/>
      <c r="D25" s="26"/>
      <c r="E25" s="26"/>
      <c r="F25" s="26"/>
      <c r="G25" s="26"/>
      <c r="H25" s="26"/>
    </row>
    <row r="26" spans="1:10" x14ac:dyDescent="0.25">
      <c r="B26" s="2" t="s">
        <v>4</v>
      </c>
      <c r="C26" s="1">
        <f t="shared" ref="C26:J26" si="0">QUARTILE(C$4:C$24,1)</f>
        <v>71.002325190649373</v>
      </c>
      <c r="D26" s="1">
        <f t="shared" si="0"/>
        <v>78.27351000782734</v>
      </c>
      <c r="E26" s="1">
        <f t="shared" si="0"/>
        <v>64.843096769789938</v>
      </c>
      <c r="F26" s="1">
        <f t="shared" si="0"/>
        <v>67.328732536610005</v>
      </c>
      <c r="G26" s="1">
        <f t="shared" si="0"/>
        <v>72.166093038747647</v>
      </c>
      <c r="H26" s="1">
        <f t="shared" si="0"/>
        <v>71.94623335146612</v>
      </c>
      <c r="I26" s="1">
        <f t="shared" si="0"/>
        <v>86.85995073799937</v>
      </c>
      <c r="J26" s="1">
        <f t="shared" si="0"/>
        <v>92.948476398623356</v>
      </c>
    </row>
    <row r="27" spans="1:10" x14ac:dyDescent="0.25">
      <c r="B27" s="2" t="s">
        <v>3</v>
      </c>
      <c r="C27" s="1">
        <f t="shared" ref="C27:J27" si="1">MEDIAN(C$4:C$24)</f>
        <v>94.014694808695694</v>
      </c>
      <c r="D27" s="1">
        <f t="shared" si="1"/>
        <v>103.36680448907265</v>
      </c>
      <c r="E27" s="1">
        <f t="shared" si="1"/>
        <v>112.70086202021345</v>
      </c>
      <c r="F27" s="1">
        <f t="shared" si="1"/>
        <v>93.669072676180505</v>
      </c>
      <c r="G27" s="1">
        <f t="shared" si="1"/>
        <v>92.866188265090756</v>
      </c>
      <c r="H27" s="1">
        <f t="shared" si="1"/>
        <v>121.46972441185939</v>
      </c>
      <c r="I27" s="1">
        <f t="shared" si="1"/>
        <v>126.43678160919539</v>
      </c>
      <c r="J27" s="1">
        <f t="shared" si="1"/>
        <v>122.6102356841197</v>
      </c>
    </row>
    <row r="28" spans="1:10" x14ac:dyDescent="0.25">
      <c r="B28" s="2" t="s">
        <v>2</v>
      </c>
      <c r="C28" s="1">
        <f t="shared" ref="C28:J28" si="2">QUARTILE(C$4:C$24,3)</f>
        <v>131.74526874254482</v>
      </c>
      <c r="D28" s="1">
        <f t="shared" si="2"/>
        <v>118.55104281009879</v>
      </c>
      <c r="E28" s="1">
        <f t="shared" si="2"/>
        <v>128.36269288542945</v>
      </c>
      <c r="F28" s="1">
        <f t="shared" si="2"/>
        <v>126.38983019801074</v>
      </c>
      <c r="G28" s="1">
        <f t="shared" si="2"/>
        <v>133.63934807239767</v>
      </c>
      <c r="H28" s="1">
        <f t="shared" si="2"/>
        <v>141.05939470061111</v>
      </c>
      <c r="I28" s="1">
        <f t="shared" si="2"/>
        <v>142.58986794543441</v>
      </c>
      <c r="J28" s="1">
        <f t="shared" si="2"/>
        <v>163.23711760920406</v>
      </c>
    </row>
    <row r="29" spans="1:10" x14ac:dyDescent="0.25">
      <c r="B29" s="2" t="s">
        <v>1</v>
      </c>
      <c r="C29" s="1">
        <f t="shared" ref="C29:J29" si="3">AVERAGE(C$4:C$24)</f>
        <v>103.11252556433307</v>
      </c>
      <c r="D29" s="1">
        <f t="shared" si="3"/>
        <v>103.91484236612533</v>
      </c>
      <c r="E29" s="1">
        <f t="shared" si="3"/>
        <v>106.10216286935446</v>
      </c>
      <c r="F29" s="1">
        <f t="shared" si="3"/>
        <v>103.48285423171865</v>
      </c>
      <c r="G29" s="1">
        <f t="shared" si="3"/>
        <v>106.9240140885053</v>
      </c>
      <c r="H29" s="1">
        <f t="shared" si="3"/>
        <v>118.5013630583472</v>
      </c>
      <c r="I29" s="1">
        <f t="shared" si="3"/>
        <v>119.05371438565059</v>
      </c>
      <c r="J29" s="1">
        <f t="shared" si="3"/>
        <v>128.28510086220047</v>
      </c>
    </row>
    <row r="30" spans="1:10" x14ac:dyDescent="0.25">
      <c r="B30" s="2" t="s">
        <v>0</v>
      </c>
      <c r="C30" s="1">
        <f t="shared" ref="C30:J30" si="4">_xlfn.STDEV.S(C$4:C$24)</f>
        <v>42.97171698538844</v>
      </c>
      <c r="D30" s="1">
        <f t="shared" si="4"/>
        <v>40.716286981998849</v>
      </c>
      <c r="E30" s="1">
        <f t="shared" si="4"/>
        <v>45.345011556957637</v>
      </c>
      <c r="F30" s="1">
        <f t="shared" si="4"/>
        <v>47.889992602195449</v>
      </c>
      <c r="G30" s="1">
        <f t="shared" si="4"/>
        <v>53.137830827840631</v>
      </c>
      <c r="H30" s="1">
        <f t="shared" si="4"/>
        <v>50.43662212843558</v>
      </c>
      <c r="I30" s="1">
        <f t="shared" si="4"/>
        <v>44.816162274569749</v>
      </c>
      <c r="J30" s="1">
        <f t="shared" si="4"/>
        <v>55.59570083173454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defaultRowHeight="15" x14ac:dyDescent="0.25"/>
  <cols>
    <col min="1" max="1" width="5.42578125" bestFit="1" customWidth="1"/>
    <col min="2" max="2" width="19" bestFit="1" customWidth="1"/>
    <col min="3" max="3" width="10.42578125" bestFit="1" customWidth="1"/>
  </cols>
  <sheetData>
    <row r="1" spans="1:10" x14ac:dyDescent="0.25">
      <c r="A1" s="11" t="s">
        <v>92</v>
      </c>
    </row>
    <row r="3" spans="1:10" x14ac:dyDescent="0.25">
      <c r="A3" s="98" t="s">
        <v>47</v>
      </c>
      <c r="B3" s="98"/>
      <c r="C3" s="30">
        <v>2012</v>
      </c>
      <c r="D3" s="30">
        <v>2013</v>
      </c>
      <c r="E3" s="30">
        <v>2014</v>
      </c>
      <c r="F3" s="30">
        <v>2015</v>
      </c>
      <c r="G3" s="30">
        <v>2016</v>
      </c>
      <c r="H3" s="30">
        <v>2017</v>
      </c>
      <c r="I3" s="30">
        <v>2018</v>
      </c>
      <c r="J3" s="30">
        <v>2019</v>
      </c>
    </row>
    <row r="4" spans="1:10" x14ac:dyDescent="0.25">
      <c r="A4" t="s">
        <v>46</v>
      </c>
      <c r="B4" s="20" t="s">
        <v>45</v>
      </c>
      <c r="C4" s="29">
        <v>228.57804848706283</v>
      </c>
      <c r="D4" s="29">
        <v>231.62139591109801</v>
      </c>
      <c r="E4" s="29">
        <v>212.83508576971431</v>
      </c>
      <c r="F4" s="29">
        <v>235.48177021887065</v>
      </c>
      <c r="G4" s="29">
        <v>193.0796441613669</v>
      </c>
      <c r="H4" s="29">
        <v>205.63745202194107</v>
      </c>
      <c r="I4" s="29">
        <v>191.51925779069543</v>
      </c>
      <c r="J4" s="29">
        <v>281.72081703771744</v>
      </c>
    </row>
    <row r="5" spans="1:10" x14ac:dyDescent="0.25">
      <c r="A5" t="s">
        <v>44</v>
      </c>
      <c r="B5" s="20" t="s">
        <v>43</v>
      </c>
      <c r="C5" s="29">
        <v>156.00624024960999</v>
      </c>
      <c r="D5" s="29">
        <v>113.71020142949966</v>
      </c>
      <c r="E5" s="29">
        <v>249.33510638297872</v>
      </c>
      <c r="F5" s="29">
        <v>100.38480843232391</v>
      </c>
      <c r="G5" s="29">
        <v>171.43836790673754</v>
      </c>
      <c r="H5" s="29">
        <v>127.06480304955528</v>
      </c>
      <c r="I5" s="29">
        <v>105.96962204168139</v>
      </c>
      <c r="J5" s="29">
        <v>122.78547623223997</v>
      </c>
    </row>
    <row r="6" spans="1:10" x14ac:dyDescent="0.25">
      <c r="A6" t="s">
        <v>42</v>
      </c>
      <c r="B6" s="20" t="s">
        <v>41</v>
      </c>
      <c r="C6" s="29">
        <v>315.28689412274343</v>
      </c>
      <c r="D6" s="29">
        <v>304.29943823100592</v>
      </c>
      <c r="E6" s="29">
        <v>338.13357478100443</v>
      </c>
      <c r="F6" s="29">
        <v>339.18350717724167</v>
      </c>
      <c r="G6" s="29">
        <v>338.77663551957983</v>
      </c>
      <c r="H6" s="29">
        <v>294.68810858427253</v>
      </c>
      <c r="I6" s="29">
        <v>287.7078337008482</v>
      </c>
      <c r="J6" s="29">
        <v>306.23973898694726</v>
      </c>
    </row>
    <row r="7" spans="1:10" x14ac:dyDescent="0.25">
      <c r="A7" t="s">
        <v>40</v>
      </c>
      <c r="B7" s="20" t="s">
        <v>39</v>
      </c>
      <c r="C7" s="29">
        <v>528.10754189944134</v>
      </c>
      <c r="D7" s="29">
        <v>522.50274423710209</v>
      </c>
      <c r="E7" s="29">
        <v>507.79510022271717</v>
      </c>
      <c r="F7" s="29">
        <v>373.96491852907133</v>
      </c>
      <c r="G7" s="29">
        <v>464.06848389276865</v>
      </c>
      <c r="H7" s="29">
        <v>520.78574691640017</v>
      </c>
      <c r="I7" s="29">
        <v>333.45683586513525</v>
      </c>
      <c r="J7" s="29">
        <v>426.86526497434272</v>
      </c>
    </row>
    <row r="8" spans="1:10" x14ac:dyDescent="0.25">
      <c r="A8" t="s">
        <v>38</v>
      </c>
      <c r="B8" s="20" t="s">
        <v>37</v>
      </c>
      <c r="C8" s="29">
        <v>154.58605290278254</v>
      </c>
      <c r="D8" s="29">
        <v>185.75851393188853</v>
      </c>
      <c r="E8" s="29">
        <v>168.12373907195698</v>
      </c>
      <c r="F8" s="29">
        <v>176.31825444928094</v>
      </c>
      <c r="G8" s="29">
        <v>127.67847229932276</v>
      </c>
      <c r="H8" s="29">
        <v>176.03696776323028</v>
      </c>
      <c r="I8" s="29">
        <v>193.90581717451525</v>
      </c>
      <c r="J8" s="29">
        <v>184.94342906875545</v>
      </c>
    </row>
    <row r="9" spans="1:10" x14ac:dyDescent="0.25">
      <c r="A9" t="s">
        <v>36</v>
      </c>
      <c r="B9" s="20" t="s">
        <v>35</v>
      </c>
      <c r="C9" s="29">
        <v>237.02853377125152</v>
      </c>
      <c r="D9" s="29">
        <v>245.39152566945705</v>
      </c>
      <c r="E9" s="29">
        <v>295.7899410024765</v>
      </c>
      <c r="F9" s="29">
        <v>357.94987674609695</v>
      </c>
      <c r="G9" s="29">
        <v>291.0507838364399</v>
      </c>
      <c r="H9" s="29">
        <v>285.50310865059924</v>
      </c>
      <c r="I9" s="29">
        <v>280.63993170186774</v>
      </c>
      <c r="J9" s="29">
        <v>305.60847316222237</v>
      </c>
    </row>
    <row r="10" spans="1:10" x14ac:dyDescent="0.25">
      <c r="A10" t="s">
        <v>34</v>
      </c>
      <c r="B10" s="20" t="s">
        <v>33</v>
      </c>
      <c r="C10" s="29">
        <v>188.87970723645378</v>
      </c>
      <c r="D10" s="29">
        <v>207.26092791736747</v>
      </c>
      <c r="E10" s="29">
        <v>176.42596284469224</v>
      </c>
      <c r="F10" s="29">
        <v>160.8876560332871</v>
      </c>
      <c r="G10" s="29">
        <v>167.70354341357859</v>
      </c>
      <c r="H10" s="29">
        <v>155.14912568904467</v>
      </c>
      <c r="I10" s="29">
        <v>167.85114817327954</v>
      </c>
      <c r="J10" s="29">
        <v>148.55950338680296</v>
      </c>
    </row>
    <row r="11" spans="1:10" x14ac:dyDescent="0.25">
      <c r="A11" t="s">
        <v>32</v>
      </c>
      <c r="B11" s="20" t="s">
        <v>31</v>
      </c>
      <c r="C11" s="29">
        <v>443.30502590396839</v>
      </c>
      <c r="D11" s="29">
        <v>358.49927235296207</v>
      </c>
      <c r="E11" s="29">
        <v>332.18992597941866</v>
      </c>
      <c r="F11" s="29">
        <v>362.68386056820475</v>
      </c>
      <c r="G11" s="29">
        <v>425.58108186177282</v>
      </c>
      <c r="H11" s="29">
        <v>320.59929849064389</v>
      </c>
      <c r="I11" s="29">
        <v>417.88949853260175</v>
      </c>
      <c r="J11" s="29">
        <v>356.29640093547425</v>
      </c>
    </row>
    <row r="12" spans="1:10" x14ac:dyDescent="0.25">
      <c r="A12" t="s">
        <v>30</v>
      </c>
      <c r="B12" s="20" t="s">
        <v>29</v>
      </c>
      <c r="C12" s="29">
        <v>333.13827119210839</v>
      </c>
      <c r="D12" s="29">
        <v>317.97370521275258</v>
      </c>
      <c r="E12" s="29">
        <v>313.45052923780474</v>
      </c>
      <c r="F12" s="29">
        <v>347.76002869864317</v>
      </c>
      <c r="G12" s="29">
        <v>346.3136832384177</v>
      </c>
      <c r="H12" s="29">
        <v>311.68012997724571</v>
      </c>
      <c r="I12" s="29">
        <v>370.66367039956214</v>
      </c>
      <c r="J12" s="29">
        <v>391.93401469125797</v>
      </c>
    </row>
    <row r="13" spans="1:10" x14ac:dyDescent="0.25">
      <c r="A13" t="s">
        <v>28</v>
      </c>
      <c r="B13" s="20" t="s">
        <v>27</v>
      </c>
      <c r="C13" s="29">
        <v>181.49019952922544</v>
      </c>
      <c r="D13" s="29">
        <v>187.50209265728412</v>
      </c>
      <c r="E13" s="29">
        <v>184.50801578630515</v>
      </c>
      <c r="F13" s="29">
        <v>137.51783166904423</v>
      </c>
      <c r="G13" s="29">
        <v>162.02554754936358</v>
      </c>
      <c r="H13" s="29">
        <v>174.08890599773628</v>
      </c>
      <c r="I13" s="29">
        <v>144.53363430111366</v>
      </c>
      <c r="J13" s="29">
        <v>153.3635413035901</v>
      </c>
    </row>
    <row r="14" spans="1:10" x14ac:dyDescent="0.25">
      <c r="A14" t="s">
        <v>26</v>
      </c>
      <c r="B14" s="20" t="s">
        <v>25</v>
      </c>
      <c r="C14" s="29">
        <v>177.7924789646689</v>
      </c>
      <c r="D14" s="29">
        <v>202.15914301196284</v>
      </c>
      <c r="E14" s="29">
        <v>199.33008651336743</v>
      </c>
      <c r="F14" s="29">
        <v>320.38446135362437</v>
      </c>
      <c r="G14" s="29">
        <v>403.0805260313457</v>
      </c>
      <c r="H14" s="29">
        <v>517.24537842414122</v>
      </c>
      <c r="I14" s="29">
        <v>390.57848484126794</v>
      </c>
      <c r="J14" s="29">
        <v>405.92290017870818</v>
      </c>
    </row>
    <row r="15" spans="1:10" x14ac:dyDescent="0.25">
      <c r="A15" t="s">
        <v>24</v>
      </c>
      <c r="B15" s="20" t="s">
        <v>23</v>
      </c>
      <c r="C15" s="29">
        <v>152.91563698920032</v>
      </c>
      <c r="D15" s="29">
        <v>157.28554720582898</v>
      </c>
      <c r="E15" s="29">
        <v>137.92161682370613</v>
      </c>
      <c r="F15" s="29">
        <v>157.45777268823363</v>
      </c>
      <c r="G15" s="29">
        <v>119.11333197757183</v>
      </c>
      <c r="H15" s="29">
        <v>100.31717931695803</v>
      </c>
      <c r="I15" s="29">
        <v>112.33430689732643</v>
      </c>
      <c r="J15" s="29">
        <v>101.8552200800291</v>
      </c>
    </row>
    <row r="16" spans="1:10" x14ac:dyDescent="0.25">
      <c r="A16" t="s">
        <v>22</v>
      </c>
      <c r="B16" s="20" t="s">
        <v>21</v>
      </c>
      <c r="C16" s="29">
        <v>208.3457793177609</v>
      </c>
      <c r="D16" s="29">
        <v>205.56024900821075</v>
      </c>
      <c r="E16" s="29">
        <v>207.22835110057241</v>
      </c>
      <c r="F16" s="29">
        <v>215.0926047550243</v>
      </c>
      <c r="G16" s="29">
        <v>225.15148207883132</v>
      </c>
      <c r="H16" s="29">
        <v>200.22321335267293</v>
      </c>
      <c r="I16" s="29">
        <v>208.0872618887189</v>
      </c>
      <c r="J16" s="29">
        <v>194.87145175049764</v>
      </c>
    </row>
    <row r="17" spans="1:10" x14ac:dyDescent="0.25">
      <c r="A17" t="s">
        <v>20</v>
      </c>
      <c r="B17" s="20" t="s">
        <v>19</v>
      </c>
      <c r="C17" s="29">
        <v>134.87796315799199</v>
      </c>
      <c r="D17" s="29">
        <v>126.74035002702551</v>
      </c>
      <c r="E17" s="29">
        <v>138.30727265742058</v>
      </c>
      <c r="F17" s="29">
        <v>198.13937689883571</v>
      </c>
      <c r="G17" s="29">
        <v>275.50233258641589</v>
      </c>
      <c r="H17" s="29">
        <v>203.42430920494999</v>
      </c>
      <c r="I17" s="29">
        <v>131.93358086586125</v>
      </c>
      <c r="J17" s="29">
        <v>166.75931072818233</v>
      </c>
    </row>
    <row r="18" spans="1:10" x14ac:dyDescent="0.25">
      <c r="A18" t="s">
        <v>18</v>
      </c>
      <c r="B18" s="20" t="s">
        <v>17</v>
      </c>
      <c r="C18" s="29">
        <v>241.76918154021192</v>
      </c>
      <c r="D18" s="29">
        <v>324.38401546000415</v>
      </c>
      <c r="E18" s="29">
        <v>247.35467912601348</v>
      </c>
      <c r="F18" s="29">
        <v>199.24571265921867</v>
      </c>
      <c r="G18" s="29">
        <v>262.32948583420773</v>
      </c>
      <c r="H18" s="29">
        <v>216.27265269595048</v>
      </c>
      <c r="I18" s="29">
        <v>218.98361398474665</v>
      </c>
      <c r="J18" s="29">
        <v>179.41608220518674</v>
      </c>
    </row>
    <row r="19" spans="1:10" x14ac:dyDescent="0.25">
      <c r="A19" t="s">
        <v>16</v>
      </c>
      <c r="B19" s="20" t="s">
        <v>15</v>
      </c>
      <c r="C19" s="29">
        <v>157.27080093569518</v>
      </c>
      <c r="D19" s="29">
        <v>175.53507401948923</v>
      </c>
      <c r="E19" s="29">
        <v>176.12112927816622</v>
      </c>
      <c r="F19" s="29">
        <v>159.15237946219014</v>
      </c>
      <c r="G19" s="29">
        <v>157.49532506671991</v>
      </c>
      <c r="H19" s="29">
        <v>160.55391099292561</v>
      </c>
      <c r="I19" s="29">
        <v>141.33136911886567</v>
      </c>
      <c r="J19" s="29">
        <v>168.03455123665097</v>
      </c>
    </row>
    <row r="20" spans="1:10" x14ac:dyDescent="0.25">
      <c r="A20" t="s">
        <v>14</v>
      </c>
      <c r="B20" s="20" t="s">
        <v>13</v>
      </c>
      <c r="C20" s="29">
        <v>173.0395406586739</v>
      </c>
      <c r="D20" s="29">
        <v>169.11317053372116</v>
      </c>
      <c r="E20" s="29">
        <v>162.74622632187715</v>
      </c>
      <c r="F20" s="29">
        <v>165.5488064661416</v>
      </c>
      <c r="G20" s="29">
        <v>153.15704066562537</v>
      </c>
      <c r="H20" s="29">
        <v>150.93963038502082</v>
      </c>
      <c r="I20" s="29">
        <v>189.23295507423515</v>
      </c>
      <c r="J20" s="29">
        <v>177.10897854594785</v>
      </c>
    </row>
    <row r="21" spans="1:10" x14ac:dyDescent="0.25">
      <c r="A21" t="s">
        <v>12</v>
      </c>
      <c r="B21" s="20" t="s">
        <v>11</v>
      </c>
      <c r="C21" s="29">
        <v>106.68563300142249</v>
      </c>
      <c r="D21" s="29">
        <v>132.90017720023627</v>
      </c>
      <c r="E21" s="29">
        <v>80.158430780837421</v>
      </c>
      <c r="F21" s="29">
        <v>80.763931778231751</v>
      </c>
      <c r="G21" s="29">
        <v>125.57765722322684</v>
      </c>
      <c r="H21" s="29">
        <v>93.145581064051285</v>
      </c>
      <c r="I21" s="29">
        <v>104.26384239697086</v>
      </c>
      <c r="J21" s="29">
        <v>65.939335811053823</v>
      </c>
    </row>
    <row r="22" spans="1:10" x14ac:dyDescent="0.25">
      <c r="A22" t="s">
        <v>10</v>
      </c>
      <c r="B22" s="20" t="s">
        <v>9</v>
      </c>
      <c r="C22" s="29">
        <v>175.66009771092936</v>
      </c>
      <c r="D22" s="29">
        <v>199.32154014220828</v>
      </c>
      <c r="E22" s="29">
        <v>169.30239716803263</v>
      </c>
      <c r="F22" s="29">
        <v>170.60920906337461</v>
      </c>
      <c r="G22" s="29">
        <v>167.02095353780749</v>
      </c>
      <c r="H22" s="29">
        <v>170.61834441372008</v>
      </c>
      <c r="I22" s="29">
        <v>151.72260666839358</v>
      </c>
      <c r="J22" s="29">
        <v>138.12650234994439</v>
      </c>
    </row>
    <row r="23" spans="1:10" x14ac:dyDescent="0.25">
      <c r="A23" t="s">
        <v>8</v>
      </c>
      <c r="B23" s="20" t="s">
        <v>7</v>
      </c>
      <c r="C23" s="29">
        <v>222.23185829195847</v>
      </c>
      <c r="D23" s="29">
        <v>216.23845153256917</v>
      </c>
      <c r="E23" s="29">
        <v>271.34209977040285</v>
      </c>
      <c r="F23" s="29">
        <v>248.14478045346553</v>
      </c>
      <c r="G23" s="29">
        <v>248.42750673925684</v>
      </c>
      <c r="H23" s="29">
        <v>240.74150750320891</v>
      </c>
      <c r="I23" s="29">
        <v>244.58442939853884</v>
      </c>
      <c r="J23" s="29">
        <v>229.36055238667066</v>
      </c>
    </row>
    <row r="24" spans="1:10" x14ac:dyDescent="0.25">
      <c r="A24" s="28" t="s">
        <v>6</v>
      </c>
      <c r="B24" s="16" t="s">
        <v>5</v>
      </c>
      <c r="C24" s="27">
        <v>219.80842973350232</v>
      </c>
      <c r="D24" s="27">
        <v>156.79210034694424</v>
      </c>
      <c r="E24" s="27">
        <v>156.98855007422827</v>
      </c>
      <c r="F24" s="27">
        <v>185.15401447567749</v>
      </c>
      <c r="G24" s="27">
        <v>182.35542422963275</v>
      </c>
      <c r="H24" s="27">
        <v>150.91161142014846</v>
      </c>
      <c r="I24" s="27">
        <v>144.14093780585461</v>
      </c>
      <c r="J24" s="27">
        <v>157.71135154960572</v>
      </c>
    </row>
    <row r="25" spans="1:10" x14ac:dyDescent="0.25">
      <c r="C25" s="26"/>
      <c r="D25" s="26"/>
      <c r="E25" s="26"/>
      <c r="F25" s="26"/>
      <c r="G25" s="26"/>
      <c r="H25" s="26"/>
    </row>
    <row r="26" spans="1:10" x14ac:dyDescent="0.25">
      <c r="B26" s="2" t="s">
        <v>4</v>
      </c>
      <c r="C26" s="1">
        <f>QUARTILE(C$4:C$24,1)</f>
        <v>157.27080093569518</v>
      </c>
      <c r="D26" s="1">
        <f t="shared" ref="D26:J26" si="0">QUARTILE(D$4:D$24,1)</f>
        <v>169.11317053372116</v>
      </c>
      <c r="E26" s="1">
        <f t="shared" si="0"/>
        <v>168.12373907195698</v>
      </c>
      <c r="F26" s="1">
        <f t="shared" si="0"/>
        <v>160.8876560332871</v>
      </c>
      <c r="G26" s="1">
        <f t="shared" si="0"/>
        <v>162.02554754936358</v>
      </c>
      <c r="H26" s="1">
        <f t="shared" si="0"/>
        <v>155.14912568904467</v>
      </c>
      <c r="I26" s="1">
        <f t="shared" si="0"/>
        <v>144.14093780585461</v>
      </c>
      <c r="J26" s="1">
        <f t="shared" si="0"/>
        <v>153.3635413035901</v>
      </c>
    </row>
    <row r="27" spans="1:10" x14ac:dyDescent="0.25">
      <c r="B27" s="2" t="s">
        <v>3</v>
      </c>
      <c r="C27" s="1">
        <f>MEDIAN(C$4:C$24)</f>
        <v>188.87970723645378</v>
      </c>
      <c r="D27" s="1">
        <f t="shared" ref="D27:J27" si="1">MEDIAN(D$4:D$24)</f>
        <v>202.15914301196284</v>
      </c>
      <c r="E27" s="1">
        <f t="shared" si="1"/>
        <v>199.33008651336743</v>
      </c>
      <c r="F27" s="1">
        <f t="shared" si="1"/>
        <v>198.13937689883571</v>
      </c>
      <c r="G27" s="1">
        <f t="shared" si="1"/>
        <v>193.0796441613669</v>
      </c>
      <c r="H27" s="1">
        <f t="shared" si="1"/>
        <v>200.22321335267293</v>
      </c>
      <c r="I27" s="1">
        <f t="shared" si="1"/>
        <v>191.51925779069543</v>
      </c>
      <c r="J27" s="1">
        <f t="shared" si="1"/>
        <v>179.41608220518674</v>
      </c>
    </row>
    <row r="28" spans="1:10" x14ac:dyDescent="0.25">
      <c r="B28" s="2" t="s">
        <v>2</v>
      </c>
      <c r="C28" s="1">
        <f>QUARTILE(C$4:C$24,3)</f>
        <v>237.02853377125152</v>
      </c>
      <c r="D28" s="1">
        <f t="shared" ref="D28:J28" si="2">QUARTILE(D$4:D$24,3)</f>
        <v>245.39152566945705</v>
      </c>
      <c r="E28" s="1">
        <f t="shared" si="2"/>
        <v>271.34209977040285</v>
      </c>
      <c r="F28" s="1">
        <f t="shared" si="2"/>
        <v>320.38446135362437</v>
      </c>
      <c r="G28" s="1">
        <f t="shared" si="2"/>
        <v>291.0507838364399</v>
      </c>
      <c r="H28" s="1">
        <f t="shared" si="2"/>
        <v>285.50310865059924</v>
      </c>
      <c r="I28" s="1">
        <f t="shared" si="2"/>
        <v>280.63993170186774</v>
      </c>
      <c r="J28" s="1">
        <f t="shared" si="2"/>
        <v>305.60847316222237</v>
      </c>
    </row>
    <row r="29" spans="1:10" x14ac:dyDescent="0.25">
      <c r="B29" s="2" t="s">
        <v>1</v>
      </c>
      <c r="C29" s="1">
        <f>AVERAGE(C$4:C$24)</f>
        <v>225.5620912188887</v>
      </c>
      <c r="D29" s="1">
        <f t="shared" ref="D29:J29" si="3">AVERAGE(D$4:D$24)</f>
        <v>225.7404588589819</v>
      </c>
      <c r="E29" s="1">
        <f t="shared" si="3"/>
        <v>225.01846765208069</v>
      </c>
      <c r="F29" s="1">
        <f t="shared" si="3"/>
        <v>223.42026488457535</v>
      </c>
      <c r="G29" s="1">
        <f t="shared" si="3"/>
        <v>238.42510998333287</v>
      </c>
      <c r="H29" s="1">
        <f t="shared" si="3"/>
        <v>227.41080790068654</v>
      </c>
      <c r="I29" s="1">
        <f t="shared" si="3"/>
        <v>215.77764945819425</v>
      </c>
      <c r="J29" s="1">
        <f t="shared" si="3"/>
        <v>222.06775698103948</v>
      </c>
    </row>
    <row r="30" spans="1:10" x14ac:dyDescent="0.25">
      <c r="B30" s="2" t="s">
        <v>0</v>
      </c>
      <c r="C30" s="1">
        <f>_xlfn.STDEV.S(C$4:C$24)</f>
        <v>103.02996873578914</v>
      </c>
      <c r="D30" s="1">
        <f t="shared" ref="D30:J30" si="4">_xlfn.STDEV.S(D$4:D$24)</f>
        <v>95.345327777525512</v>
      </c>
      <c r="E30" s="1">
        <f t="shared" si="4"/>
        <v>94.54170965790243</v>
      </c>
      <c r="F30" s="1">
        <f t="shared" si="4"/>
        <v>90.980772918142492</v>
      </c>
      <c r="G30" s="1">
        <f t="shared" si="4"/>
        <v>104.50719543022161</v>
      </c>
      <c r="H30" s="1">
        <f t="shared" si="4"/>
        <v>116.23217409422492</v>
      </c>
      <c r="I30" s="1">
        <f t="shared" si="4"/>
        <v>96.350310624674194</v>
      </c>
      <c r="J30" s="1">
        <f t="shared" si="4"/>
        <v>105.40989041227944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L8" sqref="L8"/>
    </sheetView>
  </sheetViews>
  <sheetFormatPr defaultRowHeight="15" x14ac:dyDescent="0.25"/>
  <cols>
    <col min="1" max="1" width="4" bestFit="1" customWidth="1"/>
    <col min="2" max="2" width="19" bestFit="1" customWidth="1"/>
    <col min="3" max="3" width="10.42578125" hidden="1" customWidth="1"/>
    <col min="4" max="4" width="0" hidden="1" customWidth="1"/>
    <col min="10" max="10" width="9.42578125" bestFit="1" customWidth="1"/>
  </cols>
  <sheetData>
    <row r="1" spans="1:10" x14ac:dyDescent="0.25">
      <c r="A1" s="11" t="s">
        <v>73</v>
      </c>
    </row>
    <row r="3" spans="1:10" x14ac:dyDescent="0.25">
      <c r="A3" s="99" t="s">
        <v>47</v>
      </c>
      <c r="B3" s="100"/>
      <c r="C3" s="62">
        <v>2012</v>
      </c>
      <c r="D3" s="62">
        <v>2013</v>
      </c>
      <c r="E3" s="62">
        <v>2014</v>
      </c>
      <c r="F3" s="62">
        <v>2015</v>
      </c>
      <c r="G3" s="62">
        <v>2016</v>
      </c>
      <c r="H3" s="62">
        <v>2017</v>
      </c>
      <c r="I3" s="68">
        <v>2018</v>
      </c>
      <c r="J3" s="68">
        <v>2019</v>
      </c>
    </row>
    <row r="4" spans="1:10" x14ac:dyDescent="0.25">
      <c r="A4" s="61" t="s">
        <v>46</v>
      </c>
      <c r="B4" s="9" t="s">
        <v>45</v>
      </c>
      <c r="C4" s="60">
        <v>21.2121212121212</v>
      </c>
      <c r="D4" s="60">
        <v>14.467005076142101</v>
      </c>
      <c r="E4" s="60">
        <v>19.375</v>
      </c>
      <c r="F4" s="60">
        <v>16.5165165165165</v>
      </c>
      <c r="G4" s="60">
        <v>20.065789473684202</v>
      </c>
      <c r="H4" s="60">
        <v>12.992125984252</v>
      </c>
      <c r="I4" s="60">
        <v>16.6666666666667</v>
      </c>
      <c r="J4" s="60">
        <v>19.557195571955699</v>
      </c>
    </row>
    <row r="5" spans="1:10" x14ac:dyDescent="0.25">
      <c r="A5" s="61" t="s">
        <v>44</v>
      </c>
      <c r="B5" s="9" t="s">
        <v>43</v>
      </c>
      <c r="C5" s="60">
        <v>100</v>
      </c>
      <c r="D5" s="60">
        <v>100</v>
      </c>
      <c r="E5" s="60">
        <v>100</v>
      </c>
      <c r="F5" s="60">
        <v>100</v>
      </c>
      <c r="G5" s="60">
        <v>100</v>
      </c>
      <c r="H5" s="60">
        <v>100</v>
      </c>
      <c r="I5" s="60">
        <v>100</v>
      </c>
      <c r="J5" s="60">
        <v>100</v>
      </c>
    </row>
    <row r="6" spans="1:10" x14ac:dyDescent="0.25">
      <c r="A6" s="61" t="s">
        <v>42</v>
      </c>
      <c r="B6" s="9" t="s">
        <v>41</v>
      </c>
      <c r="C6" s="60">
        <v>22.7777777777778</v>
      </c>
      <c r="D6" s="60">
        <v>22.3684210526316</v>
      </c>
      <c r="E6" s="60">
        <v>19.927095990279501</v>
      </c>
      <c r="F6" s="60">
        <v>18.0306905370844</v>
      </c>
      <c r="G6" s="60">
        <v>22.322580645161299</v>
      </c>
      <c r="H6" s="60">
        <v>22.533333333333299</v>
      </c>
      <c r="I6" s="60">
        <v>23.33</v>
      </c>
      <c r="J6" s="60">
        <v>24.4299674267101</v>
      </c>
    </row>
    <row r="7" spans="1:10" x14ac:dyDescent="0.25">
      <c r="A7" s="61" t="s">
        <v>40</v>
      </c>
      <c r="B7" s="9" t="s">
        <v>39</v>
      </c>
      <c r="C7" s="60">
        <v>0</v>
      </c>
      <c r="D7" s="60">
        <v>11.1111111111111</v>
      </c>
      <c r="E7" s="60">
        <v>11.6666666666667</v>
      </c>
      <c r="F7" s="60">
        <v>12.1951219512195</v>
      </c>
      <c r="G7" s="60">
        <v>11.9047619047619</v>
      </c>
      <c r="H7" s="60">
        <v>6.12244897959184</v>
      </c>
      <c r="I7" s="60">
        <v>2.2222222222222197</v>
      </c>
      <c r="J7" s="60">
        <v>3.3333333333333299</v>
      </c>
    </row>
    <row r="8" spans="1:10" x14ac:dyDescent="0.25">
      <c r="A8" s="61" t="s">
        <v>38</v>
      </c>
      <c r="B8" s="9" t="s">
        <v>37</v>
      </c>
      <c r="C8" s="60">
        <v>11.363636363636399</v>
      </c>
      <c r="D8" s="60">
        <v>11.363636363636399</v>
      </c>
      <c r="E8" s="60">
        <v>12.244897959183699</v>
      </c>
      <c r="F8" s="60">
        <v>8.3333333333333304</v>
      </c>
      <c r="G8" s="60">
        <v>4.6511627906976702</v>
      </c>
      <c r="H8" s="60">
        <v>0</v>
      </c>
      <c r="I8" s="60">
        <v>7.1428571428571397</v>
      </c>
      <c r="J8" s="60">
        <v>15</v>
      </c>
    </row>
    <row r="9" spans="1:10" x14ac:dyDescent="0.25">
      <c r="A9" s="61" t="s">
        <v>36</v>
      </c>
      <c r="B9" s="9" t="s">
        <v>35</v>
      </c>
      <c r="C9" s="60">
        <v>11.7505995203837</v>
      </c>
      <c r="D9" s="60">
        <v>10.2325581395349</v>
      </c>
      <c r="E9" s="60">
        <v>15.109890109890101</v>
      </c>
      <c r="F9" s="60">
        <v>11.0481586402266</v>
      </c>
      <c r="G9" s="60">
        <v>8.6826347305389202</v>
      </c>
      <c r="H9" s="60">
        <v>10.0574712643678</v>
      </c>
      <c r="I9" s="60">
        <v>8.7613293051359502</v>
      </c>
      <c r="J9" s="60">
        <v>10.726643598615899</v>
      </c>
    </row>
    <row r="10" spans="1:10" x14ac:dyDescent="0.25">
      <c r="A10" s="61" t="s">
        <v>34</v>
      </c>
      <c r="B10" s="9" t="s">
        <v>33</v>
      </c>
      <c r="C10" s="60">
        <v>100</v>
      </c>
      <c r="D10" s="60">
        <v>100</v>
      </c>
      <c r="E10" s="60">
        <v>100</v>
      </c>
      <c r="F10" s="60">
        <v>100</v>
      </c>
      <c r="G10" s="60">
        <v>100</v>
      </c>
      <c r="H10" s="60">
        <v>100</v>
      </c>
      <c r="I10" s="60">
        <v>12.328767123287699</v>
      </c>
      <c r="J10" s="60">
        <v>19.402985074626901</v>
      </c>
    </row>
    <row r="11" spans="1:10" x14ac:dyDescent="0.25">
      <c r="A11" s="61" t="s">
        <v>32</v>
      </c>
      <c r="B11" s="9" t="s">
        <v>31</v>
      </c>
      <c r="C11" s="60">
        <v>21.1864406779661</v>
      </c>
      <c r="D11" s="60">
        <v>17.431192660550501</v>
      </c>
      <c r="E11" s="60">
        <v>19.047619047618998</v>
      </c>
      <c r="F11" s="60">
        <v>13.559322033898299</v>
      </c>
      <c r="G11" s="60">
        <v>20.370370370370399</v>
      </c>
      <c r="H11" s="60">
        <v>27.848101265822798</v>
      </c>
      <c r="I11" s="60">
        <v>21.6494845360825</v>
      </c>
      <c r="J11" s="60">
        <v>22.093023255814</v>
      </c>
    </row>
    <row r="12" spans="1:10" x14ac:dyDescent="0.25">
      <c r="A12" s="61" t="s">
        <v>30</v>
      </c>
      <c r="B12" s="9" t="s">
        <v>29</v>
      </c>
      <c r="C12" s="60">
        <v>7.0754716981132102</v>
      </c>
      <c r="D12" s="60">
        <v>9.8522167487684698</v>
      </c>
      <c r="E12" s="60">
        <v>8.99470899470899</v>
      </c>
      <c r="F12" s="60">
        <v>8.25</v>
      </c>
      <c r="G12" s="60">
        <v>8.86850152905199</v>
      </c>
      <c r="H12" s="60">
        <v>9.8550724637681206</v>
      </c>
      <c r="I12" s="60">
        <v>8.7227414330218114</v>
      </c>
      <c r="J12" s="60">
        <v>8.8607594936708907</v>
      </c>
    </row>
    <row r="13" spans="1:10" x14ac:dyDescent="0.25">
      <c r="A13" s="61" t="s">
        <v>28</v>
      </c>
      <c r="B13" s="9" t="s">
        <v>27</v>
      </c>
      <c r="C13" s="60">
        <v>20.3187250996016</v>
      </c>
      <c r="D13" s="60">
        <v>18.410041841004197</v>
      </c>
      <c r="E13" s="60">
        <v>12.9464285714286</v>
      </c>
      <c r="F13" s="60">
        <v>10.4417670682731</v>
      </c>
      <c r="G13" s="60">
        <v>11.9834710743802</v>
      </c>
      <c r="H13" s="60">
        <v>12.4444444444444</v>
      </c>
      <c r="I13" s="60">
        <v>16.055045871559599</v>
      </c>
      <c r="J13" s="60">
        <v>12.1212121212121</v>
      </c>
    </row>
    <row r="14" spans="1:10" x14ac:dyDescent="0.25">
      <c r="A14" s="61" t="s">
        <v>26</v>
      </c>
      <c r="B14" s="9" t="s">
        <v>25</v>
      </c>
      <c r="C14" s="60">
        <v>9.375</v>
      </c>
      <c r="D14" s="60">
        <v>7.2463768115942004</v>
      </c>
      <c r="E14" s="60">
        <v>5.1724137931034502</v>
      </c>
      <c r="F14" s="60">
        <v>6.7567567567567597</v>
      </c>
      <c r="G14" s="60">
        <v>17.241379310344801</v>
      </c>
      <c r="H14" s="60">
        <v>14.0625</v>
      </c>
      <c r="I14" s="60">
        <v>9.2592592592592595</v>
      </c>
      <c r="J14" s="60">
        <v>8.3333333333333304</v>
      </c>
    </row>
    <row r="15" spans="1:10" x14ac:dyDescent="0.25">
      <c r="A15" s="61" t="s">
        <v>24</v>
      </c>
      <c r="B15" s="9" t="s">
        <v>23</v>
      </c>
      <c r="C15" s="60">
        <v>23.157894736842099</v>
      </c>
      <c r="D15" s="60">
        <v>35.051546391752602</v>
      </c>
      <c r="E15" s="60">
        <v>24.4897959183673</v>
      </c>
      <c r="F15" s="60">
        <v>18.421052631578899</v>
      </c>
      <c r="G15" s="60">
        <v>36</v>
      </c>
      <c r="H15" s="60">
        <v>24.1758241758242</v>
      </c>
      <c r="I15" s="60">
        <v>27.397260273972602</v>
      </c>
      <c r="J15" s="60">
        <v>16.393442622950801</v>
      </c>
    </row>
    <row r="16" spans="1:10" x14ac:dyDescent="0.25">
      <c r="A16" s="61" t="s">
        <v>22</v>
      </c>
      <c r="B16" s="9" t="s">
        <v>21</v>
      </c>
      <c r="C16" s="60">
        <v>8.0305927342256194</v>
      </c>
      <c r="D16" s="60">
        <v>10.602910602910599</v>
      </c>
      <c r="E16" s="60">
        <v>11.018711018711</v>
      </c>
      <c r="F16" s="60">
        <v>7.11462450592885</v>
      </c>
      <c r="G16" s="60">
        <v>7.5723830734966597</v>
      </c>
      <c r="H16" s="60">
        <v>8.0962800875273491</v>
      </c>
      <c r="I16" s="60">
        <v>5.4054054054054097</v>
      </c>
      <c r="J16" s="60">
        <v>2.6706231454005902</v>
      </c>
    </row>
    <row r="17" spans="1:10" x14ac:dyDescent="0.25">
      <c r="A17" s="61" t="s">
        <v>20</v>
      </c>
      <c r="B17" s="9" t="s">
        <v>19</v>
      </c>
      <c r="C17" s="60">
        <v>16.6666666666667</v>
      </c>
      <c r="D17" s="60">
        <v>13.7931034482759</v>
      </c>
      <c r="E17" s="60">
        <v>6.6666666666666696</v>
      </c>
      <c r="F17" s="60">
        <v>12.1951219512195</v>
      </c>
      <c r="G17" s="60">
        <v>12.3456790123457</v>
      </c>
      <c r="H17" s="60">
        <v>6.8493150684931505</v>
      </c>
      <c r="I17" s="60">
        <v>12.987012987012999</v>
      </c>
      <c r="J17" s="60">
        <v>9.67741935483871</v>
      </c>
    </row>
    <row r="18" spans="1:10" x14ac:dyDescent="0.25">
      <c r="A18" s="61" t="s">
        <v>18</v>
      </c>
      <c r="B18" s="9" t="s">
        <v>17</v>
      </c>
      <c r="C18" s="60">
        <v>0</v>
      </c>
      <c r="D18" s="60">
        <v>8</v>
      </c>
      <c r="E18" s="60">
        <v>3.8461538461538498</v>
      </c>
      <c r="F18" s="60">
        <v>9.0909090909090899</v>
      </c>
      <c r="G18" s="60">
        <v>7.1428571428571397</v>
      </c>
      <c r="H18" s="60">
        <v>33.3333333333333</v>
      </c>
      <c r="I18" s="60">
        <v>0</v>
      </c>
      <c r="J18" s="60">
        <v>10</v>
      </c>
    </row>
    <row r="19" spans="1:10" x14ac:dyDescent="0.25">
      <c r="A19" s="61" t="s">
        <v>16</v>
      </c>
      <c r="B19" s="9" t="s">
        <v>15</v>
      </c>
      <c r="C19" s="60">
        <v>12.048192771084301</v>
      </c>
      <c r="D19" s="60">
        <v>12.8755364806867</v>
      </c>
      <c r="E19" s="60">
        <v>11.4832535885167</v>
      </c>
      <c r="F19" s="60">
        <v>12.7450980392157</v>
      </c>
      <c r="G19" s="60">
        <v>13.258426966292101</v>
      </c>
      <c r="H19" s="60">
        <v>11.6550116550117</v>
      </c>
      <c r="I19" s="60">
        <v>7.6388888888888893</v>
      </c>
      <c r="J19" s="60">
        <v>8.70786516853933</v>
      </c>
    </row>
    <row r="20" spans="1:10" x14ac:dyDescent="0.25">
      <c r="A20" s="61" t="s">
        <v>14</v>
      </c>
      <c r="B20" s="9" t="s">
        <v>13</v>
      </c>
      <c r="C20" s="60">
        <v>5.8823529411764701</v>
      </c>
      <c r="D20" s="60">
        <v>5.5384615384615401</v>
      </c>
      <c r="E20" s="60">
        <v>4.1791044776119399</v>
      </c>
      <c r="F20" s="60">
        <v>9.0643274853801206</v>
      </c>
      <c r="G20" s="60">
        <v>6.7647058823529393</v>
      </c>
      <c r="H20" s="60">
        <v>8.3601286173633405</v>
      </c>
      <c r="I20" s="60">
        <v>5.3459119496855303</v>
      </c>
      <c r="J20" s="60">
        <v>7.5471698113207601</v>
      </c>
    </row>
    <row r="21" spans="1:10" x14ac:dyDescent="0.25">
      <c r="A21" s="61" t="s">
        <v>12</v>
      </c>
      <c r="B21" s="9" t="s">
        <v>11</v>
      </c>
      <c r="C21" s="60">
        <v>3.4482758620689702</v>
      </c>
      <c r="D21" s="60">
        <v>9.67741935483871</v>
      </c>
      <c r="E21" s="60">
        <v>15.151515151515198</v>
      </c>
      <c r="F21" s="60">
        <v>12</v>
      </c>
      <c r="G21" s="60">
        <v>11.538461538461501</v>
      </c>
      <c r="H21" s="60">
        <v>10.714285714285699</v>
      </c>
      <c r="I21" s="60">
        <v>10</v>
      </c>
      <c r="J21" s="60">
        <v>35</v>
      </c>
    </row>
    <row r="22" spans="1:10" x14ac:dyDescent="0.25">
      <c r="A22" s="61" t="s">
        <v>10</v>
      </c>
      <c r="B22" s="9" t="s">
        <v>9</v>
      </c>
      <c r="C22" s="60">
        <v>11.6883116883117</v>
      </c>
      <c r="D22" s="60">
        <v>17.3913043478261</v>
      </c>
      <c r="E22" s="60">
        <v>8.5526315789473699</v>
      </c>
      <c r="F22" s="60">
        <v>12.1428571428571</v>
      </c>
      <c r="G22" s="60">
        <v>7.0967741935483897</v>
      </c>
      <c r="H22" s="60">
        <v>7.5471698113207601</v>
      </c>
      <c r="I22" s="60">
        <v>10.6918238993711</v>
      </c>
      <c r="J22" s="60">
        <v>17.037037037036999</v>
      </c>
    </row>
    <row r="23" spans="1:10" x14ac:dyDescent="0.25">
      <c r="A23" s="61" t="s">
        <v>8</v>
      </c>
      <c r="B23" s="9" t="s">
        <v>7</v>
      </c>
      <c r="C23" s="60">
        <v>12.944162436548201</v>
      </c>
      <c r="D23" s="60">
        <v>9.0425531914893593</v>
      </c>
      <c r="E23" s="60">
        <v>11.707317073170701</v>
      </c>
      <c r="F23" s="60">
        <v>8.6720867208672097</v>
      </c>
      <c r="G23" s="60">
        <v>9.1811414392059607</v>
      </c>
      <c r="H23" s="60">
        <v>8.0645161290322598</v>
      </c>
      <c r="I23" s="60">
        <v>5.0632911392405093</v>
      </c>
      <c r="J23" s="60">
        <v>7.4285714285714297</v>
      </c>
    </row>
    <row r="24" spans="1:10" x14ac:dyDescent="0.25">
      <c r="A24" s="59" t="s">
        <v>6</v>
      </c>
      <c r="B24" s="5" t="s">
        <v>5</v>
      </c>
      <c r="C24" s="58">
        <v>73.880597014925399</v>
      </c>
      <c r="D24" s="58">
        <v>59.405940594059402</v>
      </c>
      <c r="E24" s="58">
        <v>53.398058252427205</v>
      </c>
      <c r="F24" s="58">
        <v>46.464646464646499</v>
      </c>
      <c r="G24" s="58">
        <v>51.578947368421105</v>
      </c>
      <c r="H24" s="58">
        <v>43.925233644859802</v>
      </c>
      <c r="I24" s="58">
        <v>14.953271028037399</v>
      </c>
      <c r="J24" s="58">
        <v>17.241379310344801</v>
      </c>
    </row>
    <row r="25" spans="1:10" x14ac:dyDescent="0.25">
      <c r="C25" s="26"/>
      <c r="D25" s="26"/>
      <c r="E25" s="26"/>
      <c r="F25" s="26"/>
      <c r="G25" s="26"/>
      <c r="H25" s="26"/>
    </row>
    <row r="26" spans="1:10" x14ac:dyDescent="0.25">
      <c r="B26" s="2" t="s">
        <v>4</v>
      </c>
      <c r="C26" s="1">
        <f t="shared" ref="C26:J26" si="0">QUARTILE(C$4:C$24,1)</f>
        <v>8.0305927342256194</v>
      </c>
      <c r="D26" s="1">
        <f t="shared" si="0"/>
        <v>9.8522167487684698</v>
      </c>
      <c r="E26" s="1">
        <f t="shared" si="0"/>
        <v>8.99470899470899</v>
      </c>
      <c r="F26" s="1">
        <f t="shared" si="0"/>
        <v>9.0643274853801206</v>
      </c>
      <c r="G26" s="1">
        <f t="shared" si="0"/>
        <v>8.6826347305389202</v>
      </c>
      <c r="H26" s="1">
        <f t="shared" si="0"/>
        <v>8.0962800875273491</v>
      </c>
      <c r="I26" s="1">
        <f t="shared" si="0"/>
        <v>7.1428571428571397</v>
      </c>
      <c r="J26" s="1">
        <f t="shared" si="0"/>
        <v>8.70786516853933</v>
      </c>
    </row>
    <row r="27" spans="1:10" x14ac:dyDescent="0.25">
      <c r="B27" s="2" t="s">
        <v>3</v>
      </c>
      <c r="C27" s="1">
        <f t="shared" ref="C27:J27" si="1">MEDIAN(C$4:C$24)</f>
        <v>12.048192771084301</v>
      </c>
      <c r="D27" s="1">
        <f t="shared" si="1"/>
        <v>12.8755364806867</v>
      </c>
      <c r="E27" s="1">
        <f t="shared" si="1"/>
        <v>12.244897959183699</v>
      </c>
      <c r="F27" s="1">
        <f t="shared" si="1"/>
        <v>12.1428571428571</v>
      </c>
      <c r="G27" s="1">
        <f t="shared" si="1"/>
        <v>11.9834710743802</v>
      </c>
      <c r="H27" s="1">
        <f t="shared" si="1"/>
        <v>11.6550116550117</v>
      </c>
      <c r="I27" s="1">
        <f t="shared" si="1"/>
        <v>10</v>
      </c>
      <c r="J27" s="1">
        <f t="shared" si="1"/>
        <v>12.1212121212121</v>
      </c>
    </row>
    <row r="28" spans="1:10" x14ac:dyDescent="0.25">
      <c r="B28" s="2" t="s">
        <v>2</v>
      </c>
      <c r="C28" s="1">
        <f t="shared" ref="C28:J28" si="2">QUARTILE(C$4:C$24,3)</f>
        <v>21.2121212121212</v>
      </c>
      <c r="D28" s="1">
        <f t="shared" si="2"/>
        <v>18.410041841004197</v>
      </c>
      <c r="E28" s="1">
        <f t="shared" si="2"/>
        <v>19.375</v>
      </c>
      <c r="F28" s="1">
        <f t="shared" si="2"/>
        <v>16.5165165165165</v>
      </c>
      <c r="G28" s="1">
        <f t="shared" si="2"/>
        <v>20.370370370370399</v>
      </c>
      <c r="H28" s="1">
        <f t="shared" si="2"/>
        <v>24.1758241758242</v>
      </c>
      <c r="I28" s="1">
        <f t="shared" si="2"/>
        <v>16.055045871559599</v>
      </c>
      <c r="J28" s="1">
        <f t="shared" si="2"/>
        <v>19.402985074626901</v>
      </c>
    </row>
    <row r="29" spans="1:10" x14ac:dyDescent="0.25">
      <c r="B29" s="2" t="s">
        <v>1</v>
      </c>
      <c r="C29" s="1">
        <f t="shared" ref="C29:J29" si="3">AVERAGE(C$4:C$24)</f>
        <v>23.466991390545211</v>
      </c>
      <c r="D29" s="1">
        <f t="shared" si="3"/>
        <v>23.993396940727347</v>
      </c>
      <c r="E29" s="1">
        <f t="shared" si="3"/>
        <v>22.617996604998478</v>
      </c>
      <c r="F29" s="1">
        <f t="shared" si="3"/>
        <v>21.573447184281502</v>
      </c>
      <c r="G29" s="1">
        <f t="shared" si="3"/>
        <v>23.265239449808234</v>
      </c>
      <c r="H29" s="1">
        <f t="shared" si="3"/>
        <v>22.792218855839611</v>
      </c>
      <c r="I29" s="1">
        <f t="shared" si="3"/>
        <v>15.505773291986063</v>
      </c>
      <c r="J29" s="1">
        <f t="shared" si="3"/>
        <v>17.883902908965517</v>
      </c>
    </row>
    <row r="30" spans="1:10" x14ac:dyDescent="0.25">
      <c r="B30" s="2" t="s">
        <v>0</v>
      </c>
      <c r="C30" s="1">
        <f t="shared" ref="C30:J30" si="4">_xlfn.STDEV.S(C$4:C$24)</f>
        <v>29.583512275585477</v>
      </c>
      <c r="D30" s="1">
        <f t="shared" si="4"/>
        <v>27.90037793347771</v>
      </c>
      <c r="E30" s="1">
        <f t="shared" si="4"/>
        <v>27.751331283078514</v>
      </c>
      <c r="F30" s="1">
        <f t="shared" si="4"/>
        <v>27.351946860306082</v>
      </c>
      <c r="G30" s="1">
        <f t="shared" si="4"/>
        <v>27.761444903581577</v>
      </c>
      <c r="H30" s="1">
        <f t="shared" si="4"/>
        <v>27.668795216353793</v>
      </c>
      <c r="I30" s="1">
        <f t="shared" si="4"/>
        <v>20.548765079204589</v>
      </c>
      <c r="J30" s="1">
        <f t="shared" si="4"/>
        <v>20.302032081750337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" bestFit="1" customWidth="1"/>
    <col min="2" max="2" width="19" bestFit="1" customWidth="1"/>
  </cols>
  <sheetData>
    <row r="1" spans="1:10" x14ac:dyDescent="0.25">
      <c r="A1" s="11" t="s">
        <v>93</v>
      </c>
    </row>
    <row r="3" spans="1:10" x14ac:dyDescent="0.25">
      <c r="A3" s="96" t="s">
        <v>47</v>
      </c>
      <c r="B3" s="97"/>
      <c r="C3" s="62">
        <v>2012</v>
      </c>
      <c r="D3" s="62">
        <v>2013</v>
      </c>
      <c r="E3" s="62">
        <v>2014</v>
      </c>
      <c r="F3" s="62">
        <v>2015</v>
      </c>
      <c r="G3" s="92">
        <v>2016</v>
      </c>
      <c r="H3" s="92">
        <v>2017</v>
      </c>
      <c r="I3" s="92">
        <v>2018</v>
      </c>
      <c r="J3" s="92">
        <v>2019</v>
      </c>
    </row>
    <row r="4" spans="1:10" x14ac:dyDescent="0.25">
      <c r="A4" s="10" t="s">
        <v>46</v>
      </c>
      <c r="B4" s="9" t="s">
        <v>45</v>
      </c>
      <c r="C4" s="8">
        <v>2.3778800701201539</v>
      </c>
      <c r="D4" s="8">
        <v>1.9828296508592036</v>
      </c>
      <c r="E4" s="8">
        <v>1.8166254131921264</v>
      </c>
      <c r="F4" s="8">
        <v>1.6903731003079014</v>
      </c>
      <c r="G4" s="7">
        <v>1.6640759848564317</v>
      </c>
      <c r="H4" s="7">
        <v>1.7825733985410672</v>
      </c>
      <c r="I4" s="7">
        <v>1.7877608198607589</v>
      </c>
      <c r="J4" s="7">
        <v>1.8726445606768516</v>
      </c>
    </row>
    <row r="5" spans="1:10" x14ac:dyDescent="0.25">
      <c r="A5" s="10" t="s">
        <v>44</v>
      </c>
      <c r="B5" s="9" t="s">
        <v>43</v>
      </c>
      <c r="C5" s="8">
        <v>5.1729584583794033</v>
      </c>
      <c r="D5" s="8">
        <v>5.115609649260036</v>
      </c>
      <c r="E5" s="8">
        <v>4.8370414725758417</v>
      </c>
      <c r="F5" s="8">
        <v>4.1154187906280688</v>
      </c>
      <c r="G5" s="7">
        <v>3.2357122101013909</v>
      </c>
      <c r="H5" s="7">
        <v>3.4204739799657951</v>
      </c>
      <c r="I5" s="7">
        <v>3.8905881047843933</v>
      </c>
      <c r="J5" s="7">
        <v>3.2785319816020242</v>
      </c>
    </row>
    <row r="6" spans="1:10" x14ac:dyDescent="0.25">
      <c r="A6" s="10" t="s">
        <v>42</v>
      </c>
      <c r="B6" s="9" t="s">
        <v>41</v>
      </c>
      <c r="C6" s="8">
        <v>2.2980387039074079</v>
      </c>
      <c r="D6" s="8">
        <v>1.8893208195394875</v>
      </c>
      <c r="E6" s="8">
        <v>1.6456779971758868</v>
      </c>
      <c r="F6" s="8">
        <v>1.5328991468730928</v>
      </c>
      <c r="G6" s="7">
        <v>1.3911385384342612</v>
      </c>
      <c r="H6" s="7">
        <v>1.2704650267297697</v>
      </c>
      <c r="I6" s="7">
        <v>1.2182827504035867</v>
      </c>
      <c r="J6" s="7">
        <v>1.1582838116393757</v>
      </c>
    </row>
    <row r="7" spans="1:10" x14ac:dyDescent="0.25">
      <c r="A7" s="10" t="s">
        <v>40</v>
      </c>
      <c r="B7" s="9" t="s">
        <v>39</v>
      </c>
      <c r="C7" s="8">
        <v>4.1112881111454538</v>
      </c>
      <c r="D7" s="8">
        <v>3.6791686452418051</v>
      </c>
      <c r="E7" s="8">
        <v>3.5426612424716026</v>
      </c>
      <c r="F7" s="8">
        <v>3.3788605217176646</v>
      </c>
      <c r="G7" s="7">
        <v>3.3865050461612891</v>
      </c>
      <c r="H7" s="7">
        <v>3.5974790941829946</v>
      </c>
      <c r="I7" s="7">
        <v>3.6342965419232591</v>
      </c>
      <c r="J7" s="7">
        <v>3.784042260786403</v>
      </c>
    </row>
    <row r="8" spans="1:10" x14ac:dyDescent="0.25">
      <c r="A8" s="10" t="s">
        <v>38</v>
      </c>
      <c r="B8" s="9" t="s">
        <v>37</v>
      </c>
      <c r="C8" s="8">
        <v>5.439369604688336</v>
      </c>
      <c r="D8" s="8">
        <v>3.7581933517880177</v>
      </c>
      <c r="E8" s="8">
        <v>3.0527546588542007</v>
      </c>
      <c r="F8" s="8">
        <v>2.6590202003661969</v>
      </c>
      <c r="G8" s="7">
        <v>2.3484689431703956</v>
      </c>
      <c r="H8" s="7">
        <v>1.9420576156136977</v>
      </c>
      <c r="I8" s="7">
        <v>1.8707237292970154</v>
      </c>
      <c r="J8" s="7">
        <v>2.0661691597455545</v>
      </c>
    </row>
    <row r="9" spans="1:10" x14ac:dyDescent="0.25">
      <c r="A9" s="10" t="s">
        <v>36</v>
      </c>
      <c r="B9" s="9" t="s">
        <v>35</v>
      </c>
      <c r="C9" s="8">
        <v>1.922261915087943</v>
      </c>
      <c r="D9" s="8">
        <v>1.7927975097485414</v>
      </c>
      <c r="E9" s="8">
        <v>1.5535382066071854</v>
      </c>
      <c r="F9" s="8">
        <v>1.3923625232263361</v>
      </c>
      <c r="G9" s="7">
        <v>1.0402588093929694</v>
      </c>
      <c r="H9" s="7">
        <v>0.87783485334472811</v>
      </c>
      <c r="I9" s="7">
        <v>0.86931046595571038</v>
      </c>
      <c r="J9" s="7">
        <v>0.96843485354435743</v>
      </c>
    </row>
    <row r="10" spans="1:10" x14ac:dyDescent="0.25">
      <c r="A10" s="10" t="s">
        <v>34</v>
      </c>
      <c r="B10" s="9" t="s">
        <v>33</v>
      </c>
      <c r="C10" s="8">
        <v>7.293599829197392</v>
      </c>
      <c r="D10" s="8">
        <v>6.3018676444109802</v>
      </c>
      <c r="E10" s="8">
        <v>4.8537331935319354</v>
      </c>
      <c r="F10" s="8">
        <v>3.9498925127248965</v>
      </c>
      <c r="G10" s="7">
        <v>2.9658914297037873</v>
      </c>
      <c r="H10" s="7">
        <v>2.9091727209427591</v>
      </c>
      <c r="I10" s="7">
        <v>2.9007731555903642</v>
      </c>
      <c r="J10" s="7">
        <v>2.734484290910288</v>
      </c>
    </row>
    <row r="11" spans="1:10" x14ac:dyDescent="0.25">
      <c r="A11" s="10" t="s">
        <v>32</v>
      </c>
      <c r="B11" s="9" t="s">
        <v>31</v>
      </c>
      <c r="C11" s="8">
        <v>11.520800541554827</v>
      </c>
      <c r="D11" s="8">
        <v>7.0863259019875064</v>
      </c>
      <c r="E11" s="8">
        <v>6.3878075730288666</v>
      </c>
      <c r="F11" s="8">
        <v>6.0110038572239732</v>
      </c>
      <c r="G11" s="7">
        <v>5.710819431298626</v>
      </c>
      <c r="H11" s="7">
        <v>5.5177674411473276</v>
      </c>
      <c r="I11" s="7">
        <v>4.7643484409893251</v>
      </c>
      <c r="J11" s="7">
        <v>4.8670226487127897</v>
      </c>
    </row>
    <row r="12" spans="1:10" x14ac:dyDescent="0.25">
      <c r="A12" s="10" t="s">
        <v>30</v>
      </c>
      <c r="B12" s="9" t="s">
        <v>29</v>
      </c>
      <c r="C12" s="8">
        <v>5.7755387861532652</v>
      </c>
      <c r="D12" s="8">
        <v>4.6839659375344809</v>
      </c>
      <c r="E12" s="8">
        <v>3.3890688865528924</v>
      </c>
      <c r="F12" s="8">
        <v>2.8497870355474024</v>
      </c>
      <c r="G12" s="7">
        <v>2.5561211345131207</v>
      </c>
      <c r="H12" s="7">
        <v>2.1005470863085463</v>
      </c>
      <c r="I12" s="7">
        <v>2.0848357228953951</v>
      </c>
      <c r="J12" s="7">
        <v>1.9461923449767764</v>
      </c>
    </row>
    <row r="13" spans="1:10" x14ac:dyDescent="0.25">
      <c r="A13" s="10" t="s">
        <v>28</v>
      </c>
      <c r="B13" s="9" t="s">
        <v>27</v>
      </c>
      <c r="C13" s="8">
        <v>4.7696426721340979</v>
      </c>
      <c r="D13" s="8">
        <v>4.1491236526586128</v>
      </c>
      <c r="E13" s="8">
        <v>3.6643006779609495</v>
      </c>
      <c r="F13" s="8">
        <v>3.3325747590904995</v>
      </c>
      <c r="G13" s="7">
        <v>2.9622919358465634</v>
      </c>
      <c r="H13" s="7">
        <v>2.3866801231390133</v>
      </c>
      <c r="I13" s="7">
        <v>2.0147349401975077</v>
      </c>
      <c r="J13" s="7">
        <v>1.8621095167068358</v>
      </c>
    </row>
    <row r="14" spans="1:10" x14ac:dyDescent="0.25">
      <c r="A14" s="10" t="s">
        <v>26</v>
      </c>
      <c r="B14" s="9" t="s">
        <v>25</v>
      </c>
      <c r="C14" s="8">
        <v>6.9541391393941456</v>
      </c>
      <c r="D14" s="8">
        <v>5.0460428845943355</v>
      </c>
      <c r="E14" s="8">
        <v>3.2305836015264147</v>
      </c>
      <c r="F14" s="8">
        <v>2.4218730790981287</v>
      </c>
      <c r="G14" s="7">
        <v>1.9423663655306835</v>
      </c>
      <c r="H14" s="7">
        <v>1.8967092207517537</v>
      </c>
      <c r="I14" s="7">
        <v>1.7634291915355398</v>
      </c>
      <c r="J14" s="7">
        <v>1.7879514520728106</v>
      </c>
    </row>
    <row r="15" spans="1:10" x14ac:dyDescent="0.25">
      <c r="A15" s="10" t="s">
        <v>24</v>
      </c>
      <c r="B15" s="9" t="s">
        <v>23</v>
      </c>
      <c r="C15" s="8">
        <v>7.4421297498260515</v>
      </c>
      <c r="D15" s="8">
        <v>5.7308166494623514</v>
      </c>
      <c r="E15" s="8">
        <v>4.911991078706464</v>
      </c>
      <c r="F15" s="8">
        <v>4.662766733986933</v>
      </c>
      <c r="G15" s="7">
        <v>4.6458239406329511</v>
      </c>
      <c r="H15" s="7">
        <v>4.3268933815760811</v>
      </c>
      <c r="I15" s="7">
        <v>3.3419226206836221</v>
      </c>
      <c r="J15" s="7">
        <v>2.6028161552930595</v>
      </c>
    </row>
    <row r="16" spans="1:10" x14ac:dyDescent="0.25">
      <c r="A16" s="10" t="s">
        <v>22</v>
      </c>
      <c r="B16" s="9" t="s">
        <v>21</v>
      </c>
      <c r="C16" s="8">
        <v>14.355033488956952</v>
      </c>
      <c r="D16" s="8">
        <v>13.773654574651323</v>
      </c>
      <c r="E16" s="8">
        <v>12.039960813913616</v>
      </c>
      <c r="F16" s="8">
        <v>11.177910622536562</v>
      </c>
      <c r="G16" s="7">
        <v>9.7899760752874432</v>
      </c>
      <c r="H16" s="7">
        <v>9.4682648245442103</v>
      </c>
      <c r="I16" s="7">
        <v>9.0303158058254009</v>
      </c>
      <c r="J16" s="7">
        <v>9.6549087085364693</v>
      </c>
    </row>
    <row r="17" spans="1:10" x14ac:dyDescent="0.25">
      <c r="A17" s="10" t="s">
        <v>20</v>
      </c>
      <c r="B17" s="9" t="s">
        <v>19</v>
      </c>
      <c r="C17" s="8">
        <v>8.0709360571211608</v>
      </c>
      <c r="D17" s="8">
        <v>7.7652919184431015</v>
      </c>
      <c r="E17" s="8">
        <v>7.1090207273346078</v>
      </c>
      <c r="F17" s="8">
        <v>4.7800572855883345</v>
      </c>
      <c r="G17" s="7">
        <v>4.6626003665248659</v>
      </c>
      <c r="H17" s="7">
        <v>3.7663159757594458</v>
      </c>
      <c r="I17" s="7">
        <v>4.7787554098400546</v>
      </c>
      <c r="J17" s="7">
        <v>4.5227893075527223</v>
      </c>
    </row>
    <row r="18" spans="1:10" x14ac:dyDescent="0.25">
      <c r="A18" s="10" t="s">
        <v>18</v>
      </c>
      <c r="B18" s="9" t="s">
        <v>17</v>
      </c>
      <c r="C18" s="8">
        <v>19.722492774912581</v>
      </c>
      <c r="D18" s="8">
        <v>17.772969384791651</v>
      </c>
      <c r="E18" s="8">
        <v>15.845579474144094</v>
      </c>
      <c r="F18" s="8">
        <v>14.408900008935753</v>
      </c>
      <c r="G18" s="7">
        <v>11.957298567111179</v>
      </c>
      <c r="H18" s="7">
        <v>10.8584662859278</v>
      </c>
      <c r="I18" s="7">
        <v>10.214170175660387</v>
      </c>
      <c r="J18" s="7">
        <v>8.1212759761400708</v>
      </c>
    </row>
    <row r="19" spans="1:10" x14ac:dyDescent="0.25">
      <c r="A19" s="10" t="s">
        <v>16</v>
      </c>
      <c r="B19" s="9" t="s">
        <v>15</v>
      </c>
      <c r="C19" s="8">
        <v>21.216690514091258</v>
      </c>
      <c r="D19" s="8">
        <v>19.733783959443652</v>
      </c>
      <c r="E19" s="8">
        <v>16.501290893557286</v>
      </c>
      <c r="F19" s="8">
        <v>14.835548881529034</v>
      </c>
      <c r="G19" s="7">
        <v>13.402155242400676</v>
      </c>
      <c r="H19" s="7">
        <v>11.44340447919571</v>
      </c>
      <c r="I19" s="7">
        <v>10.176836237699208</v>
      </c>
      <c r="J19" s="7">
        <v>9.3829524214660136</v>
      </c>
    </row>
    <row r="20" spans="1:10" x14ac:dyDescent="0.25">
      <c r="A20" s="10" t="s">
        <v>14</v>
      </c>
      <c r="B20" s="9" t="s">
        <v>13</v>
      </c>
      <c r="C20" s="8">
        <v>14.162217363049349</v>
      </c>
      <c r="D20" s="8">
        <v>11.946026503880836</v>
      </c>
      <c r="E20" s="8">
        <v>10.426950227686904</v>
      </c>
      <c r="F20" s="8">
        <v>8.2098136844897631</v>
      </c>
      <c r="G20" s="7">
        <v>6.4174478056571651</v>
      </c>
      <c r="H20" s="7">
        <v>5.0176087529971296</v>
      </c>
      <c r="I20" s="7">
        <v>3.8147423004850007</v>
      </c>
      <c r="J20" s="7">
        <v>3.0858367958922357</v>
      </c>
    </row>
    <row r="21" spans="1:10" x14ac:dyDescent="0.25">
      <c r="A21" s="10" t="s">
        <v>12</v>
      </c>
      <c r="B21" s="9" t="s">
        <v>11</v>
      </c>
      <c r="C21" s="8">
        <v>12.552764897967664</v>
      </c>
      <c r="D21" s="8">
        <v>7.0445023724648292</v>
      </c>
      <c r="E21" s="8">
        <v>5.9423469590640234</v>
      </c>
      <c r="F21" s="8">
        <v>5.3588244577441948</v>
      </c>
      <c r="G21" s="7">
        <v>4.1293790766506184</v>
      </c>
      <c r="H21" s="7">
        <v>3.9518553908462124</v>
      </c>
      <c r="I21" s="7">
        <v>3.4895735984398311</v>
      </c>
      <c r="J21" s="7">
        <v>3.4857133720279498</v>
      </c>
    </row>
    <row r="22" spans="1:10" x14ac:dyDescent="0.25">
      <c r="A22" s="10" t="s">
        <v>10</v>
      </c>
      <c r="B22" s="9" t="s">
        <v>9</v>
      </c>
      <c r="C22" s="8">
        <v>15.952161387405548</v>
      </c>
      <c r="D22" s="8">
        <v>12.410646714035781</v>
      </c>
      <c r="E22" s="8">
        <v>9.6433636803830076</v>
      </c>
      <c r="F22" s="8">
        <v>8.1755269445839911</v>
      </c>
      <c r="G22" s="7">
        <v>7.4386418617208347</v>
      </c>
      <c r="H22" s="7">
        <v>6.0428633656433579</v>
      </c>
      <c r="I22" s="7">
        <v>6.5426918050766423</v>
      </c>
      <c r="J22" s="7">
        <v>7.0929999060155682</v>
      </c>
    </row>
    <row r="23" spans="1:10" x14ac:dyDescent="0.25">
      <c r="A23" s="10" t="s">
        <v>8</v>
      </c>
      <c r="B23" s="9" t="s">
        <v>7</v>
      </c>
      <c r="C23" s="8">
        <v>16.48108124757243</v>
      </c>
      <c r="D23" s="8">
        <v>10.805346952718557</v>
      </c>
      <c r="E23" s="8">
        <v>4.8983922666757209</v>
      </c>
      <c r="F23" s="8">
        <v>3.4404408414636061</v>
      </c>
      <c r="G23" s="7">
        <v>3.4030571151148905</v>
      </c>
      <c r="H23" s="7">
        <v>3.1520924661252399</v>
      </c>
      <c r="I23" s="7">
        <v>3.143432380695482</v>
      </c>
      <c r="J23" s="7">
        <v>3.1358683619302901</v>
      </c>
    </row>
    <row r="24" spans="1:10" x14ac:dyDescent="0.25">
      <c r="A24" s="6" t="s">
        <v>6</v>
      </c>
      <c r="B24" s="5" t="s">
        <v>5</v>
      </c>
      <c r="C24" s="4">
        <v>8.0050261135662328</v>
      </c>
      <c r="D24" s="4">
        <v>6.3723078629999534</v>
      </c>
      <c r="E24" s="4">
        <v>5.3934858662903524</v>
      </c>
      <c r="F24" s="4">
        <v>5.2179841590682541</v>
      </c>
      <c r="G24" s="3">
        <v>4.5394291669330302</v>
      </c>
      <c r="H24" s="3">
        <v>3.9010728101455721</v>
      </c>
      <c r="I24" s="3">
        <v>3.5572657289027387</v>
      </c>
      <c r="J24" s="3">
        <v>3.8552297493704222</v>
      </c>
    </row>
    <row r="26" spans="1:10" x14ac:dyDescent="0.25">
      <c r="B26" s="2" t="s">
        <v>4</v>
      </c>
      <c r="C26" s="1">
        <f t="shared" ref="C26:J26" si="0">QUARTILE(C$4:C$24,1)</f>
        <v>5.1729584583794033</v>
      </c>
      <c r="D26" s="1">
        <f t="shared" si="0"/>
        <v>4.1491236526586128</v>
      </c>
      <c r="E26" s="1">
        <f t="shared" si="0"/>
        <v>3.3890688865528924</v>
      </c>
      <c r="F26" s="1">
        <f t="shared" si="0"/>
        <v>2.8497870355474024</v>
      </c>
      <c r="G26" s="1">
        <f t="shared" si="0"/>
        <v>2.5561211345131207</v>
      </c>
      <c r="H26" s="1">
        <f t="shared" si="0"/>
        <v>2.1005470863085463</v>
      </c>
      <c r="I26" s="1">
        <f t="shared" si="0"/>
        <v>2.0147349401975077</v>
      </c>
      <c r="J26" s="1">
        <f t="shared" si="0"/>
        <v>1.9461923449767764</v>
      </c>
    </row>
    <row r="27" spans="1:10" x14ac:dyDescent="0.25">
      <c r="B27" s="2" t="s">
        <v>3</v>
      </c>
      <c r="C27" s="1">
        <f t="shared" ref="C27:J27" si="1">MEDIAN(C$4:C$24)</f>
        <v>7.4421297498260515</v>
      </c>
      <c r="D27" s="1">
        <f t="shared" si="1"/>
        <v>6.3018676444109802</v>
      </c>
      <c r="E27" s="1">
        <f t="shared" si="1"/>
        <v>4.8983922666757209</v>
      </c>
      <c r="F27" s="1">
        <f t="shared" si="1"/>
        <v>4.1154187906280688</v>
      </c>
      <c r="G27" s="1">
        <f t="shared" si="1"/>
        <v>3.4030571151148905</v>
      </c>
      <c r="H27" s="1">
        <f t="shared" si="1"/>
        <v>3.5974790941829946</v>
      </c>
      <c r="I27" s="1">
        <f t="shared" si="1"/>
        <v>3.4895735984398311</v>
      </c>
      <c r="J27" s="1">
        <f t="shared" si="1"/>
        <v>3.1358683619302901</v>
      </c>
    </row>
    <row r="28" spans="1:10" x14ac:dyDescent="0.25">
      <c r="B28" s="2" t="s">
        <v>2</v>
      </c>
      <c r="C28" s="1">
        <f t="shared" ref="C28:J28" si="2">QUARTILE(C$4:C$24,3)</f>
        <v>14.162217363049349</v>
      </c>
      <c r="D28" s="1">
        <f t="shared" si="2"/>
        <v>10.805346952718557</v>
      </c>
      <c r="E28" s="1">
        <f t="shared" si="2"/>
        <v>7.1090207273346078</v>
      </c>
      <c r="F28" s="1">
        <f t="shared" si="2"/>
        <v>6.0110038572239732</v>
      </c>
      <c r="G28" s="1">
        <f t="shared" si="2"/>
        <v>5.710819431298626</v>
      </c>
      <c r="H28" s="1">
        <f t="shared" si="2"/>
        <v>5.0176087529971296</v>
      </c>
      <c r="I28" s="1">
        <f t="shared" si="2"/>
        <v>4.7643484409893251</v>
      </c>
      <c r="J28" s="1">
        <f t="shared" si="2"/>
        <v>4.5227893075527223</v>
      </c>
    </row>
    <row r="29" spans="1:10" x14ac:dyDescent="0.25">
      <c r="B29" s="2" t="s">
        <v>1</v>
      </c>
      <c r="C29" s="1">
        <f t="shared" ref="C29:J29" si="3">AVERAGE(C$4:C$24)</f>
        <v>9.3140976869634109</v>
      </c>
      <c r="D29" s="1">
        <f t="shared" si="3"/>
        <v>7.5638377400245247</v>
      </c>
      <c r="E29" s="1">
        <f t="shared" si="3"/>
        <v>6.2231511862492361</v>
      </c>
      <c r="F29" s="1">
        <f t="shared" si="3"/>
        <v>5.4096113879395515</v>
      </c>
      <c r="G29" s="1">
        <f t="shared" si="3"/>
        <v>4.7423551927163414</v>
      </c>
      <c r="H29" s="1">
        <f t="shared" si="3"/>
        <v>4.2681237282584856</v>
      </c>
      <c r="I29" s="1">
        <f t="shared" si="3"/>
        <v>4.0423233298448196</v>
      </c>
      <c r="J29" s="1">
        <f t="shared" si="3"/>
        <v>3.8698217921713742</v>
      </c>
    </row>
    <row r="30" spans="1:10" x14ac:dyDescent="0.25">
      <c r="B30" s="2" t="s">
        <v>0</v>
      </c>
      <c r="C30" s="1">
        <f t="shared" ref="C30:J30" si="4">_xlfn.STDEV.S(C$4:C$24)</f>
        <v>5.790102036105421</v>
      </c>
      <c r="D30" s="1">
        <f t="shared" si="4"/>
        <v>5.0473865474072177</v>
      </c>
      <c r="E30" s="1">
        <f t="shared" si="4"/>
        <v>4.3199178016151887</v>
      </c>
      <c r="F30" s="1">
        <f t="shared" si="4"/>
        <v>3.8994974592358131</v>
      </c>
      <c r="G30" s="1">
        <f t="shared" si="4"/>
        <v>3.3834976850930882</v>
      </c>
      <c r="H30" s="1">
        <f t="shared" si="4"/>
        <v>2.9825553206747051</v>
      </c>
      <c r="I30" s="1">
        <f t="shared" si="4"/>
        <v>2.7593628638868681</v>
      </c>
      <c r="J30" s="1">
        <f t="shared" si="4"/>
        <v>2.5824069351874273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P14" sqref="P14"/>
    </sheetView>
  </sheetViews>
  <sheetFormatPr defaultRowHeight="15" x14ac:dyDescent="0.25"/>
  <cols>
    <col min="1" max="1" width="4" bestFit="1" customWidth="1"/>
    <col min="2" max="2" width="19" bestFit="1" customWidth="1"/>
    <col min="3" max="3" width="10.42578125" hidden="1" customWidth="1"/>
    <col min="4" max="4" width="0" hidden="1" customWidth="1"/>
  </cols>
  <sheetData>
    <row r="1" spans="1:10" x14ac:dyDescent="0.25">
      <c r="A1" s="11" t="s">
        <v>74</v>
      </c>
    </row>
    <row r="3" spans="1:10" x14ac:dyDescent="0.25">
      <c r="A3" s="99" t="s">
        <v>47</v>
      </c>
      <c r="B3" s="100"/>
      <c r="C3" s="62">
        <v>2012</v>
      </c>
      <c r="D3" s="62">
        <v>2013</v>
      </c>
      <c r="E3" s="62">
        <v>2014</v>
      </c>
      <c r="F3" s="62">
        <v>2015</v>
      </c>
      <c r="G3" s="62">
        <v>2016</v>
      </c>
      <c r="H3" s="62">
        <v>2017</v>
      </c>
      <c r="I3" s="62">
        <v>2018</v>
      </c>
      <c r="J3" s="62">
        <v>2019</v>
      </c>
    </row>
    <row r="4" spans="1:10" x14ac:dyDescent="0.25">
      <c r="A4" s="61" t="s">
        <v>46</v>
      </c>
      <c r="B4" s="9" t="s">
        <v>45</v>
      </c>
      <c r="C4" s="60">
        <v>5.7343425005777702</v>
      </c>
      <c r="D4" s="60">
        <v>6.0624431645953294</v>
      </c>
      <c r="E4" s="60">
        <v>5.8751721547514704</v>
      </c>
      <c r="F4" s="60">
        <v>6.0966057441253305</v>
      </c>
      <c r="G4" s="60">
        <v>5.7819873931553394</v>
      </c>
      <c r="H4" s="60">
        <v>5.6811989100817399</v>
      </c>
      <c r="I4" s="69">
        <v>5.3993290985654099</v>
      </c>
      <c r="J4" s="69">
        <v>5.3964757709251101</v>
      </c>
    </row>
    <row r="5" spans="1:10" x14ac:dyDescent="0.25">
      <c r="A5" s="61" t="s">
        <v>44</v>
      </c>
      <c r="B5" s="9" t="s">
        <v>43</v>
      </c>
      <c r="C5" s="60">
        <v>5.5329536208299395</v>
      </c>
      <c r="D5" s="60">
        <v>4.5252883762200495</v>
      </c>
      <c r="E5" s="60">
        <v>6.3604240282685502</v>
      </c>
      <c r="F5" s="60">
        <v>6.2630480167014602</v>
      </c>
      <c r="G5" s="60">
        <v>6.0126582278480996</v>
      </c>
      <c r="H5" s="60">
        <v>4.6380090497737596</v>
      </c>
      <c r="I5" s="70">
        <v>5.3960964408725598</v>
      </c>
      <c r="J5" s="70">
        <v>5.67901234567901</v>
      </c>
    </row>
    <row r="6" spans="1:10" x14ac:dyDescent="0.25">
      <c r="A6" s="61" t="s">
        <v>42</v>
      </c>
      <c r="B6" s="9" t="s">
        <v>41</v>
      </c>
      <c r="C6" s="60">
        <v>5.1036595372244395</v>
      </c>
      <c r="D6" s="60">
        <v>5.0511501659386697</v>
      </c>
      <c r="E6" s="60">
        <v>5.1037688471555498</v>
      </c>
      <c r="F6" s="60">
        <v>4.9839285927660706</v>
      </c>
      <c r="G6" s="60">
        <v>5.3712421692552903</v>
      </c>
      <c r="H6" s="60">
        <v>5.1890852022477594</v>
      </c>
      <c r="I6" s="70">
        <v>4.8526954999867398</v>
      </c>
      <c r="J6" s="70">
        <v>4.8436381655012903</v>
      </c>
    </row>
    <row r="7" spans="1:10" x14ac:dyDescent="0.25">
      <c r="A7" s="61" t="s">
        <v>40</v>
      </c>
      <c r="B7" s="9" t="s">
        <v>39</v>
      </c>
      <c r="C7" s="60">
        <v>5.1577998196573498</v>
      </c>
      <c r="D7" s="60">
        <v>5.1239669421487601</v>
      </c>
      <c r="E7" s="60">
        <v>4.8496778811739398</v>
      </c>
      <c r="F7" s="60">
        <v>4.34459710360193</v>
      </c>
      <c r="G7" s="60">
        <v>4.74570200573066</v>
      </c>
      <c r="H7" s="60">
        <v>4.6077893582007698</v>
      </c>
      <c r="I7" s="70">
        <v>4.58817025981205</v>
      </c>
      <c r="J7" s="70">
        <v>4.3964519861164701</v>
      </c>
    </row>
    <row r="8" spans="1:10" x14ac:dyDescent="0.25">
      <c r="A8" s="61" t="s">
        <v>38</v>
      </c>
      <c r="B8" s="9" t="s">
        <v>37</v>
      </c>
      <c r="C8" s="60">
        <v>4.5728538765329496</v>
      </c>
      <c r="D8" s="60">
        <v>4.8944964107026294</v>
      </c>
      <c r="E8" s="60">
        <v>4.9143873693573505</v>
      </c>
      <c r="F8" s="60">
        <v>4.5014629754670299</v>
      </c>
      <c r="G8" s="60">
        <v>4.9690917736566798</v>
      </c>
      <c r="H8" s="60">
        <v>4.3339862879529898</v>
      </c>
      <c r="I8" s="70">
        <v>3.82278481012658</v>
      </c>
      <c r="J8" s="70">
        <v>4.5786163522012604</v>
      </c>
    </row>
    <row r="9" spans="1:10" x14ac:dyDescent="0.25">
      <c r="A9" s="61" t="s">
        <v>36</v>
      </c>
      <c r="B9" s="9" t="s">
        <v>35</v>
      </c>
      <c r="C9" s="60">
        <v>4.9688293696605896</v>
      </c>
      <c r="D9" s="60">
        <v>4.7098608116055702</v>
      </c>
      <c r="E9" s="60">
        <v>4.4693020195373805</v>
      </c>
      <c r="F9" s="60">
        <v>4.8828176605807601</v>
      </c>
      <c r="G9" s="60">
        <v>4.8627408175517095</v>
      </c>
      <c r="H9" s="60">
        <v>4.6181320981108902</v>
      </c>
      <c r="I9" s="70">
        <v>4.6908191473883303</v>
      </c>
      <c r="J9" s="70">
        <v>4.5889218172374804</v>
      </c>
    </row>
    <row r="10" spans="1:10" x14ac:dyDescent="0.25">
      <c r="A10" s="61" t="s">
        <v>34</v>
      </c>
      <c r="B10" s="9" t="s">
        <v>33</v>
      </c>
      <c r="C10" s="60">
        <v>4.7877793725651001</v>
      </c>
      <c r="D10" s="60">
        <v>4.9919311457772997</v>
      </c>
      <c r="E10" s="60">
        <v>4.9522345448556093</v>
      </c>
      <c r="F10" s="60">
        <v>5.3431598341777997</v>
      </c>
      <c r="G10" s="60">
        <v>4.9744463373083496</v>
      </c>
      <c r="H10" s="60">
        <v>4.7319375529468699</v>
      </c>
      <c r="I10" s="70">
        <v>4.4285890023373096</v>
      </c>
      <c r="J10" s="70">
        <v>4.4472681067344402</v>
      </c>
    </row>
    <row r="11" spans="1:10" x14ac:dyDescent="0.25">
      <c r="A11" s="61" t="s">
        <v>32</v>
      </c>
      <c r="B11" s="9" t="s">
        <v>31</v>
      </c>
      <c r="C11" s="60">
        <v>4.59900103666007</v>
      </c>
      <c r="D11" s="60">
        <v>4.6871992300288694</v>
      </c>
      <c r="E11" s="60">
        <v>4.87878180725306</v>
      </c>
      <c r="F11" s="60">
        <v>4.90899635985439</v>
      </c>
      <c r="G11" s="60">
        <v>4.6286443924239205</v>
      </c>
      <c r="H11" s="60">
        <v>4.8767123287671206</v>
      </c>
      <c r="I11" s="70">
        <v>4.4403330249768702</v>
      </c>
      <c r="J11" s="70">
        <v>4.6721114580831102</v>
      </c>
    </row>
    <row r="12" spans="1:10" x14ac:dyDescent="0.25">
      <c r="A12" s="61" t="s">
        <v>30</v>
      </c>
      <c r="B12" s="9" t="s">
        <v>29</v>
      </c>
      <c r="C12" s="60">
        <v>5.1766532936456597</v>
      </c>
      <c r="D12" s="60">
        <v>5.1732946142884</v>
      </c>
      <c r="E12" s="60">
        <v>4.8758177181505697</v>
      </c>
      <c r="F12" s="60">
        <v>5.0274873956760802</v>
      </c>
      <c r="G12" s="60">
        <v>5.0017632537910002</v>
      </c>
      <c r="H12" s="60">
        <v>5.0143353870554499</v>
      </c>
      <c r="I12" s="70">
        <v>5.0044959846206298</v>
      </c>
      <c r="J12" s="70">
        <v>4.35315361795434</v>
      </c>
    </row>
    <row r="13" spans="1:10" x14ac:dyDescent="0.25">
      <c r="A13" s="61" t="s">
        <v>28</v>
      </c>
      <c r="B13" s="9" t="s">
        <v>27</v>
      </c>
      <c r="C13" s="60">
        <v>4.5152807619536297</v>
      </c>
      <c r="D13" s="60">
        <v>4.4058881792410904</v>
      </c>
      <c r="E13" s="60">
        <v>4.5099799709924699</v>
      </c>
      <c r="F13" s="60">
        <v>5.0566474825352001</v>
      </c>
      <c r="G13" s="60">
        <v>5.32996780801873</v>
      </c>
      <c r="H13" s="60">
        <v>5.26375884905229</v>
      </c>
      <c r="I13" s="70">
        <v>5.0716205914215804</v>
      </c>
      <c r="J13" s="70">
        <v>5.0055145499278897</v>
      </c>
    </row>
    <row r="14" spans="1:10" x14ac:dyDescent="0.25">
      <c r="A14" s="61" t="s">
        <v>26</v>
      </c>
      <c r="B14" s="9" t="s">
        <v>25</v>
      </c>
      <c r="C14" s="60">
        <v>5.1188299817184699</v>
      </c>
      <c r="D14" s="60">
        <v>4.0263937516832797</v>
      </c>
      <c r="E14" s="60">
        <v>4.7040971168437</v>
      </c>
      <c r="F14" s="60">
        <v>4.2032806092560095</v>
      </c>
      <c r="G14" s="60">
        <v>4.6637580863547505</v>
      </c>
      <c r="H14" s="60">
        <v>4.1501033550644006</v>
      </c>
      <c r="I14" s="70">
        <v>4.3283582089552199</v>
      </c>
      <c r="J14" s="70">
        <v>4.6344319892922901</v>
      </c>
    </row>
    <row r="15" spans="1:10" x14ac:dyDescent="0.25">
      <c r="A15" s="61" t="s">
        <v>24</v>
      </c>
      <c r="B15" s="9" t="s">
        <v>23</v>
      </c>
      <c r="C15" s="60">
        <v>4.7472018525665804</v>
      </c>
      <c r="D15" s="60">
        <v>5.2691960993198403</v>
      </c>
      <c r="E15" s="60">
        <v>4.73997152667281</v>
      </c>
      <c r="F15" s="60">
        <v>4.8060270176654001</v>
      </c>
      <c r="G15" s="60">
        <v>5.1856536272472695</v>
      </c>
      <c r="H15" s="60">
        <v>4.5899750336086003</v>
      </c>
      <c r="I15" s="70">
        <v>4.91188981162649</v>
      </c>
      <c r="J15" s="70">
        <v>4.2562338779019804</v>
      </c>
    </row>
    <row r="16" spans="1:10" x14ac:dyDescent="0.25">
      <c r="A16" s="61" t="s">
        <v>22</v>
      </c>
      <c r="B16" s="9" t="s">
        <v>21</v>
      </c>
      <c r="C16" s="60">
        <v>5.3507059176930003</v>
      </c>
      <c r="D16" s="60">
        <v>5.5189489237650298</v>
      </c>
      <c r="E16" s="60">
        <v>5.7603312494925705</v>
      </c>
      <c r="F16" s="60">
        <v>5.8333864220339304</v>
      </c>
      <c r="G16" s="60">
        <v>5.69128623502864</v>
      </c>
      <c r="H16" s="60">
        <v>5.8966994894237796</v>
      </c>
      <c r="I16" s="70">
        <v>5.5587107766576702</v>
      </c>
      <c r="J16" s="70">
        <v>5.6869226205610603</v>
      </c>
    </row>
    <row r="17" spans="1:10" x14ac:dyDescent="0.25">
      <c r="A17" s="61" t="s">
        <v>20</v>
      </c>
      <c r="B17" s="9" t="s">
        <v>19</v>
      </c>
      <c r="C17" s="60">
        <v>5.17713838324525</v>
      </c>
      <c r="D17" s="60">
        <v>4.3737373737373701</v>
      </c>
      <c r="E17" s="60">
        <v>4.5772474799424003</v>
      </c>
      <c r="F17" s="60">
        <v>4.85646671468258</v>
      </c>
      <c r="G17" s="60">
        <v>4.2368502635114202</v>
      </c>
      <c r="H17" s="60">
        <v>4.7780450470150901</v>
      </c>
      <c r="I17" s="70">
        <v>4.2445213379469404</v>
      </c>
      <c r="J17" s="70">
        <v>4.0851272015655598</v>
      </c>
    </row>
    <row r="18" spans="1:10" x14ac:dyDescent="0.25">
      <c r="A18" s="61" t="s">
        <v>18</v>
      </c>
      <c r="B18" s="9" t="s">
        <v>17</v>
      </c>
      <c r="C18" s="60">
        <v>5.3092783505154602</v>
      </c>
      <c r="D18" s="60">
        <v>6.4245810055865897</v>
      </c>
      <c r="E18" s="60">
        <v>5.6338028169014098</v>
      </c>
      <c r="F18" s="60">
        <v>4.5334739061676306</v>
      </c>
      <c r="G18" s="60">
        <v>5.67660550458716</v>
      </c>
      <c r="H18" s="60">
        <v>5.0471436494731003</v>
      </c>
      <c r="I18" s="70">
        <v>4.8292108362779702</v>
      </c>
      <c r="J18" s="70">
        <v>4.8959608323133397</v>
      </c>
    </row>
    <row r="19" spans="1:10" x14ac:dyDescent="0.25">
      <c r="A19" s="61" t="s">
        <v>16</v>
      </c>
      <c r="B19" s="9" t="s">
        <v>15</v>
      </c>
      <c r="C19" s="60">
        <v>5.326745595227</v>
      </c>
      <c r="D19" s="60">
        <v>5.19153322008665</v>
      </c>
      <c r="E19" s="60">
        <v>4.5595054095826901</v>
      </c>
      <c r="F19" s="60">
        <v>4.6000511116790204</v>
      </c>
      <c r="G19" s="60">
        <v>4.8656557069139401</v>
      </c>
      <c r="H19" s="60">
        <v>4.6753194567226597</v>
      </c>
      <c r="I19" s="70">
        <v>5.6102382686504999</v>
      </c>
      <c r="J19" s="70">
        <v>5.6968920217878898</v>
      </c>
    </row>
    <row r="20" spans="1:10" x14ac:dyDescent="0.25">
      <c r="A20" s="61" t="s">
        <v>14</v>
      </c>
      <c r="B20" s="9" t="s">
        <v>13</v>
      </c>
      <c r="C20" s="60">
        <v>5.0047020101093205</v>
      </c>
      <c r="D20" s="60">
        <v>4.9748148148148097</v>
      </c>
      <c r="E20" s="60">
        <v>4.7947303921568603</v>
      </c>
      <c r="F20" s="60">
        <v>5.2141113822942096</v>
      </c>
      <c r="G20" s="60">
        <v>5.1253948810521601</v>
      </c>
      <c r="H20" s="60">
        <v>5.3271895511503002</v>
      </c>
      <c r="I20" s="70">
        <v>5.3817098104446099</v>
      </c>
      <c r="J20" s="70">
        <v>5.2484381810257199</v>
      </c>
    </row>
    <row r="21" spans="1:10" x14ac:dyDescent="0.25">
      <c r="A21" s="61" t="s">
        <v>12</v>
      </c>
      <c r="B21" s="9" t="s">
        <v>11</v>
      </c>
      <c r="C21" s="60">
        <v>3.8596491228070198</v>
      </c>
      <c r="D21" s="60">
        <v>4.9143708116157896</v>
      </c>
      <c r="E21" s="60">
        <v>4.7240179015415196</v>
      </c>
      <c r="F21" s="60">
        <v>4.8347910592808603</v>
      </c>
      <c r="G21" s="60">
        <v>4.6500244738130201</v>
      </c>
      <c r="H21" s="60">
        <v>4.4154540893125898</v>
      </c>
      <c r="I21" s="70">
        <v>4.2321338063862104</v>
      </c>
      <c r="J21" s="70">
        <v>4.1092258748674402</v>
      </c>
    </row>
    <row r="22" spans="1:10" x14ac:dyDescent="0.25">
      <c r="A22" s="61" t="s">
        <v>10</v>
      </c>
      <c r="B22" s="9" t="s">
        <v>9</v>
      </c>
      <c r="C22" s="60">
        <v>4.28899359671379</v>
      </c>
      <c r="D22" s="60">
        <v>4.4410989838163299</v>
      </c>
      <c r="E22" s="60">
        <v>4.9606547056972001</v>
      </c>
      <c r="F22" s="60">
        <v>5.1272141706924295</v>
      </c>
      <c r="G22" s="60">
        <v>5.2927024859663199</v>
      </c>
      <c r="H22" s="60">
        <v>5.70587813105577</v>
      </c>
      <c r="I22" s="70">
        <v>4.9897374194918296</v>
      </c>
      <c r="J22" s="70">
        <v>5.5836360764492197</v>
      </c>
    </row>
    <row r="23" spans="1:10" x14ac:dyDescent="0.25">
      <c r="A23" s="61" t="s">
        <v>8</v>
      </c>
      <c r="B23" s="9" t="s">
        <v>7</v>
      </c>
      <c r="C23" s="60">
        <v>4.8860457651212901</v>
      </c>
      <c r="D23" s="60">
        <v>4.4026800988405199</v>
      </c>
      <c r="E23" s="60">
        <v>4.7891433732428599</v>
      </c>
      <c r="F23" s="60">
        <v>4.7424503058103999</v>
      </c>
      <c r="G23" s="60">
        <v>5.1125496542592295</v>
      </c>
      <c r="H23" s="60">
        <v>5.3319894786007502</v>
      </c>
      <c r="I23" s="70">
        <v>5.6901212429408803</v>
      </c>
      <c r="J23" s="70">
        <v>5.5676203919865399</v>
      </c>
    </row>
    <row r="24" spans="1:10" x14ac:dyDescent="0.25">
      <c r="A24" s="59" t="s">
        <v>6</v>
      </c>
      <c r="B24" s="5" t="s">
        <v>5</v>
      </c>
      <c r="C24" s="58">
        <v>5.9761288707119604</v>
      </c>
      <c r="D24" s="58">
        <v>6.1762114537444903</v>
      </c>
      <c r="E24" s="58">
        <v>6.0891226127871603</v>
      </c>
      <c r="F24" s="58">
        <v>5.9315660838503499</v>
      </c>
      <c r="G24" s="58">
        <v>6.4846752734798496</v>
      </c>
      <c r="H24" s="58">
        <v>6.1846153846153902</v>
      </c>
      <c r="I24" s="71">
        <v>6.4239590291694499</v>
      </c>
      <c r="J24" s="71">
        <v>6.2419637638807703</v>
      </c>
    </row>
    <row r="25" spans="1:10" x14ac:dyDescent="0.25">
      <c r="C25" s="26"/>
      <c r="D25" s="26"/>
      <c r="E25" s="26"/>
      <c r="F25" s="26"/>
      <c r="G25" s="26"/>
      <c r="H25" s="26"/>
    </row>
    <row r="26" spans="1:10" x14ac:dyDescent="0.25">
      <c r="B26" s="2" t="s">
        <v>4</v>
      </c>
      <c r="C26" s="1">
        <f t="shared" ref="C26:J26" si="0">QUARTILE(C$4:C$24,1)</f>
        <v>4.7472018525665804</v>
      </c>
      <c r="D26" s="1">
        <f t="shared" si="0"/>
        <v>4.5252883762200495</v>
      </c>
      <c r="E26" s="1">
        <f t="shared" si="0"/>
        <v>4.7240179015415196</v>
      </c>
      <c r="F26" s="1">
        <f t="shared" si="0"/>
        <v>4.7424503058103999</v>
      </c>
      <c r="G26" s="1">
        <f t="shared" si="0"/>
        <v>4.8627408175517095</v>
      </c>
      <c r="H26" s="1">
        <f t="shared" si="0"/>
        <v>4.6181320981108902</v>
      </c>
      <c r="I26" s="1">
        <f t="shared" si="0"/>
        <v>4.4403330249768702</v>
      </c>
      <c r="J26" s="1">
        <f t="shared" si="0"/>
        <v>4.4472681067344402</v>
      </c>
    </row>
    <row r="27" spans="1:10" x14ac:dyDescent="0.25">
      <c r="B27" s="2" t="s">
        <v>3</v>
      </c>
      <c r="C27" s="1">
        <f t="shared" ref="C27:J27" si="1">MEDIAN(C$4:C$24)</f>
        <v>5.1036595372244395</v>
      </c>
      <c r="D27" s="1">
        <f t="shared" si="1"/>
        <v>4.9748148148148097</v>
      </c>
      <c r="E27" s="1">
        <f t="shared" si="1"/>
        <v>4.8758177181505697</v>
      </c>
      <c r="F27" s="1">
        <f t="shared" si="1"/>
        <v>4.90899635985439</v>
      </c>
      <c r="G27" s="1">
        <f t="shared" si="1"/>
        <v>5.1125496542592295</v>
      </c>
      <c r="H27" s="1">
        <f t="shared" si="1"/>
        <v>4.8767123287671206</v>
      </c>
      <c r="I27" s="1">
        <f t="shared" si="1"/>
        <v>4.91188981162649</v>
      </c>
      <c r="J27" s="1">
        <f t="shared" si="1"/>
        <v>4.8436381655012903</v>
      </c>
    </row>
    <row r="28" spans="1:10" x14ac:dyDescent="0.25">
      <c r="B28" s="2" t="s">
        <v>2</v>
      </c>
      <c r="C28" s="1">
        <f t="shared" ref="C28:J28" si="2">QUARTILE(C$4:C$24,3)</f>
        <v>5.3092783505154602</v>
      </c>
      <c r="D28" s="1">
        <f t="shared" si="2"/>
        <v>5.19153322008665</v>
      </c>
      <c r="E28" s="1">
        <f t="shared" si="2"/>
        <v>5.1037688471555498</v>
      </c>
      <c r="F28" s="1">
        <f t="shared" si="2"/>
        <v>5.2141113822942096</v>
      </c>
      <c r="G28" s="1">
        <f t="shared" si="2"/>
        <v>5.3712421692552903</v>
      </c>
      <c r="H28" s="1">
        <f t="shared" si="2"/>
        <v>5.3271895511503002</v>
      </c>
      <c r="I28" s="1">
        <f t="shared" si="2"/>
        <v>5.3960964408725598</v>
      </c>
      <c r="J28" s="1">
        <f t="shared" si="2"/>
        <v>5.5676203919865399</v>
      </c>
    </row>
    <row r="29" spans="1:10" x14ac:dyDescent="0.25">
      <c r="B29" s="2" t="s">
        <v>1</v>
      </c>
      <c r="C29" s="1">
        <f t="shared" ref="C29:J29" si="3">AVERAGE(C$4:C$24)</f>
        <v>5.0092653636065068</v>
      </c>
      <c r="D29" s="1">
        <f t="shared" si="3"/>
        <v>5.016146932264637</v>
      </c>
      <c r="E29" s="1">
        <f t="shared" si="3"/>
        <v>5.0534367107789109</v>
      </c>
      <c r="F29" s="1">
        <f t="shared" si="3"/>
        <v>5.0519795213761363</v>
      </c>
      <c r="G29" s="1">
        <f t="shared" si="3"/>
        <v>5.1744476367120722</v>
      </c>
      <c r="H29" s="1">
        <f t="shared" si="3"/>
        <v>5.0027313185824784</v>
      </c>
      <c r="I29" s="1">
        <f t="shared" si="3"/>
        <v>4.9474059242217061</v>
      </c>
      <c r="J29" s="1">
        <f t="shared" si="3"/>
        <v>4.9508389048567709</v>
      </c>
    </row>
    <row r="30" spans="1:10" x14ac:dyDescent="0.25">
      <c r="B30" s="2" t="s">
        <v>0</v>
      </c>
      <c r="C30" s="1">
        <f t="shared" ref="C30:J30" si="4">_xlfn.STDEV.S(C$4:C$24)</f>
        <v>0.48575433347289332</v>
      </c>
      <c r="D30" s="1">
        <f t="shared" si="4"/>
        <v>0.62255411844136566</v>
      </c>
      <c r="E30" s="1">
        <f t="shared" si="4"/>
        <v>0.5481697747330958</v>
      </c>
      <c r="F30" s="1">
        <f t="shared" si="4"/>
        <v>0.5635502724730056</v>
      </c>
      <c r="G30" s="1">
        <f t="shared" si="4"/>
        <v>0.52877622611413366</v>
      </c>
      <c r="H30" s="1">
        <f t="shared" si="4"/>
        <v>0.54049441617913718</v>
      </c>
      <c r="I30" s="1">
        <f t="shared" si="4"/>
        <v>0.61475888511871501</v>
      </c>
      <c r="J30" s="1">
        <f t="shared" si="4"/>
        <v>0.61995540629893842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29" sqref="J29"/>
    </sheetView>
  </sheetViews>
  <sheetFormatPr defaultRowHeight="15" x14ac:dyDescent="0.25"/>
  <cols>
    <col min="1" max="1" width="4" bestFit="1" customWidth="1"/>
    <col min="2" max="2" width="19" bestFit="1" customWidth="1"/>
    <col min="3" max="3" width="10.42578125" hidden="1" customWidth="1"/>
    <col min="4" max="4" width="0" hidden="1" customWidth="1"/>
  </cols>
  <sheetData>
    <row r="1" spans="1:10" x14ac:dyDescent="0.25">
      <c r="A1" s="11" t="s">
        <v>75</v>
      </c>
    </row>
    <row r="3" spans="1:10" x14ac:dyDescent="0.25">
      <c r="A3" s="99" t="s">
        <v>47</v>
      </c>
      <c r="B3" s="100"/>
      <c r="C3" s="62">
        <v>2012</v>
      </c>
      <c r="D3" s="62">
        <v>2013</v>
      </c>
      <c r="E3" s="62">
        <v>2014</v>
      </c>
      <c r="F3" s="62">
        <v>2015</v>
      </c>
      <c r="G3" s="62">
        <v>2016</v>
      </c>
      <c r="H3" s="62">
        <v>2017</v>
      </c>
      <c r="I3" s="62">
        <v>2018</v>
      </c>
      <c r="J3" s="62">
        <v>2019</v>
      </c>
    </row>
    <row r="4" spans="1:10" x14ac:dyDescent="0.25">
      <c r="A4" s="61" t="s">
        <v>46</v>
      </c>
      <c r="B4" s="9" t="s">
        <v>45</v>
      </c>
      <c r="C4" s="66">
        <v>5</v>
      </c>
      <c r="D4" s="66">
        <v>8</v>
      </c>
      <c r="E4" s="66">
        <v>7</v>
      </c>
      <c r="F4" s="66">
        <v>5</v>
      </c>
      <c r="G4" s="65">
        <v>4</v>
      </c>
      <c r="H4" s="65">
        <v>4</v>
      </c>
      <c r="I4" s="65">
        <v>4</v>
      </c>
      <c r="J4" s="65">
        <v>5</v>
      </c>
    </row>
    <row r="5" spans="1:10" x14ac:dyDescent="0.25">
      <c r="A5" s="61" t="s">
        <v>44</v>
      </c>
      <c r="B5" s="9" t="s">
        <v>43</v>
      </c>
      <c r="C5" s="66">
        <v>0</v>
      </c>
      <c r="D5" s="66">
        <v>0</v>
      </c>
      <c r="E5" s="66">
        <v>0</v>
      </c>
      <c r="F5" s="66">
        <v>0</v>
      </c>
      <c r="G5" s="65">
        <v>0</v>
      </c>
      <c r="H5" s="65">
        <v>0</v>
      </c>
      <c r="I5" s="65">
        <v>0</v>
      </c>
      <c r="J5" s="65">
        <v>0</v>
      </c>
    </row>
    <row r="6" spans="1:10" x14ac:dyDescent="0.25">
      <c r="A6" s="61" t="s">
        <v>42</v>
      </c>
      <c r="B6" s="9" t="s">
        <v>41</v>
      </c>
      <c r="C6" s="66">
        <v>9</v>
      </c>
      <c r="D6" s="66">
        <v>9</v>
      </c>
      <c r="E6" s="66">
        <v>10</v>
      </c>
      <c r="F6" s="66">
        <v>9</v>
      </c>
      <c r="G6" s="65">
        <v>9</v>
      </c>
      <c r="H6" s="65">
        <v>8</v>
      </c>
      <c r="I6" s="65">
        <v>10</v>
      </c>
      <c r="J6" s="65">
        <v>6</v>
      </c>
    </row>
    <row r="7" spans="1:10" x14ac:dyDescent="0.25">
      <c r="A7" s="61" t="s">
        <v>40</v>
      </c>
      <c r="B7" s="9" t="s">
        <v>39</v>
      </c>
      <c r="C7" s="66">
        <v>3</v>
      </c>
      <c r="D7" s="66">
        <v>3</v>
      </c>
      <c r="E7" s="66">
        <v>3</v>
      </c>
      <c r="F7" s="66">
        <v>3</v>
      </c>
      <c r="G7" s="65">
        <v>2</v>
      </c>
      <c r="H7" s="65">
        <v>1</v>
      </c>
      <c r="I7" s="65">
        <v>1</v>
      </c>
      <c r="J7" s="65">
        <v>1</v>
      </c>
    </row>
    <row r="8" spans="1:10" x14ac:dyDescent="0.25">
      <c r="A8" s="61" t="s">
        <v>38</v>
      </c>
      <c r="B8" s="9" t="s">
        <v>37</v>
      </c>
      <c r="C8" s="66">
        <v>3</v>
      </c>
      <c r="D8" s="66">
        <v>4</v>
      </c>
      <c r="E8" s="66">
        <v>4</v>
      </c>
      <c r="F8" s="66">
        <v>4</v>
      </c>
      <c r="G8" s="65">
        <v>3</v>
      </c>
      <c r="H8" s="65">
        <v>2</v>
      </c>
      <c r="I8" s="65">
        <v>2</v>
      </c>
      <c r="J8" s="65">
        <v>2</v>
      </c>
    </row>
    <row r="9" spans="1:10" x14ac:dyDescent="0.25">
      <c r="A9" s="61" t="s">
        <v>36</v>
      </c>
      <c r="B9" s="9" t="s">
        <v>35</v>
      </c>
      <c r="C9" s="66">
        <v>5</v>
      </c>
      <c r="D9" s="66">
        <v>7</v>
      </c>
      <c r="E9" s="66">
        <v>7</v>
      </c>
      <c r="F9" s="66">
        <v>8</v>
      </c>
      <c r="G9" s="65">
        <v>7</v>
      </c>
      <c r="H9" s="65">
        <v>9</v>
      </c>
      <c r="I9" s="65">
        <v>9</v>
      </c>
      <c r="J9" s="65">
        <v>8</v>
      </c>
    </row>
    <row r="10" spans="1:10" x14ac:dyDescent="0.25">
      <c r="A10" s="61" t="s">
        <v>34</v>
      </c>
      <c r="B10" s="9" t="s">
        <v>33</v>
      </c>
      <c r="C10" s="66">
        <v>2</v>
      </c>
      <c r="D10" s="66">
        <v>3</v>
      </c>
      <c r="E10" s="66">
        <v>2</v>
      </c>
      <c r="F10" s="66">
        <v>1</v>
      </c>
      <c r="G10" s="65">
        <v>2</v>
      </c>
      <c r="H10" s="65">
        <v>0</v>
      </c>
      <c r="I10" s="65">
        <v>3</v>
      </c>
      <c r="J10" s="65">
        <v>4</v>
      </c>
    </row>
    <row r="11" spans="1:10" x14ac:dyDescent="0.25">
      <c r="A11" s="61" t="s">
        <v>32</v>
      </c>
      <c r="B11" s="9" t="s">
        <v>31</v>
      </c>
      <c r="C11" s="66">
        <v>0</v>
      </c>
      <c r="D11" s="66">
        <v>0</v>
      </c>
      <c r="E11" s="66">
        <v>0</v>
      </c>
      <c r="F11" s="66">
        <v>0</v>
      </c>
      <c r="G11" s="65">
        <v>0</v>
      </c>
      <c r="H11" s="65">
        <v>0</v>
      </c>
      <c r="I11" s="65">
        <v>0</v>
      </c>
      <c r="J11" s="65">
        <v>3</v>
      </c>
    </row>
    <row r="12" spans="1:10" x14ac:dyDescent="0.25">
      <c r="A12" s="61" t="s">
        <v>30</v>
      </c>
      <c r="B12" s="9" t="s">
        <v>29</v>
      </c>
      <c r="C12" s="66">
        <v>8</v>
      </c>
      <c r="D12" s="66">
        <v>8</v>
      </c>
      <c r="E12" s="66">
        <v>8</v>
      </c>
      <c r="F12" s="66">
        <v>7</v>
      </c>
      <c r="G12" s="65">
        <v>7</v>
      </c>
      <c r="H12" s="65">
        <v>2</v>
      </c>
      <c r="I12" s="65">
        <v>5</v>
      </c>
      <c r="J12" s="65">
        <v>5</v>
      </c>
    </row>
    <row r="13" spans="1:10" x14ac:dyDescent="0.25">
      <c r="A13" s="61" t="s">
        <v>28</v>
      </c>
      <c r="B13" s="9" t="s">
        <v>27</v>
      </c>
      <c r="C13" s="66">
        <v>3</v>
      </c>
      <c r="D13" s="66">
        <v>4</v>
      </c>
      <c r="E13" s="66">
        <v>5</v>
      </c>
      <c r="F13" s="66">
        <v>6</v>
      </c>
      <c r="G13" s="65">
        <v>5</v>
      </c>
      <c r="H13" s="65">
        <v>0</v>
      </c>
      <c r="I13" s="65">
        <v>4</v>
      </c>
      <c r="J13" s="65">
        <v>4</v>
      </c>
    </row>
    <row r="14" spans="1:10" x14ac:dyDescent="0.25">
      <c r="A14" s="61" t="s">
        <v>26</v>
      </c>
      <c r="B14" s="9" t="s">
        <v>25</v>
      </c>
      <c r="C14" s="66">
        <v>6</v>
      </c>
      <c r="D14" s="66">
        <v>6</v>
      </c>
      <c r="E14" s="66">
        <v>7</v>
      </c>
      <c r="F14" s="66">
        <v>6</v>
      </c>
      <c r="G14" s="65">
        <v>3</v>
      </c>
      <c r="H14" s="65">
        <v>0</v>
      </c>
      <c r="I14" s="65">
        <v>3</v>
      </c>
      <c r="J14" s="65">
        <v>3</v>
      </c>
    </row>
    <row r="15" spans="1:10" x14ac:dyDescent="0.25">
      <c r="A15" s="61" t="s">
        <v>24</v>
      </c>
      <c r="B15" s="9" t="s">
        <v>23</v>
      </c>
      <c r="C15" s="66">
        <v>4</v>
      </c>
      <c r="D15" s="66">
        <v>1</v>
      </c>
      <c r="E15" s="66">
        <v>1</v>
      </c>
      <c r="F15" s="66">
        <v>1</v>
      </c>
      <c r="G15" s="65">
        <v>3</v>
      </c>
      <c r="H15" s="65">
        <v>1</v>
      </c>
      <c r="I15" s="65">
        <v>1</v>
      </c>
      <c r="J15" s="65">
        <v>2</v>
      </c>
    </row>
    <row r="16" spans="1:10" x14ac:dyDescent="0.25">
      <c r="A16" s="61" t="s">
        <v>22</v>
      </c>
      <c r="B16" s="9" t="s">
        <v>21</v>
      </c>
      <c r="C16" s="66">
        <v>5</v>
      </c>
      <c r="D16" s="66">
        <v>7</v>
      </c>
      <c r="E16" s="66">
        <v>7</v>
      </c>
      <c r="F16" s="66">
        <v>7</v>
      </c>
      <c r="G16" s="65">
        <v>3</v>
      </c>
      <c r="H16" s="65">
        <v>5</v>
      </c>
      <c r="I16" s="65">
        <v>5</v>
      </c>
      <c r="J16" s="65">
        <v>11</v>
      </c>
    </row>
    <row r="17" spans="1:10" x14ac:dyDescent="0.25">
      <c r="A17" s="61" t="s">
        <v>20</v>
      </c>
      <c r="B17" s="9" t="s">
        <v>19</v>
      </c>
      <c r="C17" s="66">
        <v>3</v>
      </c>
      <c r="D17" s="66">
        <v>4</v>
      </c>
      <c r="E17" s="66">
        <v>2</v>
      </c>
      <c r="F17" s="66">
        <v>4</v>
      </c>
      <c r="G17" s="65">
        <v>1</v>
      </c>
      <c r="H17" s="65">
        <v>0</v>
      </c>
      <c r="I17" s="65">
        <v>1</v>
      </c>
      <c r="J17" s="65">
        <v>0</v>
      </c>
    </row>
    <row r="18" spans="1:10" x14ac:dyDescent="0.25">
      <c r="A18" s="61" t="s">
        <v>18</v>
      </c>
      <c r="B18" s="9" t="s">
        <v>17</v>
      </c>
      <c r="C18" s="66">
        <v>2</v>
      </c>
      <c r="D18" s="66">
        <v>1</v>
      </c>
      <c r="E18" s="66">
        <v>2</v>
      </c>
      <c r="F18" s="66">
        <v>2</v>
      </c>
      <c r="G18" s="65">
        <v>2</v>
      </c>
      <c r="H18" s="65">
        <v>1</v>
      </c>
      <c r="I18" s="65">
        <v>1</v>
      </c>
      <c r="J18" s="65">
        <v>2</v>
      </c>
    </row>
    <row r="19" spans="1:10" x14ac:dyDescent="0.25">
      <c r="A19" s="61" t="s">
        <v>16</v>
      </c>
      <c r="B19" s="9" t="s">
        <v>15</v>
      </c>
      <c r="C19" s="66">
        <v>21</v>
      </c>
      <c r="D19" s="66">
        <v>20</v>
      </c>
      <c r="E19" s="66">
        <v>19</v>
      </c>
      <c r="F19" s="66">
        <v>16</v>
      </c>
      <c r="G19" s="65">
        <v>10</v>
      </c>
      <c r="H19" s="65">
        <v>7</v>
      </c>
      <c r="I19" s="65">
        <v>8</v>
      </c>
      <c r="J19" s="65">
        <v>11</v>
      </c>
    </row>
    <row r="20" spans="1:10" x14ac:dyDescent="0.25">
      <c r="A20" s="61" t="s">
        <v>14</v>
      </c>
      <c r="B20" s="9" t="s">
        <v>13</v>
      </c>
      <c r="C20" s="66">
        <v>10</v>
      </c>
      <c r="D20" s="66">
        <v>6</v>
      </c>
      <c r="E20" s="66">
        <v>5</v>
      </c>
      <c r="F20" s="66">
        <v>4</v>
      </c>
      <c r="G20" s="65">
        <v>5</v>
      </c>
      <c r="H20" s="65">
        <v>3</v>
      </c>
      <c r="I20" s="65">
        <v>3</v>
      </c>
      <c r="J20" s="65">
        <v>2</v>
      </c>
    </row>
    <row r="21" spans="1:10" x14ac:dyDescent="0.25">
      <c r="A21" s="61" t="s">
        <v>12</v>
      </c>
      <c r="B21" s="9" t="s">
        <v>11</v>
      </c>
      <c r="C21" s="66">
        <v>2</v>
      </c>
      <c r="D21" s="66">
        <v>2</v>
      </c>
      <c r="E21" s="66">
        <v>2</v>
      </c>
      <c r="F21" s="66">
        <v>1</v>
      </c>
      <c r="G21" s="65">
        <v>1</v>
      </c>
      <c r="H21" s="65">
        <v>1</v>
      </c>
      <c r="I21" s="65">
        <v>2</v>
      </c>
      <c r="J21" s="65">
        <v>2</v>
      </c>
    </row>
    <row r="22" spans="1:10" x14ac:dyDescent="0.25">
      <c r="A22" s="61" t="s">
        <v>10</v>
      </c>
      <c r="B22" s="9" t="s">
        <v>9</v>
      </c>
      <c r="C22" s="66">
        <v>3</v>
      </c>
      <c r="D22" s="66">
        <v>1</v>
      </c>
      <c r="E22" s="66">
        <v>1</v>
      </c>
      <c r="F22" s="66">
        <v>1</v>
      </c>
      <c r="G22" s="65">
        <v>4</v>
      </c>
      <c r="H22" s="65">
        <v>2</v>
      </c>
      <c r="I22" s="65">
        <v>2</v>
      </c>
      <c r="J22" s="65">
        <v>3</v>
      </c>
    </row>
    <row r="23" spans="1:10" x14ac:dyDescent="0.25">
      <c r="A23" s="61" t="s">
        <v>8</v>
      </c>
      <c r="B23" s="9" t="s">
        <v>7</v>
      </c>
      <c r="C23" s="66">
        <v>19</v>
      </c>
      <c r="D23" s="66">
        <v>18</v>
      </c>
      <c r="E23" s="66">
        <v>17</v>
      </c>
      <c r="F23" s="66">
        <v>16</v>
      </c>
      <c r="G23" s="65">
        <v>6</v>
      </c>
      <c r="H23" s="65">
        <v>3</v>
      </c>
      <c r="I23" s="65">
        <v>15</v>
      </c>
      <c r="J23" s="65">
        <v>16</v>
      </c>
    </row>
    <row r="24" spans="1:10" x14ac:dyDescent="0.25">
      <c r="A24" s="59" t="s">
        <v>6</v>
      </c>
      <c r="B24" s="5" t="s">
        <v>5</v>
      </c>
      <c r="C24" s="64">
        <v>10</v>
      </c>
      <c r="D24" s="64">
        <v>10</v>
      </c>
      <c r="E24" s="64">
        <v>9</v>
      </c>
      <c r="F24" s="64">
        <v>10</v>
      </c>
      <c r="G24" s="63">
        <v>8</v>
      </c>
      <c r="H24" s="63">
        <v>6</v>
      </c>
      <c r="I24" s="63">
        <v>7</v>
      </c>
      <c r="J24" s="63">
        <v>6</v>
      </c>
    </row>
    <row r="25" spans="1:10" x14ac:dyDescent="0.25">
      <c r="C25" s="26"/>
      <c r="D25" s="26"/>
      <c r="E25" s="26"/>
      <c r="F25" s="26"/>
      <c r="G25" s="26"/>
      <c r="H25" s="26"/>
    </row>
    <row r="26" spans="1:10" x14ac:dyDescent="0.25">
      <c r="B26" s="2" t="s">
        <v>4</v>
      </c>
      <c r="C26" s="1">
        <f t="shared" ref="C26:J26" si="0">QUARTILE(C$4:C$24,1)</f>
        <v>3</v>
      </c>
      <c r="D26" s="1">
        <f t="shared" si="0"/>
        <v>2</v>
      </c>
      <c r="E26" s="1">
        <f t="shared" si="0"/>
        <v>2</v>
      </c>
      <c r="F26" s="1">
        <f t="shared" si="0"/>
        <v>1</v>
      </c>
      <c r="G26" s="1">
        <f t="shared" si="0"/>
        <v>2</v>
      </c>
      <c r="H26" s="1">
        <f t="shared" si="0"/>
        <v>0</v>
      </c>
      <c r="I26" s="1">
        <f t="shared" si="0"/>
        <v>1</v>
      </c>
      <c r="J26" s="1">
        <f t="shared" si="0"/>
        <v>2</v>
      </c>
    </row>
    <row r="27" spans="1:10" x14ac:dyDescent="0.25">
      <c r="B27" s="2" t="s">
        <v>3</v>
      </c>
      <c r="C27" s="1">
        <f t="shared" ref="C27:J27" si="1">MEDIAN(C$4:C$24)</f>
        <v>4</v>
      </c>
      <c r="D27" s="1">
        <f t="shared" si="1"/>
        <v>4</v>
      </c>
      <c r="E27" s="1">
        <f t="shared" si="1"/>
        <v>5</v>
      </c>
      <c r="F27" s="1">
        <f t="shared" si="1"/>
        <v>4</v>
      </c>
      <c r="G27" s="1">
        <f t="shared" si="1"/>
        <v>3</v>
      </c>
      <c r="H27" s="1">
        <f t="shared" si="1"/>
        <v>2</v>
      </c>
      <c r="I27" s="1">
        <f t="shared" si="1"/>
        <v>3</v>
      </c>
      <c r="J27" s="1">
        <f t="shared" si="1"/>
        <v>3</v>
      </c>
    </row>
    <row r="28" spans="1:10" x14ac:dyDescent="0.25">
      <c r="B28" s="2" t="s">
        <v>2</v>
      </c>
      <c r="C28" s="1">
        <f t="shared" ref="C28:J28" si="2">QUARTILE(C$4:C$24,3)</f>
        <v>8</v>
      </c>
      <c r="D28" s="1">
        <f t="shared" si="2"/>
        <v>8</v>
      </c>
      <c r="E28" s="1">
        <f t="shared" si="2"/>
        <v>7</v>
      </c>
      <c r="F28" s="1">
        <f t="shared" si="2"/>
        <v>7</v>
      </c>
      <c r="G28" s="1">
        <f t="shared" si="2"/>
        <v>6</v>
      </c>
      <c r="H28" s="1">
        <f t="shared" si="2"/>
        <v>4</v>
      </c>
      <c r="I28" s="1">
        <f t="shared" si="2"/>
        <v>5</v>
      </c>
      <c r="J28" s="1">
        <f t="shared" si="2"/>
        <v>6</v>
      </c>
    </row>
    <row r="29" spans="1:10" x14ac:dyDescent="0.25">
      <c r="B29" s="2" t="s">
        <v>1</v>
      </c>
      <c r="C29" s="1">
        <f t="shared" ref="C29:J29" si="3">AVERAGE(C$4:C$24)</f>
        <v>5.8571428571428568</v>
      </c>
      <c r="D29" s="1">
        <f t="shared" si="3"/>
        <v>5.8095238095238093</v>
      </c>
      <c r="E29" s="1">
        <f t="shared" si="3"/>
        <v>5.6190476190476186</v>
      </c>
      <c r="F29" s="1">
        <f t="shared" si="3"/>
        <v>5.2857142857142856</v>
      </c>
      <c r="G29" s="1">
        <f t="shared" si="3"/>
        <v>4.0476190476190474</v>
      </c>
      <c r="H29" s="1">
        <f t="shared" si="3"/>
        <v>2.6190476190476191</v>
      </c>
      <c r="I29" s="1">
        <f t="shared" si="3"/>
        <v>4.0952380952380949</v>
      </c>
      <c r="J29" s="1">
        <f t="shared" si="3"/>
        <v>4.5714285714285712</v>
      </c>
    </row>
    <row r="30" spans="1:10" x14ac:dyDescent="0.25">
      <c r="B30" s="2" t="s">
        <v>0</v>
      </c>
      <c r="C30" s="1">
        <f t="shared" ref="C30:J30" si="4">_xlfn.STDEV.S(C$4:C$24)</f>
        <v>5.525266638685542</v>
      </c>
      <c r="D30" s="1">
        <f t="shared" si="4"/>
        <v>5.3255896163621887</v>
      </c>
      <c r="E30" s="1">
        <f t="shared" si="4"/>
        <v>5.1036868093192247</v>
      </c>
      <c r="F30" s="1">
        <f t="shared" si="4"/>
        <v>4.6383494601297253</v>
      </c>
      <c r="G30" s="1">
        <f t="shared" si="4"/>
        <v>2.8892246447133614</v>
      </c>
      <c r="H30" s="1">
        <f t="shared" si="4"/>
        <v>2.8368325730679009</v>
      </c>
      <c r="I30" s="1">
        <f t="shared" si="4"/>
        <v>3.8197481841708085</v>
      </c>
      <c r="J30" s="1">
        <f t="shared" si="4"/>
        <v>4.0320147392020855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RowHeight="15.75" x14ac:dyDescent="0.25"/>
  <cols>
    <col min="1" max="1" width="4" style="12" bestFit="1" customWidth="1"/>
    <col min="2" max="2" width="19" style="13" bestFit="1" customWidth="1"/>
    <col min="3" max="3" width="11.5703125" style="12" customWidth="1"/>
    <col min="4" max="4" width="11.42578125" style="12" customWidth="1"/>
    <col min="5" max="5" width="11" style="12" customWidth="1"/>
    <col min="6" max="6" width="10.42578125" style="12" customWidth="1"/>
    <col min="7" max="7" width="10.7109375" style="12" customWidth="1"/>
    <col min="8" max="16384" width="9.140625" style="12"/>
  </cols>
  <sheetData>
    <row r="1" spans="1:10" x14ac:dyDescent="0.25">
      <c r="A1" s="11" t="s">
        <v>50</v>
      </c>
    </row>
    <row r="3" spans="1:10" ht="15" customHeight="1" x14ac:dyDescent="0.25">
      <c r="A3" s="95" t="s">
        <v>47</v>
      </c>
      <c r="B3" s="95"/>
      <c r="C3" s="23">
        <v>2012</v>
      </c>
      <c r="D3" s="23">
        <v>2013</v>
      </c>
      <c r="E3" s="23">
        <v>2014</v>
      </c>
      <c r="F3" s="22">
        <v>2015</v>
      </c>
      <c r="G3" s="22">
        <v>2016</v>
      </c>
      <c r="H3" s="22">
        <v>2017</v>
      </c>
      <c r="I3" s="67">
        <v>2018</v>
      </c>
      <c r="J3" s="90">
        <v>2019</v>
      </c>
    </row>
    <row r="4" spans="1:10" ht="15" x14ac:dyDescent="0.25">
      <c r="A4" s="21" t="s">
        <v>46</v>
      </c>
      <c r="B4" s="20" t="s">
        <v>45</v>
      </c>
      <c r="C4" s="19">
        <v>2.0099999999999998</v>
      </c>
      <c r="D4" s="19">
        <v>3</v>
      </c>
      <c r="E4" s="19">
        <v>2.56</v>
      </c>
      <c r="F4" s="18">
        <v>2.09</v>
      </c>
      <c r="G4" s="18">
        <v>1.9</v>
      </c>
      <c r="H4" s="18">
        <v>1.52</v>
      </c>
      <c r="I4" s="86">
        <v>2.0399142900055534</v>
      </c>
      <c r="J4" s="86">
        <v>2.0163587408076924</v>
      </c>
    </row>
    <row r="5" spans="1:10" ht="15" x14ac:dyDescent="0.25">
      <c r="A5" s="21" t="s">
        <v>44</v>
      </c>
      <c r="B5" s="20" t="s">
        <v>43</v>
      </c>
      <c r="C5" s="19">
        <v>0</v>
      </c>
      <c r="D5" s="19">
        <v>0</v>
      </c>
      <c r="E5" s="19">
        <v>0</v>
      </c>
      <c r="F5" s="18">
        <v>0</v>
      </c>
      <c r="G5" s="18">
        <v>0</v>
      </c>
      <c r="H5" s="18">
        <v>18</v>
      </c>
      <c r="I5" s="86">
        <v>12.564703253633326</v>
      </c>
      <c r="J5" s="86">
        <v>4.6947301911684907</v>
      </c>
    </row>
    <row r="6" spans="1:10" ht="15" x14ac:dyDescent="0.25">
      <c r="A6" s="21" t="s">
        <v>42</v>
      </c>
      <c r="B6" s="20" t="s">
        <v>41</v>
      </c>
      <c r="C6" s="19">
        <v>2.1</v>
      </c>
      <c r="D6" s="19">
        <v>1.7</v>
      </c>
      <c r="E6" s="19">
        <v>1.46</v>
      </c>
      <c r="F6" s="18">
        <v>1.03</v>
      </c>
      <c r="G6" s="18">
        <v>1.17</v>
      </c>
      <c r="H6" s="18">
        <v>1.27</v>
      </c>
      <c r="I6" s="86">
        <v>1.7522811990943254</v>
      </c>
      <c r="J6" s="86">
        <v>1.7337412777294281</v>
      </c>
    </row>
    <row r="7" spans="1:10" ht="15" x14ac:dyDescent="0.25">
      <c r="A7" s="21" t="s">
        <v>40</v>
      </c>
      <c r="B7" s="20" t="s">
        <v>39</v>
      </c>
      <c r="C7" s="19">
        <v>2.82</v>
      </c>
      <c r="D7" s="19">
        <v>0</v>
      </c>
      <c r="E7" s="19">
        <v>2.23</v>
      </c>
      <c r="F7" s="18">
        <v>1.66</v>
      </c>
      <c r="G7" s="18">
        <v>0</v>
      </c>
      <c r="H7" s="18">
        <v>0</v>
      </c>
      <c r="I7" s="86">
        <v>1.0822794563347111</v>
      </c>
      <c r="J7" s="86">
        <v>3.6630035820182325</v>
      </c>
    </row>
    <row r="8" spans="1:10" ht="15" x14ac:dyDescent="0.25">
      <c r="A8" s="21" t="s">
        <v>38</v>
      </c>
      <c r="B8" s="20" t="s">
        <v>37</v>
      </c>
      <c r="C8" s="19">
        <v>0</v>
      </c>
      <c r="D8" s="19">
        <v>0.67</v>
      </c>
      <c r="E8" s="19">
        <v>0.44</v>
      </c>
      <c r="F8" s="18">
        <v>1.24</v>
      </c>
      <c r="G8" s="18">
        <v>0.47</v>
      </c>
      <c r="H8" s="18">
        <v>0</v>
      </c>
      <c r="I8" s="86">
        <v>0.6125854166344038</v>
      </c>
      <c r="J8" s="86">
        <v>0.65626359183557259</v>
      </c>
    </row>
    <row r="9" spans="1:10" ht="15" x14ac:dyDescent="0.25">
      <c r="A9" s="21" t="s">
        <v>36</v>
      </c>
      <c r="B9" s="20" t="s">
        <v>35</v>
      </c>
      <c r="C9" s="19">
        <v>2.27</v>
      </c>
      <c r="D9" s="19">
        <v>1.83</v>
      </c>
      <c r="E9" s="19">
        <v>1.7</v>
      </c>
      <c r="F9" s="18">
        <v>1.99</v>
      </c>
      <c r="G9" s="18">
        <v>2.38</v>
      </c>
      <c r="H9" s="18">
        <v>1.61</v>
      </c>
      <c r="I9" s="86">
        <v>1.9701094739947993</v>
      </c>
      <c r="J9" s="86">
        <v>1.895951521952554</v>
      </c>
    </row>
    <row r="10" spans="1:10" ht="15" x14ac:dyDescent="0.25">
      <c r="A10" s="21" t="s">
        <v>34</v>
      </c>
      <c r="B10" s="20" t="s">
        <v>33</v>
      </c>
      <c r="C10" s="19">
        <v>1.48</v>
      </c>
      <c r="D10" s="19">
        <v>0.34</v>
      </c>
      <c r="E10" s="19">
        <v>1.68</v>
      </c>
      <c r="F10" s="18">
        <v>1.17</v>
      </c>
      <c r="G10" s="18">
        <v>0.37</v>
      </c>
      <c r="H10" s="18">
        <v>0.76</v>
      </c>
      <c r="I10" s="86">
        <v>0.72062115623471101</v>
      </c>
      <c r="J10" s="86">
        <v>0.87245109069565319</v>
      </c>
    </row>
    <row r="11" spans="1:10" ht="15" x14ac:dyDescent="0.25">
      <c r="A11" s="21" t="s">
        <v>32</v>
      </c>
      <c r="B11" s="20" t="s">
        <v>31</v>
      </c>
      <c r="C11" s="19">
        <v>2.0299999999999998</v>
      </c>
      <c r="D11" s="19">
        <v>2.79</v>
      </c>
      <c r="E11" s="19">
        <v>3.22</v>
      </c>
      <c r="F11" s="18">
        <v>3.77</v>
      </c>
      <c r="G11" s="18">
        <v>1.1200000000000001</v>
      </c>
      <c r="H11" s="18">
        <v>0.65</v>
      </c>
      <c r="I11" s="86">
        <v>0.83432446452157161</v>
      </c>
      <c r="J11" s="86">
        <v>1.0359709218485544</v>
      </c>
    </row>
    <row r="12" spans="1:10" ht="15" x14ac:dyDescent="0.25">
      <c r="A12" s="21" t="s">
        <v>30</v>
      </c>
      <c r="B12" s="20" t="s">
        <v>29</v>
      </c>
      <c r="C12" s="19">
        <v>1.75</v>
      </c>
      <c r="D12" s="19">
        <v>1.61</v>
      </c>
      <c r="E12" s="19">
        <v>1.55</v>
      </c>
      <c r="F12" s="18">
        <v>1.2</v>
      </c>
      <c r="G12" s="18">
        <v>1.74</v>
      </c>
      <c r="H12" s="18">
        <v>0.94</v>
      </c>
      <c r="I12" s="86">
        <v>1.4655049872441963</v>
      </c>
      <c r="J12" s="86">
        <v>1.5027557169333694</v>
      </c>
    </row>
    <row r="13" spans="1:10" ht="15" x14ac:dyDescent="0.25">
      <c r="A13" s="21" t="s">
        <v>28</v>
      </c>
      <c r="B13" s="20" t="s">
        <v>27</v>
      </c>
      <c r="C13" s="19">
        <v>2.7</v>
      </c>
      <c r="D13" s="19">
        <v>1.05</v>
      </c>
      <c r="E13" s="19">
        <v>1.29</v>
      </c>
      <c r="F13" s="18">
        <v>2.39</v>
      </c>
      <c r="G13" s="18">
        <v>1.7</v>
      </c>
      <c r="H13" s="18">
        <v>2.2200000000000002</v>
      </c>
      <c r="I13" s="86">
        <v>1.9481882489155893</v>
      </c>
      <c r="J13" s="86">
        <v>1.4161730044918366</v>
      </c>
    </row>
    <row r="14" spans="1:10" ht="15" x14ac:dyDescent="0.25">
      <c r="A14" s="21" t="s">
        <v>26</v>
      </c>
      <c r="B14" s="20" t="s">
        <v>25</v>
      </c>
      <c r="C14" s="19">
        <v>5.46</v>
      </c>
      <c r="D14" s="19">
        <v>3.51</v>
      </c>
      <c r="E14" s="19">
        <v>3.61</v>
      </c>
      <c r="F14" s="18">
        <v>3.06</v>
      </c>
      <c r="G14" s="18">
        <v>1.31</v>
      </c>
      <c r="H14" s="18">
        <v>1.1299999999999999</v>
      </c>
      <c r="I14" s="86">
        <v>2.3817695940779111</v>
      </c>
      <c r="J14" s="86">
        <v>1.739594173577105</v>
      </c>
    </row>
    <row r="15" spans="1:10" ht="15" x14ac:dyDescent="0.25">
      <c r="A15" s="21" t="s">
        <v>24</v>
      </c>
      <c r="B15" s="20" t="s">
        <v>23</v>
      </c>
      <c r="C15" s="19">
        <v>1.25</v>
      </c>
      <c r="D15" s="19">
        <v>1.86</v>
      </c>
      <c r="E15" s="19">
        <v>1.5</v>
      </c>
      <c r="F15" s="18">
        <v>1.22</v>
      </c>
      <c r="G15" s="18">
        <v>1.06</v>
      </c>
      <c r="H15" s="18">
        <v>1.07</v>
      </c>
      <c r="I15" s="86">
        <v>1.4712562098499076</v>
      </c>
      <c r="J15" s="86">
        <v>1.1948462899121679</v>
      </c>
    </row>
    <row r="16" spans="1:10" ht="15" x14ac:dyDescent="0.25">
      <c r="A16" s="21" t="s">
        <v>22</v>
      </c>
      <c r="B16" s="20" t="s">
        <v>21</v>
      </c>
      <c r="C16" s="19">
        <v>3.18</v>
      </c>
      <c r="D16" s="19">
        <v>3.43</v>
      </c>
      <c r="E16" s="19">
        <v>3.85</v>
      </c>
      <c r="F16" s="18">
        <v>2.19</v>
      </c>
      <c r="G16" s="18">
        <v>2.76</v>
      </c>
      <c r="H16" s="18">
        <v>2.17</v>
      </c>
      <c r="I16" s="86">
        <v>2.2623121977499769</v>
      </c>
      <c r="J16" s="86">
        <v>2.063184804110386</v>
      </c>
    </row>
    <row r="17" spans="1:10" ht="15" x14ac:dyDescent="0.25">
      <c r="A17" s="21" t="s">
        <v>20</v>
      </c>
      <c r="B17" s="20" t="s">
        <v>19</v>
      </c>
      <c r="C17" s="19">
        <v>2.57</v>
      </c>
      <c r="D17" s="19">
        <v>2.3199999999999998</v>
      </c>
      <c r="E17" s="19">
        <v>2.5499999999999998</v>
      </c>
      <c r="F17" s="18">
        <v>2.06</v>
      </c>
      <c r="G17" s="18">
        <v>0</v>
      </c>
      <c r="H17" s="18">
        <v>1.83</v>
      </c>
      <c r="I17" s="86">
        <v>1.7776157378157735</v>
      </c>
      <c r="J17" s="86">
        <v>1.9481821430965329</v>
      </c>
    </row>
    <row r="18" spans="1:10" ht="15" x14ac:dyDescent="0.25">
      <c r="A18" s="21" t="s">
        <v>18</v>
      </c>
      <c r="B18" s="20" t="s">
        <v>17</v>
      </c>
      <c r="C18" s="19">
        <v>0.9</v>
      </c>
      <c r="D18" s="19">
        <v>0</v>
      </c>
      <c r="E18" s="19">
        <v>3.77</v>
      </c>
      <c r="F18" s="18">
        <v>1.64</v>
      </c>
      <c r="G18" s="18">
        <v>0</v>
      </c>
      <c r="H18" s="18">
        <v>0.73</v>
      </c>
      <c r="I18" s="86">
        <v>1.4065864935894692</v>
      </c>
      <c r="J18" s="86">
        <v>1.6916362286398252</v>
      </c>
    </row>
    <row r="19" spans="1:10" ht="15" x14ac:dyDescent="0.25">
      <c r="A19" s="21" t="s">
        <v>16</v>
      </c>
      <c r="B19" s="20" t="s">
        <v>15</v>
      </c>
      <c r="C19" s="19">
        <v>4.59</v>
      </c>
      <c r="D19" s="19">
        <v>2.97</v>
      </c>
      <c r="E19" s="19">
        <v>2.88</v>
      </c>
      <c r="F19" s="18">
        <v>3.47</v>
      </c>
      <c r="G19" s="18">
        <v>3.02</v>
      </c>
      <c r="H19" s="18">
        <v>2.2200000000000002</v>
      </c>
      <c r="I19" s="86">
        <v>2.6265903728136157</v>
      </c>
      <c r="J19" s="86">
        <v>2.4179493585256164</v>
      </c>
    </row>
    <row r="20" spans="1:10" ht="15" x14ac:dyDescent="0.25">
      <c r="A20" s="21" t="s">
        <v>14</v>
      </c>
      <c r="B20" s="20" t="s">
        <v>13</v>
      </c>
      <c r="C20" s="19">
        <v>2.5</v>
      </c>
      <c r="D20" s="19">
        <v>1.43</v>
      </c>
      <c r="E20" s="19">
        <v>2.04</v>
      </c>
      <c r="F20" s="18">
        <v>2.2400000000000002</v>
      </c>
      <c r="G20" s="18">
        <v>2.0499999999999998</v>
      </c>
      <c r="H20" s="18">
        <v>1.51</v>
      </c>
      <c r="I20" s="86">
        <v>1.7455706250825189</v>
      </c>
      <c r="J20" s="86">
        <v>1.8788229772781904</v>
      </c>
    </row>
    <row r="21" spans="1:10" ht="15" x14ac:dyDescent="0.25">
      <c r="A21" s="21" t="s">
        <v>12</v>
      </c>
      <c r="B21" s="20" t="s">
        <v>11</v>
      </c>
      <c r="C21" s="19">
        <v>4.32</v>
      </c>
      <c r="D21" s="19">
        <v>9.34</v>
      </c>
      <c r="E21" s="19">
        <v>5.31</v>
      </c>
      <c r="F21" s="18">
        <v>5.24</v>
      </c>
      <c r="G21" s="18">
        <v>3.66</v>
      </c>
      <c r="H21" s="18">
        <v>2.7</v>
      </c>
      <c r="I21" s="86">
        <v>2.4272762877692236</v>
      </c>
      <c r="J21" s="86">
        <v>1.6118949962622093</v>
      </c>
    </row>
    <row r="22" spans="1:10" ht="15" x14ac:dyDescent="0.25">
      <c r="A22" s="21" t="s">
        <v>10</v>
      </c>
      <c r="B22" s="20" t="s">
        <v>9</v>
      </c>
      <c r="C22" s="19">
        <v>2.67</v>
      </c>
      <c r="D22" s="19">
        <v>2.3199999999999998</v>
      </c>
      <c r="E22" s="19">
        <v>3.51</v>
      </c>
      <c r="F22" s="18">
        <v>2.67</v>
      </c>
      <c r="G22" s="18">
        <v>1.77</v>
      </c>
      <c r="H22" s="18">
        <v>1.47</v>
      </c>
      <c r="I22" s="86">
        <v>1.2411962351396879</v>
      </c>
      <c r="J22" s="86">
        <v>1.072009759698725</v>
      </c>
    </row>
    <row r="23" spans="1:10" ht="15" x14ac:dyDescent="0.25">
      <c r="A23" s="21" t="s">
        <v>8</v>
      </c>
      <c r="B23" s="20" t="s">
        <v>7</v>
      </c>
      <c r="C23" s="19">
        <v>3.65</v>
      </c>
      <c r="D23" s="19">
        <v>2.77</v>
      </c>
      <c r="E23" s="19">
        <v>3.51</v>
      </c>
      <c r="F23" s="18">
        <v>2.75</v>
      </c>
      <c r="G23" s="18">
        <v>2.77</v>
      </c>
      <c r="H23" s="18">
        <v>2.1</v>
      </c>
      <c r="I23" s="86" t="s">
        <v>77</v>
      </c>
      <c r="J23" s="86">
        <v>2.8481147832732723</v>
      </c>
    </row>
    <row r="24" spans="1:10" ht="15" x14ac:dyDescent="0.25">
      <c r="A24" s="17" t="s">
        <v>6</v>
      </c>
      <c r="B24" s="16" t="s">
        <v>5</v>
      </c>
      <c r="C24" s="15">
        <v>1.35</v>
      </c>
      <c r="D24" s="15">
        <v>0</v>
      </c>
      <c r="E24" s="15">
        <v>1.5</v>
      </c>
      <c r="F24" s="14">
        <v>1.41</v>
      </c>
      <c r="G24" s="14">
        <v>3.47</v>
      </c>
      <c r="H24" s="14">
        <v>0.81</v>
      </c>
      <c r="I24" s="87">
        <v>1.6616786646426713</v>
      </c>
      <c r="J24" s="87">
        <v>2.3237569335691188</v>
      </c>
    </row>
    <row r="26" spans="1:10" ht="15" x14ac:dyDescent="0.25">
      <c r="B26" s="2" t="s">
        <v>4</v>
      </c>
      <c r="C26" s="1">
        <f t="shared" ref="C26:J26" si="0">QUARTILE(C$4:C$24,1)</f>
        <v>1.48</v>
      </c>
      <c r="D26" s="1">
        <f t="shared" si="0"/>
        <v>0.67</v>
      </c>
      <c r="E26" s="1">
        <f t="shared" si="0"/>
        <v>1.5</v>
      </c>
      <c r="F26" s="1">
        <f t="shared" si="0"/>
        <v>1.24</v>
      </c>
      <c r="G26" s="1">
        <f t="shared" si="0"/>
        <v>0.47</v>
      </c>
      <c r="H26" s="1">
        <f t="shared" si="0"/>
        <v>0.81</v>
      </c>
      <c r="I26" s="1">
        <f t="shared" si="0"/>
        <v>1.3652389289770239</v>
      </c>
      <c r="J26" s="1">
        <f t="shared" si="0"/>
        <v>1.4161730044918366</v>
      </c>
    </row>
    <row r="27" spans="1:10" ht="15" x14ac:dyDescent="0.25">
      <c r="B27" s="2" t="s">
        <v>3</v>
      </c>
      <c r="C27" s="1">
        <f t="shared" ref="C27:J27" si="1">MEDIAN(C$4:C$24)</f>
        <v>2.27</v>
      </c>
      <c r="D27" s="1">
        <f t="shared" si="1"/>
        <v>1.83</v>
      </c>
      <c r="E27" s="1">
        <f t="shared" si="1"/>
        <v>2.23</v>
      </c>
      <c r="F27" s="1">
        <f t="shared" si="1"/>
        <v>2.06</v>
      </c>
      <c r="G27" s="1">
        <f t="shared" si="1"/>
        <v>1.7</v>
      </c>
      <c r="H27" s="1">
        <f t="shared" si="1"/>
        <v>1.47</v>
      </c>
      <c r="I27" s="1">
        <f t="shared" si="1"/>
        <v>1.7489259120884222</v>
      </c>
      <c r="J27" s="1">
        <f t="shared" si="1"/>
        <v>1.739594173577105</v>
      </c>
    </row>
    <row r="28" spans="1:10" ht="15" x14ac:dyDescent="0.25">
      <c r="B28" s="2" t="s">
        <v>2</v>
      </c>
      <c r="C28" s="1">
        <f t="shared" ref="C28:J28" si="2">QUARTILE(C$4:C$24,3)</f>
        <v>2.82</v>
      </c>
      <c r="D28" s="1">
        <f t="shared" si="2"/>
        <v>2.79</v>
      </c>
      <c r="E28" s="1">
        <f t="shared" si="2"/>
        <v>3.51</v>
      </c>
      <c r="F28" s="1">
        <f t="shared" si="2"/>
        <v>2.67</v>
      </c>
      <c r="G28" s="1">
        <f t="shared" si="2"/>
        <v>2.38</v>
      </c>
      <c r="H28" s="1">
        <f t="shared" si="2"/>
        <v>2.1</v>
      </c>
      <c r="I28" s="1">
        <f t="shared" si="2"/>
        <v>2.095513766941659</v>
      </c>
      <c r="J28" s="1">
        <f t="shared" si="2"/>
        <v>2.063184804110386</v>
      </c>
    </row>
    <row r="29" spans="1:10" ht="15" x14ac:dyDescent="0.25">
      <c r="B29" s="2" t="s">
        <v>1</v>
      </c>
      <c r="C29" s="1">
        <f t="shared" ref="C29:J29" si="3">AVERAGE(C$4:C$24)</f>
        <v>2.361904761904762</v>
      </c>
      <c r="D29" s="1">
        <f t="shared" si="3"/>
        <v>2.0447619047619048</v>
      </c>
      <c r="E29" s="1">
        <f t="shared" si="3"/>
        <v>2.3885714285714288</v>
      </c>
      <c r="F29" s="1">
        <f t="shared" si="3"/>
        <v>2.1185714285714283</v>
      </c>
      <c r="G29" s="1">
        <f t="shared" si="3"/>
        <v>1.558095238095238</v>
      </c>
      <c r="H29" s="1">
        <f t="shared" si="3"/>
        <v>2.1290476190476189</v>
      </c>
      <c r="I29" s="1">
        <f t="shared" si="3"/>
        <v>2.1996182182571973</v>
      </c>
      <c r="J29" s="1">
        <f t="shared" si="3"/>
        <v>1.9179710517821205</v>
      </c>
    </row>
    <row r="30" spans="1:10" ht="15" x14ac:dyDescent="0.25">
      <c r="B30" s="2" t="s">
        <v>0</v>
      </c>
      <c r="C30" s="1">
        <f t="shared" ref="C30:J30" si="4">_xlfn.STDEV.S(C$4:C$24)</f>
        <v>1.3824710450769622</v>
      </c>
      <c r="D30" s="1">
        <f t="shared" si="4"/>
        <v>2.0440612002765941</v>
      </c>
      <c r="E30" s="1">
        <f t="shared" si="4"/>
        <v>1.2757479598819106</v>
      </c>
      <c r="F30" s="1">
        <f t="shared" si="4"/>
        <v>1.1388120376703337</v>
      </c>
      <c r="G30" s="1">
        <f t="shared" si="4"/>
        <v>1.1665059753281128</v>
      </c>
      <c r="H30" s="1">
        <f t="shared" si="4"/>
        <v>3.7072616643041343</v>
      </c>
      <c r="I30" s="1">
        <f t="shared" si="4"/>
        <v>2.50427892781964</v>
      </c>
      <c r="J30" s="1">
        <f t="shared" si="4"/>
        <v>0.93288292012456009</v>
      </c>
    </row>
    <row r="32" spans="1:10" x14ac:dyDescent="0.25">
      <c r="B32" s="13" t="s">
        <v>48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RowHeight="15.75" x14ac:dyDescent="0.25"/>
  <cols>
    <col min="1" max="1" width="4" style="12" bestFit="1" customWidth="1"/>
    <col min="2" max="2" width="19" style="13" bestFit="1" customWidth="1"/>
    <col min="3" max="3" width="11.5703125" style="12" customWidth="1"/>
    <col min="4" max="4" width="11.42578125" style="12" customWidth="1"/>
    <col min="5" max="5" width="11" style="12" customWidth="1"/>
    <col min="6" max="6" width="10.42578125" style="12" customWidth="1"/>
    <col min="7" max="7" width="10.7109375" style="12" customWidth="1"/>
    <col min="8" max="16384" width="9.140625" style="12"/>
  </cols>
  <sheetData>
    <row r="1" spans="1:10" x14ac:dyDescent="0.25">
      <c r="A1" s="11" t="s">
        <v>51</v>
      </c>
    </row>
    <row r="3" spans="1:10" ht="15" customHeight="1" x14ac:dyDescent="0.25">
      <c r="A3" s="95" t="s">
        <v>47</v>
      </c>
      <c r="B3" s="95"/>
      <c r="C3" s="23">
        <v>2012</v>
      </c>
      <c r="D3" s="23">
        <v>2013</v>
      </c>
      <c r="E3" s="23">
        <v>2014</v>
      </c>
      <c r="F3" s="22">
        <v>2015</v>
      </c>
      <c r="G3" s="22">
        <v>2016</v>
      </c>
      <c r="H3" s="22">
        <v>2017</v>
      </c>
      <c r="I3" s="67">
        <v>2018</v>
      </c>
      <c r="J3" s="90">
        <v>2019</v>
      </c>
    </row>
    <row r="4" spans="1:10" ht="15" x14ac:dyDescent="0.25">
      <c r="A4" s="21" t="s">
        <v>46</v>
      </c>
      <c r="B4" s="20" t="s">
        <v>45</v>
      </c>
      <c r="C4" s="19">
        <v>12.56</v>
      </c>
      <c r="D4" s="19">
        <v>12.93</v>
      </c>
      <c r="E4" s="19">
        <v>12.52</v>
      </c>
      <c r="F4" s="18">
        <v>13.21</v>
      </c>
      <c r="G4" s="18">
        <v>13.08</v>
      </c>
      <c r="H4" s="18">
        <v>13.61</v>
      </c>
      <c r="I4" s="86">
        <v>11.214195484540454</v>
      </c>
      <c r="J4" s="86">
        <v>11.07192267269707</v>
      </c>
    </row>
    <row r="5" spans="1:10" ht="15" x14ac:dyDescent="0.25">
      <c r="A5" s="21" t="s">
        <v>44</v>
      </c>
      <c r="B5" s="20" t="s">
        <v>43</v>
      </c>
      <c r="C5" s="19">
        <v>8.9600000000000009</v>
      </c>
      <c r="D5" s="19">
        <v>6.82</v>
      </c>
      <c r="E5" s="19">
        <v>7.17</v>
      </c>
      <c r="F5" s="18">
        <v>10.75</v>
      </c>
      <c r="G5" s="18">
        <v>8.26</v>
      </c>
      <c r="H5" s="18">
        <v>7.68</v>
      </c>
      <c r="I5" s="86">
        <v>11.189336478281101</v>
      </c>
      <c r="J5" s="86">
        <v>5.2216626958050609</v>
      </c>
    </row>
    <row r="6" spans="1:10" ht="15" x14ac:dyDescent="0.25">
      <c r="A6" s="21" t="s">
        <v>42</v>
      </c>
      <c r="B6" s="20" t="s">
        <v>41</v>
      </c>
      <c r="C6" s="19">
        <v>10.63</v>
      </c>
      <c r="D6" s="19">
        <v>10.09</v>
      </c>
      <c r="E6" s="19">
        <v>9.86</v>
      </c>
      <c r="F6" s="18">
        <v>10.24</v>
      </c>
      <c r="G6" s="18">
        <v>9.56</v>
      </c>
      <c r="H6" s="18">
        <v>9.7799999999999994</v>
      </c>
      <c r="I6" s="86">
        <v>9.5692837129920818</v>
      </c>
      <c r="J6" s="86">
        <v>9.0063825199532399</v>
      </c>
    </row>
    <row r="7" spans="1:10" ht="15" x14ac:dyDescent="0.25">
      <c r="A7" s="21" t="s">
        <v>40</v>
      </c>
      <c r="B7" s="20" t="s">
        <v>39</v>
      </c>
      <c r="C7" s="19">
        <v>7.74</v>
      </c>
      <c r="D7" s="19">
        <v>8.42</v>
      </c>
      <c r="E7" s="19">
        <v>6.79</v>
      </c>
      <c r="F7" s="18">
        <v>6.47</v>
      </c>
      <c r="G7" s="18">
        <v>8.35</v>
      </c>
      <c r="H7" s="18">
        <v>8.89</v>
      </c>
      <c r="I7" s="86">
        <v>8.1591801779641155</v>
      </c>
      <c r="J7" s="86">
        <v>7.6147159320097746</v>
      </c>
    </row>
    <row r="8" spans="1:10" ht="15" x14ac:dyDescent="0.25">
      <c r="A8" s="21" t="s">
        <v>38</v>
      </c>
      <c r="B8" s="20" t="s">
        <v>37</v>
      </c>
      <c r="C8" s="19">
        <v>9.31</v>
      </c>
      <c r="D8" s="19">
        <v>7.41</v>
      </c>
      <c r="E8" s="19">
        <v>7</v>
      </c>
      <c r="F8" s="18">
        <v>7.35</v>
      </c>
      <c r="G8" s="18">
        <v>7.75</v>
      </c>
      <c r="H8" s="18">
        <v>7.93</v>
      </c>
      <c r="I8" s="86">
        <v>8.53903473641933</v>
      </c>
      <c r="J8" s="86">
        <v>7.1362787712116225</v>
      </c>
    </row>
    <row r="9" spans="1:10" ht="15" x14ac:dyDescent="0.25">
      <c r="A9" s="21" t="s">
        <v>36</v>
      </c>
      <c r="B9" s="20" t="s">
        <v>35</v>
      </c>
      <c r="C9" s="19">
        <v>10.84</v>
      </c>
      <c r="D9" s="19">
        <v>10.16</v>
      </c>
      <c r="E9" s="19">
        <v>9.6999999999999993</v>
      </c>
      <c r="F9" s="18">
        <v>10.53</v>
      </c>
      <c r="G9" s="18">
        <v>9.25</v>
      </c>
      <c r="H9" s="18">
        <v>9.5399999999999991</v>
      </c>
      <c r="I9" s="86">
        <v>9.1165739447168175</v>
      </c>
      <c r="J9" s="86">
        <v>7.9307560892839497</v>
      </c>
    </row>
    <row r="10" spans="1:10" ht="15" x14ac:dyDescent="0.25">
      <c r="A10" s="21" t="s">
        <v>34</v>
      </c>
      <c r="B10" s="20" t="s">
        <v>33</v>
      </c>
      <c r="C10" s="19">
        <v>13.22</v>
      </c>
      <c r="D10" s="19">
        <v>12.18</v>
      </c>
      <c r="E10" s="19">
        <v>9.82</v>
      </c>
      <c r="F10" s="18">
        <v>12.46</v>
      </c>
      <c r="G10" s="18">
        <v>10.34</v>
      </c>
      <c r="H10" s="18">
        <v>10.61</v>
      </c>
      <c r="I10" s="86">
        <v>8.1636623602930065</v>
      </c>
      <c r="J10" s="86">
        <v>10.597396779997204</v>
      </c>
    </row>
    <row r="11" spans="1:10" ht="15" x14ac:dyDescent="0.25">
      <c r="A11" s="21" t="s">
        <v>32</v>
      </c>
      <c r="B11" s="20" t="s">
        <v>31</v>
      </c>
      <c r="C11" s="19">
        <v>12.16</v>
      </c>
      <c r="D11" s="19">
        <v>11.1</v>
      </c>
      <c r="E11" s="19">
        <v>11.43</v>
      </c>
      <c r="F11" s="18">
        <v>11.72</v>
      </c>
      <c r="G11" s="18">
        <v>10.01</v>
      </c>
      <c r="H11" s="18">
        <v>9.65</v>
      </c>
      <c r="I11" s="86">
        <v>8.913462224229022</v>
      </c>
      <c r="J11" s="86">
        <v>9.1007585267084519</v>
      </c>
    </row>
    <row r="12" spans="1:10" ht="15" x14ac:dyDescent="0.25">
      <c r="A12" s="21" t="s">
        <v>30</v>
      </c>
      <c r="B12" s="20" t="s">
        <v>29</v>
      </c>
      <c r="C12" s="19">
        <v>8.74</v>
      </c>
      <c r="D12" s="19">
        <v>9.09</v>
      </c>
      <c r="E12" s="19">
        <v>8.83</v>
      </c>
      <c r="F12" s="18">
        <v>9.94</v>
      </c>
      <c r="G12" s="18">
        <v>8.8699999999999992</v>
      </c>
      <c r="H12" s="18">
        <v>9.84</v>
      </c>
      <c r="I12" s="86">
        <v>8.7411047492610887</v>
      </c>
      <c r="J12" s="86">
        <v>7.7735418961337883</v>
      </c>
    </row>
    <row r="13" spans="1:10" ht="15" x14ac:dyDescent="0.25">
      <c r="A13" s="21" t="s">
        <v>28</v>
      </c>
      <c r="B13" s="20" t="s">
        <v>27</v>
      </c>
      <c r="C13" s="19">
        <v>9.07</v>
      </c>
      <c r="D13" s="19">
        <v>10.08</v>
      </c>
      <c r="E13" s="19">
        <v>9.56</v>
      </c>
      <c r="F13" s="18">
        <v>9.8699999999999992</v>
      </c>
      <c r="G13" s="18">
        <v>8.4</v>
      </c>
      <c r="H13" s="18">
        <v>7.81</v>
      </c>
      <c r="I13" s="86">
        <v>7.3105344360207578</v>
      </c>
      <c r="J13" s="86">
        <v>7.7441469095437974</v>
      </c>
    </row>
    <row r="14" spans="1:10" ht="15" x14ac:dyDescent="0.25">
      <c r="A14" s="21" t="s">
        <v>26</v>
      </c>
      <c r="B14" s="20" t="s">
        <v>25</v>
      </c>
      <c r="C14" s="19">
        <v>8.24</v>
      </c>
      <c r="D14" s="19">
        <v>8.75</v>
      </c>
      <c r="E14" s="19">
        <v>8.09</v>
      </c>
      <c r="F14" s="18">
        <v>9.24</v>
      </c>
      <c r="G14" s="18">
        <v>6.41</v>
      </c>
      <c r="H14" s="18">
        <v>6.55</v>
      </c>
      <c r="I14" s="86">
        <v>7.7139682767096192</v>
      </c>
      <c r="J14" s="86">
        <v>6.4183650396887639</v>
      </c>
    </row>
    <row r="15" spans="1:10" ht="15" x14ac:dyDescent="0.25">
      <c r="A15" s="21" t="s">
        <v>24</v>
      </c>
      <c r="B15" s="20" t="s">
        <v>23</v>
      </c>
      <c r="C15" s="19">
        <v>10.52</v>
      </c>
      <c r="D15" s="19">
        <v>9.23</v>
      </c>
      <c r="E15" s="19">
        <v>10.57</v>
      </c>
      <c r="F15" s="18">
        <v>10.28</v>
      </c>
      <c r="G15" s="18">
        <v>9.2100000000000009</v>
      </c>
      <c r="H15" s="18">
        <v>8.36</v>
      </c>
      <c r="I15" s="86">
        <v>8.0355532355799344</v>
      </c>
      <c r="J15" s="86">
        <v>7.9409490308002084</v>
      </c>
    </row>
    <row r="16" spans="1:10" ht="15" x14ac:dyDescent="0.25">
      <c r="A16" s="21" t="s">
        <v>22</v>
      </c>
      <c r="B16" s="20" t="s">
        <v>21</v>
      </c>
      <c r="C16" s="19">
        <v>15.55</v>
      </c>
      <c r="D16" s="19">
        <v>13.9</v>
      </c>
      <c r="E16" s="19">
        <v>12.59</v>
      </c>
      <c r="F16" s="18">
        <v>13.85</v>
      </c>
      <c r="G16" s="18">
        <v>12.16</v>
      </c>
      <c r="H16" s="18">
        <v>12.43</v>
      </c>
      <c r="I16" s="86">
        <v>12.026903131748726</v>
      </c>
      <c r="J16" s="86">
        <v>11.421114194811318</v>
      </c>
    </row>
    <row r="17" spans="1:10" ht="15" x14ac:dyDescent="0.25">
      <c r="A17" s="21" t="s">
        <v>20</v>
      </c>
      <c r="B17" s="20" t="s">
        <v>19</v>
      </c>
      <c r="C17" s="19">
        <v>14.44</v>
      </c>
      <c r="D17" s="19">
        <v>14.34</v>
      </c>
      <c r="E17" s="19">
        <v>12.06</v>
      </c>
      <c r="F17" s="18">
        <v>12.93</v>
      </c>
      <c r="G17" s="18">
        <v>11.81</v>
      </c>
      <c r="H17" s="18">
        <v>13.24</v>
      </c>
      <c r="I17" s="86">
        <v>11.992294446910243</v>
      </c>
      <c r="J17" s="86">
        <v>11.367171977895291</v>
      </c>
    </row>
    <row r="18" spans="1:10" ht="15" x14ac:dyDescent="0.25">
      <c r="A18" s="21" t="s">
        <v>18</v>
      </c>
      <c r="B18" s="20" t="s">
        <v>17</v>
      </c>
      <c r="C18" s="19">
        <v>18.309999999999999</v>
      </c>
      <c r="D18" s="19">
        <v>15.08</v>
      </c>
      <c r="E18" s="19">
        <v>15.08</v>
      </c>
      <c r="F18" s="18">
        <v>19.27</v>
      </c>
      <c r="G18" s="18">
        <v>16.82</v>
      </c>
      <c r="H18" s="18">
        <v>17.72</v>
      </c>
      <c r="I18" s="86">
        <v>14.876273633668166</v>
      </c>
      <c r="J18" s="86">
        <v>10.982384584469596</v>
      </c>
    </row>
    <row r="19" spans="1:10" ht="15" x14ac:dyDescent="0.25">
      <c r="A19" s="21" t="s">
        <v>16</v>
      </c>
      <c r="B19" s="20" t="s">
        <v>15</v>
      </c>
      <c r="C19" s="19">
        <v>15.03</v>
      </c>
      <c r="D19" s="19">
        <v>14.77</v>
      </c>
      <c r="E19" s="19">
        <v>14.1</v>
      </c>
      <c r="F19" s="18">
        <v>15.66</v>
      </c>
      <c r="G19" s="18">
        <v>13.9</v>
      </c>
      <c r="H19" s="18">
        <v>15.43</v>
      </c>
      <c r="I19" s="86">
        <v>14.669636407382708</v>
      </c>
      <c r="J19" s="86">
        <v>14.478203146450767</v>
      </c>
    </row>
    <row r="20" spans="1:10" ht="15" x14ac:dyDescent="0.25">
      <c r="A20" s="21" t="s">
        <v>14</v>
      </c>
      <c r="B20" s="20" t="s">
        <v>13</v>
      </c>
      <c r="C20" s="19">
        <v>13.5</v>
      </c>
      <c r="D20" s="19">
        <v>12.89</v>
      </c>
      <c r="E20" s="19">
        <v>13.48</v>
      </c>
      <c r="F20" s="18">
        <v>12.67</v>
      </c>
      <c r="G20" s="18">
        <v>11.91</v>
      </c>
      <c r="H20" s="18">
        <v>13.52</v>
      </c>
      <c r="I20" s="86">
        <v>11.706258577584116</v>
      </c>
      <c r="J20" s="86">
        <v>10.218929807076284</v>
      </c>
    </row>
    <row r="21" spans="1:10" ht="15" x14ac:dyDescent="0.25">
      <c r="A21" s="21" t="s">
        <v>12</v>
      </c>
      <c r="B21" s="20" t="s">
        <v>11</v>
      </c>
      <c r="C21" s="19">
        <v>14.36</v>
      </c>
      <c r="D21" s="19">
        <v>12.55</v>
      </c>
      <c r="E21" s="19">
        <v>12.17</v>
      </c>
      <c r="F21" s="18">
        <v>11.61</v>
      </c>
      <c r="G21" s="18">
        <v>13.15</v>
      </c>
      <c r="H21" s="18">
        <v>11.15</v>
      </c>
      <c r="I21" s="86">
        <v>10.489746097179212</v>
      </c>
      <c r="J21" s="86">
        <v>8.9895095321692402</v>
      </c>
    </row>
    <row r="22" spans="1:10" ht="15" x14ac:dyDescent="0.25">
      <c r="A22" s="21" t="s">
        <v>10</v>
      </c>
      <c r="B22" s="20" t="s">
        <v>9</v>
      </c>
      <c r="C22" s="19">
        <v>14.36</v>
      </c>
      <c r="D22" s="19">
        <v>14.58</v>
      </c>
      <c r="E22" s="19">
        <v>14.28</v>
      </c>
      <c r="F22" s="18">
        <v>15.65</v>
      </c>
      <c r="G22" s="18">
        <v>16.600000000000001</v>
      </c>
      <c r="H22" s="18">
        <v>13.06</v>
      </c>
      <c r="I22" s="86">
        <v>10.901021816515735</v>
      </c>
      <c r="J22" s="86">
        <v>14.548787047029531</v>
      </c>
    </row>
    <row r="23" spans="1:10" ht="15" x14ac:dyDescent="0.25">
      <c r="A23" s="21" t="s">
        <v>8</v>
      </c>
      <c r="B23" s="20" t="s">
        <v>7</v>
      </c>
      <c r="C23" s="19">
        <v>13.91</v>
      </c>
      <c r="D23" s="19">
        <v>13.78</v>
      </c>
      <c r="E23" s="19">
        <v>12.77</v>
      </c>
      <c r="F23" s="18">
        <v>13.87</v>
      </c>
      <c r="G23" s="18">
        <v>12.9</v>
      </c>
      <c r="H23" s="18">
        <v>13.38</v>
      </c>
      <c r="I23" s="86" t="s">
        <v>77</v>
      </c>
      <c r="J23" s="86">
        <v>12.247031329519807</v>
      </c>
    </row>
    <row r="24" spans="1:10" ht="15" x14ac:dyDescent="0.25">
      <c r="A24" s="17" t="s">
        <v>6</v>
      </c>
      <c r="B24" s="16" t="s">
        <v>5</v>
      </c>
      <c r="C24" s="15">
        <v>12.06</v>
      </c>
      <c r="D24" s="15">
        <v>9.98</v>
      </c>
      <c r="E24" s="15">
        <v>11.79</v>
      </c>
      <c r="F24" s="14">
        <v>11.38</v>
      </c>
      <c r="G24" s="14">
        <v>11.53</v>
      </c>
      <c r="H24" s="14">
        <v>11.75</v>
      </c>
      <c r="I24" s="87">
        <v>9.0046047176804436</v>
      </c>
      <c r="J24" s="87">
        <v>9.404042987263459</v>
      </c>
    </row>
    <row r="26" spans="1:10" ht="15" x14ac:dyDescent="0.25">
      <c r="B26" s="2" t="s">
        <v>4</v>
      </c>
      <c r="C26" s="1">
        <f t="shared" ref="C26:J26" si="0">QUARTILE(C$4:C$24,1)</f>
        <v>9.31</v>
      </c>
      <c r="D26" s="1">
        <f t="shared" si="0"/>
        <v>9.23</v>
      </c>
      <c r="E26" s="1">
        <f t="shared" si="0"/>
        <v>9.56</v>
      </c>
      <c r="F26" s="1">
        <f t="shared" si="0"/>
        <v>10.24</v>
      </c>
      <c r="G26" s="1">
        <f t="shared" si="0"/>
        <v>8.8699999999999992</v>
      </c>
      <c r="H26" s="1">
        <f t="shared" si="0"/>
        <v>8.89</v>
      </c>
      <c r="I26" s="1">
        <f t="shared" si="0"/>
        <v>8.4451916423877496</v>
      </c>
      <c r="J26" s="1">
        <f t="shared" si="0"/>
        <v>7.7735418961337883</v>
      </c>
    </row>
    <row r="27" spans="1:10" ht="15" x14ac:dyDescent="0.25">
      <c r="B27" s="2" t="s">
        <v>3</v>
      </c>
      <c r="C27" s="1">
        <f t="shared" ref="C27:J27" si="1">MEDIAN(C$4:C$24)</f>
        <v>12.16</v>
      </c>
      <c r="D27" s="1">
        <f t="shared" si="1"/>
        <v>11.1</v>
      </c>
      <c r="E27" s="1">
        <f t="shared" si="1"/>
        <v>11.43</v>
      </c>
      <c r="F27" s="1">
        <f t="shared" si="1"/>
        <v>11.61</v>
      </c>
      <c r="G27" s="1">
        <f t="shared" si="1"/>
        <v>10.34</v>
      </c>
      <c r="H27" s="1">
        <f t="shared" si="1"/>
        <v>10.61</v>
      </c>
      <c r="I27" s="1">
        <f t="shared" si="1"/>
        <v>9.3429288288544505</v>
      </c>
      <c r="J27" s="1">
        <f t="shared" si="1"/>
        <v>9.1007585267084519</v>
      </c>
    </row>
    <row r="28" spans="1:10" ht="15" x14ac:dyDescent="0.25">
      <c r="B28" s="2" t="s">
        <v>2</v>
      </c>
      <c r="C28" s="1">
        <f t="shared" ref="C28:J28" si="2">QUARTILE(C$4:C$24,3)</f>
        <v>14.36</v>
      </c>
      <c r="D28" s="1">
        <f t="shared" si="2"/>
        <v>13.78</v>
      </c>
      <c r="E28" s="1">
        <f t="shared" si="2"/>
        <v>12.59</v>
      </c>
      <c r="F28" s="1">
        <f t="shared" si="2"/>
        <v>13.21</v>
      </c>
      <c r="G28" s="1">
        <f t="shared" si="2"/>
        <v>12.9</v>
      </c>
      <c r="H28" s="1">
        <f t="shared" si="2"/>
        <v>13.24</v>
      </c>
      <c r="I28" s="1">
        <f t="shared" si="2"/>
        <v>11.33721125780137</v>
      </c>
      <c r="J28" s="1">
        <f t="shared" si="2"/>
        <v>11.07192267269707</v>
      </c>
    </row>
    <row r="29" spans="1:10" ht="15" x14ac:dyDescent="0.25">
      <c r="B29" s="2" t="s">
        <v>1</v>
      </c>
      <c r="C29" s="1">
        <f t="shared" ref="C29:J29" si="3">AVERAGE(C$4:C$24)</f>
        <v>12.071904761904763</v>
      </c>
      <c r="D29" s="1">
        <f t="shared" si="3"/>
        <v>11.339523809523811</v>
      </c>
      <c r="E29" s="1">
        <f t="shared" si="3"/>
        <v>10.936190476190475</v>
      </c>
      <c r="F29" s="1">
        <f t="shared" si="3"/>
        <v>11.854761904761906</v>
      </c>
      <c r="G29" s="1">
        <f t="shared" si="3"/>
        <v>10.965238095238096</v>
      </c>
      <c r="H29" s="1">
        <f t="shared" si="3"/>
        <v>11.044285714285715</v>
      </c>
      <c r="I29" s="1">
        <f t="shared" si="3"/>
        <v>10.116631432283835</v>
      </c>
      <c r="J29" s="1">
        <f t="shared" si="3"/>
        <v>9.5816214985961068</v>
      </c>
    </row>
    <row r="30" spans="1:10" ht="15" x14ac:dyDescent="0.25">
      <c r="B30" s="2" t="s">
        <v>0</v>
      </c>
      <c r="C30" s="1">
        <f t="shared" ref="C30:J30" si="4">_xlfn.STDEV.S(C$4:C$24)</f>
        <v>2.8257859420834031</v>
      </c>
      <c r="D30" s="1">
        <f t="shared" si="4"/>
        <v>2.568381739910309</v>
      </c>
      <c r="E30" s="1">
        <f t="shared" si="4"/>
        <v>2.475511010257228</v>
      </c>
      <c r="F30" s="1">
        <f t="shared" si="4"/>
        <v>2.8985576051678166</v>
      </c>
      <c r="G30" s="1">
        <f t="shared" si="4"/>
        <v>2.7973212526408484</v>
      </c>
      <c r="H30" s="1">
        <f t="shared" si="4"/>
        <v>2.8657277809111008</v>
      </c>
      <c r="I30" s="1">
        <f t="shared" si="4"/>
        <v>2.1785607014223505</v>
      </c>
      <c r="J30" s="1">
        <f t="shared" si="4"/>
        <v>2.4476255125424693</v>
      </c>
    </row>
    <row r="32" spans="1:10" x14ac:dyDescent="0.25">
      <c r="B32" s="13" t="s">
        <v>48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RowHeight="15.75" x14ac:dyDescent="0.25"/>
  <cols>
    <col min="1" max="1" width="4" style="12" bestFit="1" customWidth="1"/>
    <col min="2" max="2" width="19" style="13" bestFit="1" customWidth="1"/>
    <col min="3" max="3" width="11.5703125" style="12" customWidth="1"/>
    <col min="4" max="4" width="11.42578125" style="12" customWidth="1"/>
    <col min="5" max="5" width="11" style="12" customWidth="1"/>
    <col min="6" max="6" width="10.42578125" style="12" customWidth="1"/>
    <col min="7" max="7" width="10.7109375" style="12" customWidth="1"/>
    <col min="8" max="16384" width="9.140625" style="12"/>
  </cols>
  <sheetData>
    <row r="1" spans="1:10" x14ac:dyDescent="0.25">
      <c r="A1" s="11" t="s">
        <v>52</v>
      </c>
    </row>
    <row r="3" spans="1:10" ht="15" customHeight="1" x14ac:dyDescent="0.25">
      <c r="A3" s="95" t="s">
        <v>47</v>
      </c>
      <c r="B3" s="95"/>
      <c r="C3" s="23">
        <v>2012</v>
      </c>
      <c r="D3" s="23">
        <v>2013</v>
      </c>
      <c r="E3" s="23">
        <v>2014</v>
      </c>
      <c r="F3" s="22">
        <v>2015</v>
      </c>
      <c r="G3" s="22">
        <v>2016</v>
      </c>
      <c r="H3" s="22">
        <v>2017</v>
      </c>
      <c r="I3" s="67">
        <v>2018</v>
      </c>
      <c r="J3" s="90">
        <v>2019</v>
      </c>
    </row>
    <row r="4" spans="1:10" ht="15" x14ac:dyDescent="0.25">
      <c r="A4" s="21" t="s">
        <v>46</v>
      </c>
      <c r="B4" s="20" t="s">
        <v>45</v>
      </c>
      <c r="C4" s="19">
        <v>10.81</v>
      </c>
      <c r="D4" s="19">
        <v>10.55</v>
      </c>
      <c r="E4" s="19">
        <v>9.8699999999999992</v>
      </c>
      <c r="F4" s="18">
        <v>10.5</v>
      </c>
      <c r="G4" s="18">
        <v>9.1</v>
      </c>
      <c r="H4" s="18">
        <v>10.57</v>
      </c>
      <c r="I4" s="86">
        <v>11.182893909323875</v>
      </c>
      <c r="J4" s="86">
        <v>10.742231578483919</v>
      </c>
    </row>
    <row r="5" spans="1:10" ht="15" x14ac:dyDescent="0.25">
      <c r="A5" s="21" t="s">
        <v>44</v>
      </c>
      <c r="B5" s="20" t="s">
        <v>43</v>
      </c>
      <c r="C5" s="19">
        <v>5.64</v>
      </c>
      <c r="D5" s="19">
        <v>5.08</v>
      </c>
      <c r="E5" s="19">
        <v>5.5</v>
      </c>
      <c r="F5" s="18">
        <v>5.18</v>
      </c>
      <c r="G5" s="18">
        <v>3.01</v>
      </c>
      <c r="H5" s="18">
        <v>5.8</v>
      </c>
      <c r="I5" s="86">
        <v>4.0611672777711982</v>
      </c>
      <c r="J5" s="86">
        <v>5.7428730529693732</v>
      </c>
    </row>
    <row r="6" spans="1:10" ht="15" x14ac:dyDescent="0.25">
      <c r="A6" s="21" t="s">
        <v>42</v>
      </c>
      <c r="B6" s="20" t="s">
        <v>41</v>
      </c>
      <c r="C6" s="19">
        <v>6.57</v>
      </c>
      <c r="D6" s="19">
        <v>6.86</v>
      </c>
      <c r="E6" s="19">
        <v>6.57</v>
      </c>
      <c r="F6" s="18">
        <v>6.81</v>
      </c>
      <c r="G6" s="18">
        <v>6.77</v>
      </c>
      <c r="H6" s="18">
        <v>7.09</v>
      </c>
      <c r="I6" s="86">
        <v>6.7967564569516314</v>
      </c>
      <c r="J6" s="86">
        <v>6.6639012601247742</v>
      </c>
    </row>
    <row r="7" spans="1:10" ht="15" x14ac:dyDescent="0.25">
      <c r="A7" s="21" t="s">
        <v>40</v>
      </c>
      <c r="B7" s="20" t="s">
        <v>39</v>
      </c>
      <c r="C7" s="19">
        <v>4.71</v>
      </c>
      <c r="D7" s="19">
        <v>5.13</v>
      </c>
      <c r="E7" s="19">
        <v>5.48</v>
      </c>
      <c r="F7" s="18">
        <v>6.03</v>
      </c>
      <c r="G7" s="18">
        <v>5.01</v>
      </c>
      <c r="H7" s="18">
        <v>4.4800000000000004</v>
      </c>
      <c r="I7" s="86">
        <v>6.5033465389562801</v>
      </c>
      <c r="J7" s="86">
        <v>5.6034952095781616</v>
      </c>
    </row>
    <row r="8" spans="1:10" ht="15" x14ac:dyDescent="0.25">
      <c r="A8" s="21" t="s">
        <v>38</v>
      </c>
      <c r="B8" s="20" t="s">
        <v>37</v>
      </c>
      <c r="C8" s="19">
        <v>5.01</v>
      </c>
      <c r="D8" s="19">
        <v>4.0999999999999996</v>
      </c>
      <c r="E8" s="19">
        <v>5.13</v>
      </c>
      <c r="F8" s="18">
        <v>4.5599999999999996</v>
      </c>
      <c r="G8" s="18">
        <v>6.74</v>
      </c>
      <c r="H8" s="18">
        <v>4</v>
      </c>
      <c r="I8" s="86">
        <v>4.8763309009005278</v>
      </c>
      <c r="J8" s="86">
        <v>5.5453455653418988</v>
      </c>
    </row>
    <row r="9" spans="1:10" ht="15" x14ac:dyDescent="0.25">
      <c r="A9" s="21" t="s">
        <v>36</v>
      </c>
      <c r="B9" s="20" t="s">
        <v>35</v>
      </c>
      <c r="C9" s="19">
        <v>7.61</v>
      </c>
      <c r="D9" s="19">
        <v>8.18</v>
      </c>
      <c r="E9" s="19">
        <v>7.69</v>
      </c>
      <c r="F9" s="18">
        <v>8.1199999999999992</v>
      </c>
      <c r="G9" s="18">
        <v>7.59</v>
      </c>
      <c r="H9" s="18">
        <v>8.16</v>
      </c>
      <c r="I9" s="86">
        <v>7.3544134944195694</v>
      </c>
      <c r="J9" s="86">
        <v>6.6511192620638981</v>
      </c>
    </row>
    <row r="10" spans="1:10" ht="15" x14ac:dyDescent="0.25">
      <c r="A10" s="21" t="s">
        <v>34</v>
      </c>
      <c r="B10" s="20" t="s">
        <v>33</v>
      </c>
      <c r="C10" s="19">
        <v>7.82</v>
      </c>
      <c r="D10" s="19">
        <v>8.16</v>
      </c>
      <c r="E10" s="19">
        <v>9.42</v>
      </c>
      <c r="F10" s="18">
        <v>9.64</v>
      </c>
      <c r="G10" s="18">
        <v>8.35</v>
      </c>
      <c r="H10" s="18">
        <v>7.51</v>
      </c>
      <c r="I10" s="86">
        <v>8.4765107715482273</v>
      </c>
      <c r="J10" s="86">
        <v>9.9706792939387956</v>
      </c>
    </row>
    <row r="11" spans="1:10" ht="15" x14ac:dyDescent="0.25">
      <c r="A11" s="21" t="s">
        <v>32</v>
      </c>
      <c r="B11" s="20" t="s">
        <v>31</v>
      </c>
      <c r="C11" s="19">
        <v>10.210000000000001</v>
      </c>
      <c r="D11" s="19">
        <v>10.46</v>
      </c>
      <c r="E11" s="19">
        <v>9.77</v>
      </c>
      <c r="F11" s="18">
        <v>11.89</v>
      </c>
      <c r="G11" s="18">
        <v>9.25</v>
      </c>
      <c r="H11" s="18">
        <v>11.1</v>
      </c>
      <c r="I11" s="86">
        <v>9.2010141017075302</v>
      </c>
      <c r="J11" s="86">
        <v>9.2514880112219995</v>
      </c>
    </row>
    <row r="12" spans="1:10" ht="15" x14ac:dyDescent="0.25">
      <c r="A12" s="21" t="s">
        <v>30</v>
      </c>
      <c r="B12" s="20" t="s">
        <v>29</v>
      </c>
      <c r="C12" s="19">
        <v>7.68</v>
      </c>
      <c r="D12" s="19">
        <v>6.8</v>
      </c>
      <c r="E12" s="19">
        <v>6.92</v>
      </c>
      <c r="F12" s="18">
        <v>7.69</v>
      </c>
      <c r="G12" s="18">
        <v>7.08</v>
      </c>
      <c r="H12" s="18">
        <v>7.17</v>
      </c>
      <c r="I12" s="86">
        <v>8.0456449411062625</v>
      </c>
      <c r="J12" s="86">
        <v>7.5814015996277861</v>
      </c>
    </row>
    <row r="13" spans="1:10" ht="15" x14ac:dyDescent="0.25">
      <c r="A13" s="21" t="s">
        <v>28</v>
      </c>
      <c r="B13" s="20" t="s">
        <v>27</v>
      </c>
      <c r="C13" s="19">
        <v>9.8000000000000007</v>
      </c>
      <c r="D13" s="19">
        <v>9.5500000000000007</v>
      </c>
      <c r="E13" s="19">
        <v>8.8699999999999992</v>
      </c>
      <c r="F13" s="18">
        <v>9.0500000000000007</v>
      </c>
      <c r="G13" s="18">
        <v>9.16</v>
      </c>
      <c r="H13" s="18">
        <v>9.07</v>
      </c>
      <c r="I13" s="86">
        <v>7.9426698584069557</v>
      </c>
      <c r="J13" s="86">
        <v>8.2297642402905957</v>
      </c>
    </row>
    <row r="14" spans="1:10" ht="15" x14ac:dyDescent="0.25">
      <c r="A14" s="21" t="s">
        <v>26</v>
      </c>
      <c r="B14" s="20" t="s">
        <v>25</v>
      </c>
      <c r="C14" s="19">
        <v>8.59</v>
      </c>
      <c r="D14" s="19">
        <v>8.3699999999999992</v>
      </c>
      <c r="E14" s="19">
        <v>7.17</v>
      </c>
      <c r="F14" s="18">
        <v>7.99</v>
      </c>
      <c r="G14" s="18">
        <v>7.47</v>
      </c>
      <c r="H14" s="18">
        <v>8.49</v>
      </c>
      <c r="I14" s="86">
        <v>7.2062799521813155</v>
      </c>
      <c r="J14" s="86">
        <v>8.2345265055177883</v>
      </c>
    </row>
    <row r="15" spans="1:10" ht="15" x14ac:dyDescent="0.25">
      <c r="A15" s="21" t="s">
        <v>24</v>
      </c>
      <c r="B15" s="20" t="s">
        <v>23</v>
      </c>
      <c r="C15" s="19">
        <v>9.34</v>
      </c>
      <c r="D15" s="19">
        <v>9.2799999999999994</v>
      </c>
      <c r="E15" s="19">
        <v>8.86</v>
      </c>
      <c r="F15" s="18">
        <v>9.15</v>
      </c>
      <c r="G15" s="18">
        <v>9.08</v>
      </c>
      <c r="H15" s="18">
        <v>7.85</v>
      </c>
      <c r="I15" s="86">
        <v>10.511059216261099</v>
      </c>
      <c r="J15" s="86">
        <v>11.069297208482533</v>
      </c>
    </row>
    <row r="16" spans="1:10" ht="15" x14ac:dyDescent="0.25">
      <c r="A16" s="21" t="s">
        <v>22</v>
      </c>
      <c r="B16" s="20" t="s">
        <v>21</v>
      </c>
      <c r="C16" s="19">
        <v>10.51</v>
      </c>
      <c r="D16" s="19">
        <v>9.61</v>
      </c>
      <c r="E16" s="19">
        <v>9.73</v>
      </c>
      <c r="F16" s="18">
        <v>10.57</v>
      </c>
      <c r="G16" s="18">
        <v>10.09</v>
      </c>
      <c r="H16" s="18">
        <v>9.42</v>
      </c>
      <c r="I16" s="86">
        <v>10.001303926637812</v>
      </c>
      <c r="J16" s="86">
        <v>10.22398113664968</v>
      </c>
    </row>
    <row r="17" spans="1:10" ht="15" x14ac:dyDescent="0.25">
      <c r="A17" s="21" t="s">
        <v>20</v>
      </c>
      <c r="B17" s="20" t="s">
        <v>19</v>
      </c>
      <c r="C17" s="19">
        <v>9.06</v>
      </c>
      <c r="D17" s="19">
        <v>8.1999999999999993</v>
      </c>
      <c r="E17" s="19">
        <v>8.9499999999999993</v>
      </c>
      <c r="F17" s="18">
        <v>8.83</v>
      </c>
      <c r="G17" s="18">
        <v>9.57</v>
      </c>
      <c r="H17" s="18">
        <v>9.85</v>
      </c>
      <c r="I17" s="86">
        <v>9.780591885763263</v>
      </c>
      <c r="J17" s="86">
        <v>8.7758077313407252</v>
      </c>
    </row>
    <row r="18" spans="1:10" ht="15" x14ac:dyDescent="0.25">
      <c r="A18" s="21" t="s">
        <v>18</v>
      </c>
      <c r="B18" s="20" t="s">
        <v>17</v>
      </c>
      <c r="C18" s="19">
        <v>5.92</v>
      </c>
      <c r="D18" s="19">
        <v>7.32</v>
      </c>
      <c r="E18" s="19">
        <v>7.19</v>
      </c>
      <c r="F18" s="18">
        <v>8.43</v>
      </c>
      <c r="G18" s="18">
        <v>6.71</v>
      </c>
      <c r="H18" s="18">
        <v>8.3000000000000007</v>
      </c>
      <c r="I18" s="86">
        <v>10.085392861329453</v>
      </c>
      <c r="J18" s="86">
        <v>13.672730167290581</v>
      </c>
    </row>
    <row r="19" spans="1:10" ht="15" x14ac:dyDescent="0.25">
      <c r="A19" s="21" t="s">
        <v>16</v>
      </c>
      <c r="B19" s="20" t="s">
        <v>15</v>
      </c>
      <c r="C19" s="19">
        <v>11.2</v>
      </c>
      <c r="D19" s="19">
        <v>11.69</v>
      </c>
      <c r="E19" s="19">
        <v>10.74</v>
      </c>
      <c r="F19" s="18">
        <v>13.04</v>
      </c>
      <c r="G19" s="18">
        <v>12.41</v>
      </c>
      <c r="H19" s="18">
        <v>12.37</v>
      </c>
      <c r="I19" s="86">
        <v>13.203463487151785</v>
      </c>
      <c r="J19" s="86">
        <v>14.112090368739819</v>
      </c>
    </row>
    <row r="20" spans="1:10" ht="15" x14ac:dyDescent="0.25">
      <c r="A20" s="21" t="s">
        <v>14</v>
      </c>
      <c r="B20" s="20" t="s">
        <v>13</v>
      </c>
      <c r="C20" s="19">
        <v>9.17</v>
      </c>
      <c r="D20" s="19">
        <v>8.68</v>
      </c>
      <c r="E20" s="19">
        <v>9.52</v>
      </c>
      <c r="F20" s="18">
        <v>11.64</v>
      </c>
      <c r="G20" s="18">
        <v>10.33</v>
      </c>
      <c r="H20" s="18">
        <v>11.25</v>
      </c>
      <c r="I20" s="86">
        <v>12.02833024345253</v>
      </c>
      <c r="J20" s="86">
        <v>12.057538710646314</v>
      </c>
    </row>
    <row r="21" spans="1:10" ht="15" x14ac:dyDescent="0.25">
      <c r="A21" s="21" t="s">
        <v>12</v>
      </c>
      <c r="B21" s="20" t="s">
        <v>11</v>
      </c>
      <c r="C21" s="19">
        <v>8.8000000000000007</v>
      </c>
      <c r="D21" s="19">
        <v>8.4700000000000006</v>
      </c>
      <c r="E21" s="19">
        <v>8.4499999999999993</v>
      </c>
      <c r="F21" s="18">
        <v>9.89</v>
      </c>
      <c r="G21" s="18">
        <v>9.9499999999999993</v>
      </c>
      <c r="H21" s="18">
        <v>9.1</v>
      </c>
      <c r="I21" s="86">
        <v>8.9496423603121276</v>
      </c>
      <c r="J21" s="86">
        <v>9.8009766287440385</v>
      </c>
    </row>
    <row r="22" spans="1:10" ht="15" x14ac:dyDescent="0.25">
      <c r="A22" s="21" t="s">
        <v>10</v>
      </c>
      <c r="B22" s="20" t="s">
        <v>9</v>
      </c>
      <c r="C22" s="19">
        <v>7.93</v>
      </c>
      <c r="D22" s="19">
        <v>9.5</v>
      </c>
      <c r="E22" s="19">
        <v>8.85</v>
      </c>
      <c r="F22" s="18">
        <v>11.21</v>
      </c>
      <c r="G22" s="18">
        <v>8.9600000000000009</v>
      </c>
      <c r="H22" s="18">
        <v>10.09</v>
      </c>
      <c r="I22" s="86">
        <v>9.8002240176485156</v>
      </c>
      <c r="J22" s="86">
        <v>9.5872614574118007</v>
      </c>
    </row>
    <row r="23" spans="1:10" ht="15" x14ac:dyDescent="0.25">
      <c r="A23" s="21" t="s">
        <v>8</v>
      </c>
      <c r="B23" s="20" t="s">
        <v>7</v>
      </c>
      <c r="C23" s="19">
        <v>11.12</v>
      </c>
      <c r="D23" s="19">
        <v>11.71</v>
      </c>
      <c r="E23" s="19">
        <v>12.71</v>
      </c>
      <c r="F23" s="18">
        <v>13.19</v>
      </c>
      <c r="G23" s="18">
        <v>12.55</v>
      </c>
      <c r="H23" s="18">
        <v>12.51</v>
      </c>
      <c r="I23" s="86" t="s">
        <v>77</v>
      </c>
      <c r="J23" s="86">
        <v>13.208625396753906</v>
      </c>
    </row>
    <row r="24" spans="1:10" ht="15" x14ac:dyDescent="0.25">
      <c r="A24" s="17" t="s">
        <v>6</v>
      </c>
      <c r="B24" s="16" t="s">
        <v>5</v>
      </c>
      <c r="C24" s="15">
        <v>7.61</v>
      </c>
      <c r="D24" s="15">
        <v>8.42</v>
      </c>
      <c r="E24" s="15">
        <v>9.81</v>
      </c>
      <c r="F24" s="14">
        <v>9.56</v>
      </c>
      <c r="G24" s="14">
        <v>9.0500000000000007</v>
      </c>
      <c r="H24" s="14">
        <v>8.76</v>
      </c>
      <c r="I24" s="87">
        <v>9.3769469264028817</v>
      </c>
      <c r="J24" s="87">
        <v>9.2519121503131352</v>
      </c>
    </row>
    <row r="26" spans="1:10" ht="15" x14ac:dyDescent="0.25">
      <c r="B26" s="2" t="s">
        <v>4</v>
      </c>
      <c r="C26" s="1">
        <f t="shared" ref="C26:J26" si="0">QUARTILE(C$4:C$24,1)</f>
        <v>7.61</v>
      </c>
      <c r="D26" s="1">
        <f t="shared" si="0"/>
        <v>7.32</v>
      </c>
      <c r="E26" s="1">
        <f t="shared" si="0"/>
        <v>7.17</v>
      </c>
      <c r="F26" s="1">
        <f t="shared" si="0"/>
        <v>7.99</v>
      </c>
      <c r="G26" s="1">
        <f t="shared" si="0"/>
        <v>7.08</v>
      </c>
      <c r="H26" s="1">
        <f t="shared" si="0"/>
        <v>7.51</v>
      </c>
      <c r="I26" s="1">
        <f t="shared" si="0"/>
        <v>7.3173801088600054</v>
      </c>
      <c r="J26" s="1">
        <f t="shared" si="0"/>
        <v>7.5814015996277861</v>
      </c>
    </row>
    <row r="27" spans="1:10" ht="15" x14ac:dyDescent="0.25">
      <c r="B27" s="2" t="s">
        <v>3</v>
      </c>
      <c r="C27" s="1">
        <f t="shared" ref="C27:J27" si="1">MEDIAN(C$4:C$24)</f>
        <v>8.59</v>
      </c>
      <c r="D27" s="1">
        <f t="shared" si="1"/>
        <v>8.42</v>
      </c>
      <c r="E27" s="1">
        <f t="shared" si="1"/>
        <v>8.86</v>
      </c>
      <c r="F27" s="1">
        <f t="shared" si="1"/>
        <v>9.15</v>
      </c>
      <c r="G27" s="1">
        <f t="shared" si="1"/>
        <v>9.0500000000000007</v>
      </c>
      <c r="H27" s="1">
        <f t="shared" si="1"/>
        <v>8.76</v>
      </c>
      <c r="I27" s="1">
        <f t="shared" si="1"/>
        <v>9.0753282310098289</v>
      </c>
      <c r="J27" s="1">
        <f t="shared" si="1"/>
        <v>9.2519121503131352</v>
      </c>
    </row>
    <row r="28" spans="1:10" ht="15" x14ac:dyDescent="0.25">
      <c r="B28" s="2" t="s">
        <v>2</v>
      </c>
      <c r="C28" s="1">
        <f t="shared" ref="C28:J28" si="2">QUARTILE(C$4:C$24,3)</f>
        <v>9.8000000000000007</v>
      </c>
      <c r="D28" s="1">
        <f t="shared" si="2"/>
        <v>9.5500000000000007</v>
      </c>
      <c r="E28" s="1">
        <f t="shared" si="2"/>
        <v>9.73</v>
      </c>
      <c r="F28" s="1">
        <f t="shared" si="2"/>
        <v>10.57</v>
      </c>
      <c r="G28" s="1">
        <f t="shared" si="2"/>
        <v>9.57</v>
      </c>
      <c r="H28" s="1">
        <f t="shared" si="2"/>
        <v>10.09</v>
      </c>
      <c r="I28" s="1">
        <f t="shared" si="2"/>
        <v>10.022326160310723</v>
      </c>
      <c r="J28" s="1">
        <f t="shared" si="2"/>
        <v>10.742231578483919</v>
      </c>
    </row>
    <row r="29" spans="1:10" ht="15" x14ac:dyDescent="0.25">
      <c r="B29" s="2" t="s">
        <v>1</v>
      </c>
      <c r="C29" s="1">
        <f t="shared" ref="C29:J29" si="3">AVERAGE(C$4:C$24)</f>
        <v>8.3385714285714307</v>
      </c>
      <c r="D29" s="1">
        <f t="shared" si="3"/>
        <v>8.3866666666666667</v>
      </c>
      <c r="E29" s="1">
        <f t="shared" si="3"/>
        <v>8.4380952380952383</v>
      </c>
      <c r="F29" s="1">
        <f t="shared" si="3"/>
        <v>9.1890476190476189</v>
      </c>
      <c r="G29" s="1">
        <f t="shared" si="3"/>
        <v>8.4871428571428584</v>
      </c>
      <c r="H29" s="1">
        <f t="shared" si="3"/>
        <v>8.7114285714285682</v>
      </c>
      <c r="I29" s="1">
        <f t="shared" si="3"/>
        <v>8.7691991564116432</v>
      </c>
      <c r="J29" s="1">
        <f t="shared" si="3"/>
        <v>9.3322403112157879</v>
      </c>
    </row>
    <row r="30" spans="1:10" ht="15" x14ac:dyDescent="0.25">
      <c r="B30" s="2" t="s">
        <v>0</v>
      </c>
      <c r="C30" s="1">
        <f t="shared" ref="C30:J30" si="4">_xlfn.STDEV.S(C$4:C$24)</f>
        <v>1.9661212722369941</v>
      </c>
      <c r="D30" s="1">
        <f t="shared" si="4"/>
        <v>2.0241969601136462</v>
      </c>
      <c r="E30" s="1">
        <f t="shared" si="4"/>
        <v>1.893416539083832</v>
      </c>
      <c r="F30" s="1">
        <f t="shared" si="4"/>
        <v>2.3598260630010572</v>
      </c>
      <c r="G30" s="1">
        <f t="shared" si="4"/>
        <v>2.2199417624278857</v>
      </c>
      <c r="H30" s="1">
        <f t="shared" si="4"/>
        <v>2.2769591250487791</v>
      </c>
      <c r="I30" s="1">
        <f t="shared" si="4"/>
        <v>2.2612371988439355</v>
      </c>
      <c r="J30" s="1">
        <f t="shared" si="4"/>
        <v>2.5678590073493015</v>
      </c>
    </row>
    <row r="32" spans="1:10" x14ac:dyDescent="0.25">
      <c r="B32" s="13" t="s">
        <v>48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" bestFit="1" customWidth="1"/>
    <col min="2" max="2" width="19" bestFit="1" customWidth="1"/>
  </cols>
  <sheetData>
    <row r="1" spans="1:10" x14ac:dyDescent="0.25">
      <c r="A1" s="11" t="s">
        <v>79</v>
      </c>
    </row>
    <row r="3" spans="1:10" x14ac:dyDescent="0.25">
      <c r="A3" s="96" t="s">
        <v>47</v>
      </c>
      <c r="B3" s="97"/>
      <c r="C3" s="62">
        <v>2012</v>
      </c>
      <c r="D3" s="62">
        <v>2013</v>
      </c>
      <c r="E3" s="62">
        <v>2014</v>
      </c>
      <c r="F3" s="62">
        <v>2015</v>
      </c>
      <c r="G3" s="92">
        <v>2016</v>
      </c>
      <c r="H3" s="92">
        <v>2017</v>
      </c>
      <c r="I3" s="92">
        <v>2018</v>
      </c>
      <c r="J3" s="92">
        <v>2019</v>
      </c>
    </row>
    <row r="4" spans="1:10" x14ac:dyDescent="0.25">
      <c r="A4" s="10" t="s">
        <v>46</v>
      </c>
      <c r="B4" s="9" t="s">
        <v>45</v>
      </c>
      <c r="C4" s="8">
        <v>64.930415846110265</v>
      </c>
      <c r="D4" s="8">
        <v>52.852332102076574</v>
      </c>
      <c r="E4" s="8">
        <v>46.581396462181011</v>
      </c>
      <c r="F4" s="8">
        <v>40.909049546048436</v>
      </c>
      <c r="G4" s="7">
        <v>40.174193899499748</v>
      </c>
      <c r="H4" s="7">
        <v>41.252825441236475</v>
      </c>
      <c r="I4" s="7">
        <v>41.036415774272186</v>
      </c>
      <c r="J4" s="7">
        <v>41.823512864527949</v>
      </c>
    </row>
    <row r="5" spans="1:10" x14ac:dyDescent="0.25">
      <c r="A5" s="10" t="s">
        <v>44</v>
      </c>
      <c r="B5" s="9" t="s">
        <v>43</v>
      </c>
      <c r="C5" s="8">
        <v>124.4326228520419</v>
      </c>
      <c r="D5" s="8">
        <v>114.06674950105452</v>
      </c>
      <c r="E5" s="8">
        <v>105.61759131819616</v>
      </c>
      <c r="F5" s="8">
        <v>111.21728614700272</v>
      </c>
      <c r="G5" s="7">
        <v>94.500807275811056</v>
      </c>
      <c r="H5" s="7">
        <v>95.860729050521542</v>
      </c>
      <c r="I5" s="7">
        <v>96.965204720814</v>
      </c>
      <c r="J5" s="7">
        <v>100.57540197896024</v>
      </c>
    </row>
    <row r="6" spans="1:10" x14ac:dyDescent="0.25">
      <c r="A6" s="10" t="s">
        <v>42</v>
      </c>
      <c r="B6" s="9" t="s">
        <v>41</v>
      </c>
      <c r="C6" s="8">
        <v>19.560487192294548</v>
      </c>
      <c r="D6" s="8">
        <v>15.089808558192836</v>
      </c>
      <c r="E6" s="8">
        <v>13.696134305449283</v>
      </c>
      <c r="F6" s="8">
        <v>12.680705298144664</v>
      </c>
      <c r="G6" s="7">
        <v>11.479876910014454</v>
      </c>
      <c r="H6" s="7">
        <v>9.7074058632609006</v>
      </c>
      <c r="I6" s="7">
        <v>8.8833412639321647</v>
      </c>
      <c r="J6" s="7">
        <v>9.2815133477727532</v>
      </c>
    </row>
    <row r="7" spans="1:10" x14ac:dyDescent="0.25">
      <c r="A7" s="10" t="s">
        <v>40</v>
      </c>
      <c r="B7" s="9" t="s">
        <v>39</v>
      </c>
      <c r="C7" s="8">
        <v>52.037166149835222</v>
      </c>
      <c r="D7" s="8">
        <v>40.400564964735615</v>
      </c>
      <c r="E7" s="8">
        <v>36.351228248676875</v>
      </c>
      <c r="F7" s="8">
        <v>35.852535133743451</v>
      </c>
      <c r="G7" s="7">
        <v>32.457353095749923</v>
      </c>
      <c r="H7" s="7">
        <v>29.066228087677935</v>
      </c>
      <c r="I7" s="7">
        <v>27.283116977748424</v>
      </c>
      <c r="J7" s="7">
        <v>23.838850934158263</v>
      </c>
    </row>
    <row r="8" spans="1:10" x14ac:dyDescent="0.25">
      <c r="A8" s="10" t="s">
        <v>38</v>
      </c>
      <c r="B8" s="9" t="s">
        <v>37</v>
      </c>
      <c r="C8" s="8">
        <v>84.671230582023767</v>
      </c>
      <c r="D8" s="8">
        <v>75.714769099934529</v>
      </c>
      <c r="E8" s="8">
        <v>71.81336662893932</v>
      </c>
      <c r="F8" s="8">
        <v>71.181861584967038</v>
      </c>
      <c r="G8" s="7">
        <v>68.611930086903712</v>
      </c>
      <c r="H8" s="7">
        <v>69.37574727894723</v>
      </c>
      <c r="I8" s="7">
        <v>69.233497345813234</v>
      </c>
      <c r="J8" s="7">
        <v>65.577327628245854</v>
      </c>
    </row>
    <row r="9" spans="1:10" x14ac:dyDescent="0.25">
      <c r="A9" s="10" t="s">
        <v>36</v>
      </c>
      <c r="B9" s="9" t="s">
        <v>35</v>
      </c>
      <c r="C9" s="8">
        <v>23.226999720651552</v>
      </c>
      <c r="D9" s="8">
        <v>19.70625085892544</v>
      </c>
      <c r="E9" s="8">
        <v>17.377389300827836</v>
      </c>
      <c r="F9" s="8">
        <v>18.874126809008249</v>
      </c>
      <c r="G9" s="7">
        <v>18.350438680844203</v>
      </c>
      <c r="H9" s="7">
        <v>15.413481186438171</v>
      </c>
      <c r="I9" s="7">
        <v>13.35395921050146</v>
      </c>
      <c r="J9" s="7">
        <v>13.759740518673945</v>
      </c>
    </row>
    <row r="10" spans="1:10" x14ac:dyDescent="0.25">
      <c r="A10" s="10" t="s">
        <v>34</v>
      </c>
      <c r="B10" s="9" t="s">
        <v>33</v>
      </c>
      <c r="C10" s="8">
        <v>77.968499998743283</v>
      </c>
      <c r="D10" s="8">
        <v>77.227822204529318</v>
      </c>
      <c r="E10" s="8">
        <v>72.030529227586669</v>
      </c>
      <c r="F10" s="8">
        <v>67.178544822852288</v>
      </c>
      <c r="G10" s="7">
        <v>67.053124258306212</v>
      </c>
      <c r="H10" s="7">
        <v>66.798990894405151</v>
      </c>
      <c r="I10" s="7">
        <v>63.984056987197505</v>
      </c>
      <c r="J10" s="7">
        <v>70.241604292502103</v>
      </c>
    </row>
    <row r="11" spans="1:10" x14ac:dyDescent="0.25">
      <c r="A11" s="10" t="s">
        <v>32</v>
      </c>
      <c r="B11" s="9" t="s">
        <v>31</v>
      </c>
      <c r="C11" s="8">
        <v>146.63391891515795</v>
      </c>
      <c r="D11" s="8">
        <v>120.06886411443489</v>
      </c>
      <c r="E11" s="8">
        <v>118.16005027942082</v>
      </c>
      <c r="F11" s="8">
        <v>118.8316670136773</v>
      </c>
      <c r="G11" s="7">
        <v>121.74588955380837</v>
      </c>
      <c r="H11" s="7">
        <v>118.89682783597897</v>
      </c>
      <c r="I11" s="7">
        <v>117.99078487745686</v>
      </c>
      <c r="J11" s="7">
        <v>117.28364073282364</v>
      </c>
    </row>
    <row r="12" spans="1:10" x14ac:dyDescent="0.25">
      <c r="A12" s="10" t="s">
        <v>30</v>
      </c>
      <c r="B12" s="9" t="s">
        <v>29</v>
      </c>
      <c r="C12" s="8">
        <v>146.72608167333024</v>
      </c>
      <c r="D12" s="8">
        <v>139.64819801330765</v>
      </c>
      <c r="E12" s="8">
        <v>125.05361934823897</v>
      </c>
      <c r="F12" s="8">
        <v>122.4509286563855</v>
      </c>
      <c r="G12" s="7">
        <v>110.32234816806999</v>
      </c>
      <c r="H12" s="7">
        <v>35.105252534224149</v>
      </c>
      <c r="I12" s="7">
        <v>31.549196219747252</v>
      </c>
      <c r="J12" s="7">
        <v>28.450735283060993</v>
      </c>
    </row>
    <row r="13" spans="1:10" x14ac:dyDescent="0.25">
      <c r="A13" s="10" t="s">
        <v>28</v>
      </c>
      <c r="B13" s="9" t="s">
        <v>27</v>
      </c>
      <c r="C13" s="8">
        <v>79.701724169774209</v>
      </c>
      <c r="D13" s="8">
        <v>73.765331328974597</v>
      </c>
      <c r="E13" s="8">
        <v>69.369503455888065</v>
      </c>
      <c r="F13" s="8">
        <v>68.159395202603051</v>
      </c>
      <c r="G13" s="7">
        <v>62.740519651432486</v>
      </c>
      <c r="H13" s="7">
        <v>59.817676114753844</v>
      </c>
      <c r="I13" s="7">
        <v>61.708179881767023</v>
      </c>
      <c r="J13" s="7">
        <v>56.944405043098122</v>
      </c>
    </row>
    <row r="14" spans="1:10" x14ac:dyDescent="0.25">
      <c r="A14" s="10" t="s">
        <v>26</v>
      </c>
      <c r="B14" s="9" t="s">
        <v>25</v>
      </c>
      <c r="C14" s="8">
        <v>62.994488677382613</v>
      </c>
      <c r="D14" s="8">
        <v>58.514758677385196</v>
      </c>
      <c r="E14" s="8">
        <v>56.105097400275838</v>
      </c>
      <c r="F14" s="8">
        <v>52.36671297652628</v>
      </c>
      <c r="G14" s="7">
        <v>52.520946174166255</v>
      </c>
      <c r="H14" s="7">
        <v>47.975949195784878</v>
      </c>
      <c r="I14" s="7">
        <v>45.956804686900746</v>
      </c>
      <c r="J14" s="7">
        <v>44.279598190645736</v>
      </c>
    </row>
    <row r="15" spans="1:10" x14ac:dyDescent="0.25">
      <c r="A15" s="10" t="s">
        <v>24</v>
      </c>
      <c r="B15" s="9" t="s">
        <v>23</v>
      </c>
      <c r="C15" s="8">
        <v>85.274628843371019</v>
      </c>
      <c r="D15" s="8">
        <v>82.666225448317249</v>
      </c>
      <c r="E15" s="8">
        <v>80.718077280835558</v>
      </c>
      <c r="F15" s="8">
        <v>80.505092245508806</v>
      </c>
      <c r="G15" s="7">
        <v>82.491643168298083</v>
      </c>
      <c r="H15" s="7">
        <v>81.257563991010855</v>
      </c>
      <c r="I15" s="7">
        <v>81.039376410006554</v>
      </c>
      <c r="J15" s="7">
        <v>83.028309897319275</v>
      </c>
    </row>
    <row r="16" spans="1:10" x14ac:dyDescent="0.25">
      <c r="A16" s="10" t="s">
        <v>22</v>
      </c>
      <c r="B16" s="9" t="s">
        <v>21</v>
      </c>
      <c r="C16" s="8">
        <v>116.1561133107174</v>
      </c>
      <c r="D16" s="8">
        <v>103.79461955681482</v>
      </c>
      <c r="E16" s="8">
        <v>92.124606853786759</v>
      </c>
      <c r="F16" s="8">
        <v>85.63715035004634</v>
      </c>
      <c r="G16" s="7">
        <v>76.306803237086342</v>
      </c>
      <c r="H16" s="7">
        <v>72.340517575273438</v>
      </c>
      <c r="I16" s="7">
        <v>69.172519731430796</v>
      </c>
      <c r="J16" s="7">
        <v>62.530412664311584</v>
      </c>
    </row>
    <row r="17" spans="1:10" x14ac:dyDescent="0.25">
      <c r="A17" s="10" t="s">
        <v>20</v>
      </c>
      <c r="B17" s="9" t="s">
        <v>19</v>
      </c>
      <c r="C17" s="8">
        <v>103.26794408841491</v>
      </c>
      <c r="D17" s="8">
        <v>105.23458107707721</v>
      </c>
      <c r="E17" s="8">
        <v>96.961264936387138</v>
      </c>
      <c r="F17" s="8">
        <v>65.345392988775899</v>
      </c>
      <c r="G17" s="7">
        <v>61.126229966624514</v>
      </c>
      <c r="H17" s="7">
        <v>51.353068727410701</v>
      </c>
      <c r="I17" s="7">
        <v>52.594036756017609</v>
      </c>
      <c r="J17" s="7">
        <v>50.604707118992998</v>
      </c>
    </row>
    <row r="18" spans="1:10" x14ac:dyDescent="0.25">
      <c r="A18" s="10" t="s">
        <v>18</v>
      </c>
      <c r="B18" s="9" t="s">
        <v>17</v>
      </c>
      <c r="C18" s="8">
        <v>105.82702388853996</v>
      </c>
      <c r="D18" s="8">
        <v>99.52796880854234</v>
      </c>
      <c r="E18" s="8">
        <v>94.09643263388034</v>
      </c>
      <c r="F18" s="8">
        <v>88.698482385400354</v>
      </c>
      <c r="G18" s="7">
        <v>77.866164573796652</v>
      </c>
      <c r="H18" s="7">
        <v>77.565689741718415</v>
      </c>
      <c r="I18" s="7">
        <v>79.439204278173591</v>
      </c>
      <c r="J18" s="7">
        <v>76.140581051678282</v>
      </c>
    </row>
    <row r="19" spans="1:10" x14ac:dyDescent="0.25">
      <c r="A19" s="10" t="s">
        <v>16</v>
      </c>
      <c r="B19" s="9" t="s">
        <v>15</v>
      </c>
      <c r="C19" s="8">
        <v>127.85542249869746</v>
      </c>
      <c r="D19" s="8">
        <v>127.34945732788219</v>
      </c>
      <c r="E19" s="8">
        <v>117.69231971500052</v>
      </c>
      <c r="F19" s="8">
        <v>117.49842917501974</v>
      </c>
      <c r="G19" s="7">
        <v>117.49210410813374</v>
      </c>
      <c r="H19" s="7">
        <v>105.81124276400324</v>
      </c>
      <c r="I19" s="7">
        <v>106.39919704267902</v>
      </c>
      <c r="J19" s="7">
        <v>105.05349331954542</v>
      </c>
    </row>
    <row r="20" spans="1:10" x14ac:dyDescent="0.25">
      <c r="A20" s="10" t="s">
        <v>14</v>
      </c>
      <c r="B20" s="9" t="s">
        <v>13</v>
      </c>
      <c r="C20" s="8">
        <v>63.085680330144726</v>
      </c>
      <c r="D20" s="8">
        <v>60.047990658229921</v>
      </c>
      <c r="E20" s="8">
        <v>58.258063976237231</v>
      </c>
      <c r="F20" s="8">
        <v>45.156683742945276</v>
      </c>
      <c r="G20" s="7">
        <v>28.200055139624098</v>
      </c>
      <c r="H20" s="7">
        <v>23.680131137617135</v>
      </c>
      <c r="I20" s="7">
        <v>21.229845644332006</v>
      </c>
      <c r="J20" s="7">
        <v>20.589565977218868</v>
      </c>
    </row>
    <row r="21" spans="1:10" x14ac:dyDescent="0.25">
      <c r="A21" s="10" t="s">
        <v>12</v>
      </c>
      <c r="B21" s="9" t="s">
        <v>11</v>
      </c>
      <c r="C21" s="8">
        <v>88.413255870468305</v>
      </c>
      <c r="D21" s="8">
        <v>72.328462548626149</v>
      </c>
      <c r="E21" s="8">
        <v>73.058001111718156</v>
      </c>
      <c r="F21" s="8">
        <v>67.821599675455602</v>
      </c>
      <c r="G21" s="7">
        <v>64.416212950238645</v>
      </c>
      <c r="H21" s="7">
        <v>62.22465405787684</v>
      </c>
      <c r="I21" s="7">
        <v>63.918380582901932</v>
      </c>
      <c r="J21" s="7">
        <v>65.213082339551349</v>
      </c>
    </row>
    <row r="22" spans="1:10" x14ac:dyDescent="0.25">
      <c r="A22" s="10" t="s">
        <v>10</v>
      </c>
      <c r="B22" s="9" t="s">
        <v>9</v>
      </c>
      <c r="C22" s="8">
        <v>115.09638623852894</v>
      </c>
      <c r="D22" s="8">
        <v>107.59897335390023</v>
      </c>
      <c r="E22" s="8">
        <v>93.335887332056771</v>
      </c>
      <c r="F22" s="8">
        <v>86.192059628864939</v>
      </c>
      <c r="G22" s="7">
        <v>68.043682688349435</v>
      </c>
      <c r="H22" s="7">
        <v>63.952425468439046</v>
      </c>
      <c r="I22" s="7">
        <v>62.430738583261096</v>
      </c>
      <c r="J22" s="7">
        <v>61.895843053542919</v>
      </c>
    </row>
    <row r="23" spans="1:10" x14ac:dyDescent="0.25">
      <c r="A23" s="10" t="s">
        <v>8</v>
      </c>
      <c r="B23" s="9" t="s">
        <v>7</v>
      </c>
      <c r="C23" s="8">
        <v>98.521633066488576</v>
      </c>
      <c r="D23" s="8">
        <v>71.749351645695924</v>
      </c>
      <c r="E23" s="8">
        <v>44.431843639453319</v>
      </c>
      <c r="F23" s="8">
        <v>38.808177328996329</v>
      </c>
      <c r="G23" s="7">
        <v>35.158494410942723</v>
      </c>
      <c r="H23" s="7">
        <v>34.58208164223776</v>
      </c>
      <c r="I23" s="7">
        <v>35.841131820756289</v>
      </c>
      <c r="J23" s="7">
        <v>34.390381840521663</v>
      </c>
    </row>
    <row r="24" spans="1:10" x14ac:dyDescent="0.25">
      <c r="A24" s="6" t="s">
        <v>6</v>
      </c>
      <c r="B24" s="5" t="s">
        <v>5</v>
      </c>
      <c r="C24" s="4">
        <v>100.07677407344286</v>
      </c>
      <c r="D24" s="4">
        <v>93.938077212101149</v>
      </c>
      <c r="E24" s="4">
        <v>95.606495870996199</v>
      </c>
      <c r="F24" s="4">
        <v>95.030894029850714</v>
      </c>
      <c r="G24" s="3">
        <v>91.38419250460997</v>
      </c>
      <c r="H24" s="3">
        <v>87.572668196947845</v>
      </c>
      <c r="I24" s="3">
        <v>89.867509542343214</v>
      </c>
      <c r="J24" s="3">
        <v>91.597634705591162</v>
      </c>
    </row>
    <row r="26" spans="1:10" x14ac:dyDescent="0.25">
      <c r="B26" s="2" t="s">
        <v>4</v>
      </c>
      <c r="C26" s="1">
        <f t="shared" ref="C26:J26" si="0">QUARTILE(C$4:C$24,1)</f>
        <v>64.930415846110265</v>
      </c>
      <c r="D26" s="1">
        <f t="shared" si="0"/>
        <v>60.047990658229921</v>
      </c>
      <c r="E26" s="1">
        <f t="shared" si="0"/>
        <v>56.105097400275838</v>
      </c>
      <c r="F26" s="1">
        <f t="shared" si="0"/>
        <v>45.156683742945276</v>
      </c>
      <c r="G26" s="1">
        <f t="shared" si="0"/>
        <v>40.174193899499748</v>
      </c>
      <c r="H26" s="1">
        <f t="shared" si="0"/>
        <v>35.105252534224149</v>
      </c>
      <c r="I26" s="1">
        <f t="shared" si="0"/>
        <v>35.841131820756289</v>
      </c>
      <c r="J26" s="1">
        <f t="shared" si="0"/>
        <v>34.390381840521663</v>
      </c>
    </row>
    <row r="27" spans="1:10" x14ac:dyDescent="0.25">
      <c r="B27" s="2" t="s">
        <v>3</v>
      </c>
      <c r="C27" s="1">
        <f t="shared" ref="C27:J27" si="1">MEDIAN(C$4:C$24)</f>
        <v>88.413255870468305</v>
      </c>
      <c r="D27" s="1">
        <f t="shared" si="1"/>
        <v>77.227822204529318</v>
      </c>
      <c r="E27" s="1">
        <f t="shared" si="1"/>
        <v>73.058001111718156</v>
      </c>
      <c r="F27" s="1">
        <f t="shared" si="1"/>
        <v>68.159395202603051</v>
      </c>
      <c r="G27" s="1">
        <f t="shared" si="1"/>
        <v>67.053124258306212</v>
      </c>
      <c r="H27" s="1">
        <f t="shared" si="1"/>
        <v>62.22465405787684</v>
      </c>
      <c r="I27" s="1">
        <f t="shared" si="1"/>
        <v>62.430738583261096</v>
      </c>
      <c r="J27" s="1">
        <f t="shared" si="1"/>
        <v>61.895843053542919</v>
      </c>
    </row>
    <row r="28" spans="1:10" x14ac:dyDescent="0.25">
      <c r="B28" s="2" t="s">
        <v>2</v>
      </c>
      <c r="C28" s="1">
        <f t="shared" ref="C28:J28" si="2">QUARTILE(C$4:C$24,3)</f>
        <v>115.09638623852894</v>
      </c>
      <c r="D28" s="1">
        <f t="shared" si="2"/>
        <v>105.23458107707721</v>
      </c>
      <c r="E28" s="1">
        <f t="shared" si="2"/>
        <v>95.606495870996199</v>
      </c>
      <c r="F28" s="1">
        <f t="shared" si="2"/>
        <v>88.698482385400354</v>
      </c>
      <c r="G28" s="1">
        <f t="shared" si="2"/>
        <v>82.491643168298083</v>
      </c>
      <c r="H28" s="1">
        <f t="shared" si="2"/>
        <v>77.565689741718415</v>
      </c>
      <c r="I28" s="1">
        <f t="shared" si="2"/>
        <v>79.439204278173591</v>
      </c>
      <c r="J28" s="1">
        <f t="shared" si="2"/>
        <v>76.140581051678282</v>
      </c>
    </row>
    <row r="29" spans="1:10" x14ac:dyDescent="0.25">
      <c r="B29" s="2" t="s">
        <v>1</v>
      </c>
      <c r="C29" s="1">
        <f t="shared" ref="C29:J29" si="3">AVERAGE(C$4:C$24)</f>
        <v>89.831357046959994</v>
      </c>
      <c r="D29" s="1">
        <f t="shared" si="3"/>
        <v>81.490055098130398</v>
      </c>
      <c r="E29" s="1">
        <f t="shared" si="3"/>
        <v>75.16375711076347</v>
      </c>
      <c r="F29" s="1">
        <f t="shared" si="3"/>
        <v>70.971274987705854</v>
      </c>
      <c r="G29" s="1">
        <f t="shared" si="3"/>
        <v>65.830619547729071</v>
      </c>
      <c r="H29" s="1">
        <f t="shared" si="3"/>
        <v>59.505293180274499</v>
      </c>
      <c r="I29" s="1">
        <f t="shared" si="3"/>
        <v>59.041738016097767</v>
      </c>
      <c r="J29" s="1">
        <f t="shared" si="3"/>
        <v>58.242873465844909</v>
      </c>
    </row>
    <row r="30" spans="1:10" x14ac:dyDescent="0.25">
      <c r="B30" s="2" t="s">
        <v>0</v>
      </c>
      <c r="C30" s="1">
        <f t="shared" ref="C30:J30" si="4">_xlfn.STDEV.S(C$4:C$24)</f>
        <v>34.789154646528502</v>
      </c>
      <c r="D30" s="1">
        <f t="shared" si="4"/>
        <v>33.370664903760492</v>
      </c>
      <c r="E30" s="1">
        <f t="shared" si="4"/>
        <v>31.676060798812248</v>
      </c>
      <c r="F30" s="1">
        <f t="shared" si="4"/>
        <v>32.028052965265481</v>
      </c>
      <c r="G30" s="1">
        <f t="shared" si="4"/>
        <v>31.100073865140519</v>
      </c>
      <c r="H30" s="1">
        <f t="shared" si="4"/>
        <v>29.416005972572609</v>
      </c>
      <c r="I30" s="1">
        <f t="shared" si="4"/>
        <v>30.126460496727233</v>
      </c>
      <c r="J30" s="1">
        <f t="shared" si="4"/>
        <v>30.620933277413766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L9" sqref="L9"/>
    </sheetView>
  </sheetViews>
  <sheetFormatPr defaultRowHeight="15.75" x14ac:dyDescent="0.25"/>
  <cols>
    <col min="1" max="1" width="4" style="12" bestFit="1" customWidth="1"/>
    <col min="2" max="2" width="19" style="13" bestFit="1" customWidth="1"/>
    <col min="3" max="3" width="11.5703125" style="12" customWidth="1"/>
    <col min="4" max="4" width="11.42578125" style="12" customWidth="1"/>
    <col min="5" max="5" width="11" style="12" customWidth="1"/>
    <col min="6" max="6" width="10.42578125" style="12" customWidth="1"/>
    <col min="7" max="7" width="10.7109375" style="12" customWidth="1"/>
    <col min="8" max="16384" width="9.140625" style="12"/>
  </cols>
  <sheetData>
    <row r="1" spans="1:10" x14ac:dyDescent="0.25">
      <c r="A1" s="11" t="s">
        <v>53</v>
      </c>
    </row>
    <row r="3" spans="1:10" ht="15" x14ac:dyDescent="0.25">
      <c r="A3" s="95" t="s">
        <v>47</v>
      </c>
      <c r="B3" s="95"/>
      <c r="C3" s="23">
        <v>2012</v>
      </c>
      <c r="D3" s="23">
        <v>2013</v>
      </c>
      <c r="E3" s="23">
        <v>2014</v>
      </c>
      <c r="F3" s="22">
        <v>2015</v>
      </c>
      <c r="G3" s="22">
        <v>2016</v>
      </c>
      <c r="H3" s="22">
        <v>2017</v>
      </c>
      <c r="I3" s="67">
        <v>2018</v>
      </c>
      <c r="J3" s="90">
        <v>2019</v>
      </c>
    </row>
    <row r="4" spans="1:10" ht="15" x14ac:dyDescent="0.25">
      <c r="A4" s="21" t="s">
        <v>46</v>
      </c>
      <c r="B4" s="20" t="s">
        <v>45</v>
      </c>
      <c r="C4" s="34">
        <v>-0.13</v>
      </c>
      <c r="D4" s="34">
        <v>-2.83</v>
      </c>
      <c r="E4" s="34">
        <v>-6.33</v>
      </c>
      <c r="F4" s="33">
        <v>-3.27</v>
      </c>
      <c r="G4" s="33">
        <v>-2.27</v>
      </c>
      <c r="H4" s="33">
        <v>0.08</v>
      </c>
      <c r="I4" s="33">
        <v>-1.26</v>
      </c>
      <c r="J4" s="33">
        <v>-10</v>
      </c>
    </row>
    <row r="5" spans="1:10" ht="15" x14ac:dyDescent="0.25">
      <c r="A5" s="21" t="s">
        <v>44</v>
      </c>
      <c r="B5" s="20" t="s">
        <v>43</v>
      </c>
      <c r="C5" s="34">
        <v>-10.64</v>
      </c>
      <c r="D5" s="34">
        <v>-7.21</v>
      </c>
      <c r="E5" s="34">
        <v>-6.38</v>
      </c>
      <c r="F5" s="33">
        <v>0.61</v>
      </c>
      <c r="G5" s="33">
        <v>-10.47</v>
      </c>
      <c r="H5" s="33">
        <v>6.54</v>
      </c>
      <c r="I5" s="33">
        <v>-0.36</v>
      </c>
      <c r="J5" s="33">
        <v>-1.98</v>
      </c>
    </row>
    <row r="6" spans="1:10" ht="15" x14ac:dyDescent="0.25">
      <c r="A6" s="21" t="s">
        <v>42</v>
      </c>
      <c r="B6" s="20" t="s">
        <v>41</v>
      </c>
      <c r="C6" s="34">
        <v>0.56999999999999995</v>
      </c>
      <c r="D6" s="34">
        <v>-1.9</v>
      </c>
      <c r="E6" s="34">
        <v>-3.34</v>
      </c>
      <c r="F6" s="33">
        <v>3.35</v>
      </c>
      <c r="G6" s="33">
        <v>0.84</v>
      </c>
      <c r="H6" s="33">
        <v>-0.19</v>
      </c>
      <c r="I6" s="33">
        <v>-1.47</v>
      </c>
      <c r="J6" s="33">
        <v>-4.53</v>
      </c>
    </row>
    <row r="7" spans="1:10" ht="15" x14ac:dyDescent="0.25">
      <c r="A7" s="21" t="s">
        <v>40</v>
      </c>
      <c r="B7" s="20" t="s">
        <v>39</v>
      </c>
      <c r="C7" s="34">
        <v>-0.61</v>
      </c>
      <c r="D7" s="34">
        <v>-8.2100000000000009</v>
      </c>
      <c r="E7" s="34">
        <v>-8.85</v>
      </c>
      <c r="F7" s="33">
        <v>1.99</v>
      </c>
      <c r="G7" s="33">
        <v>-7.15</v>
      </c>
      <c r="H7" s="33">
        <v>0.46</v>
      </c>
      <c r="I7" s="33">
        <v>1.68</v>
      </c>
      <c r="J7" s="33">
        <v>-0.54</v>
      </c>
    </row>
    <row r="8" spans="1:10" ht="15" x14ac:dyDescent="0.25">
      <c r="A8" s="21" t="s">
        <v>38</v>
      </c>
      <c r="B8" s="20" t="s">
        <v>37</v>
      </c>
      <c r="C8" s="34">
        <v>8.39</v>
      </c>
      <c r="D8" s="34">
        <v>-7.6</v>
      </c>
      <c r="E8" s="34">
        <v>15.68</v>
      </c>
      <c r="F8" s="33">
        <v>9.77</v>
      </c>
      <c r="G8" s="33">
        <v>8.01</v>
      </c>
      <c r="H8" s="33">
        <v>6.39</v>
      </c>
      <c r="I8" s="33">
        <v>0.49</v>
      </c>
      <c r="J8" s="33">
        <v>-0.62</v>
      </c>
    </row>
    <row r="9" spans="1:10" ht="15" x14ac:dyDescent="0.25">
      <c r="A9" s="21" t="s">
        <v>36</v>
      </c>
      <c r="B9" s="20" t="s">
        <v>35</v>
      </c>
      <c r="C9" s="34">
        <v>0.86</v>
      </c>
      <c r="D9" s="34">
        <v>-2.42</v>
      </c>
      <c r="E9" s="34">
        <v>-2.68</v>
      </c>
      <c r="F9" s="33">
        <v>-0.17</v>
      </c>
      <c r="G9" s="33">
        <v>0.45</v>
      </c>
      <c r="H9" s="33">
        <v>-1.1299999999999999</v>
      </c>
      <c r="I9" s="33">
        <v>-0.3</v>
      </c>
      <c r="J9" s="33">
        <v>-5.87</v>
      </c>
    </row>
    <row r="10" spans="1:10" ht="15" x14ac:dyDescent="0.25">
      <c r="A10" s="21" t="s">
        <v>34</v>
      </c>
      <c r="B10" s="20" t="s">
        <v>33</v>
      </c>
      <c r="C10" s="34">
        <v>0.96</v>
      </c>
      <c r="D10" s="34">
        <v>-0.28999999999999998</v>
      </c>
      <c r="E10" s="34">
        <v>-10.039999999999999</v>
      </c>
      <c r="F10" s="33">
        <v>-8.27</v>
      </c>
      <c r="G10" s="33">
        <v>-5.77</v>
      </c>
      <c r="H10" s="33">
        <v>-5.63</v>
      </c>
      <c r="I10" s="33">
        <v>-1.78</v>
      </c>
      <c r="J10" s="33">
        <v>-3.33</v>
      </c>
    </row>
    <row r="11" spans="1:10" ht="15" x14ac:dyDescent="0.25">
      <c r="A11" s="21" t="s">
        <v>32</v>
      </c>
      <c r="B11" s="20" t="s">
        <v>31</v>
      </c>
      <c r="C11" s="34">
        <v>3.67</v>
      </c>
      <c r="D11" s="34">
        <v>-3.59</v>
      </c>
      <c r="E11" s="34">
        <v>1.71</v>
      </c>
      <c r="F11" s="33">
        <v>2.42</v>
      </c>
      <c r="G11" s="33">
        <v>-2.58</v>
      </c>
      <c r="H11" s="33">
        <v>-2.69</v>
      </c>
      <c r="I11" s="33">
        <v>-1.7</v>
      </c>
      <c r="J11" s="33">
        <v>0.34</v>
      </c>
    </row>
    <row r="12" spans="1:10" ht="15" x14ac:dyDescent="0.25">
      <c r="A12" s="21" t="s">
        <v>30</v>
      </c>
      <c r="B12" s="20" t="s">
        <v>29</v>
      </c>
      <c r="C12" s="34">
        <v>-0.6</v>
      </c>
      <c r="D12" s="34">
        <v>-7.33</v>
      </c>
      <c r="E12" s="34">
        <v>-9.59</v>
      </c>
      <c r="F12" s="33">
        <v>0.44</v>
      </c>
      <c r="G12" s="33">
        <v>-0.22</v>
      </c>
      <c r="H12" s="33">
        <v>-2.12</v>
      </c>
      <c r="I12" s="33">
        <v>2.64</v>
      </c>
      <c r="J12" s="33">
        <v>0.1</v>
      </c>
    </row>
    <row r="13" spans="1:10" ht="15" x14ac:dyDescent="0.25">
      <c r="A13" s="21" t="s">
        <v>28</v>
      </c>
      <c r="B13" s="20" t="s">
        <v>27</v>
      </c>
      <c r="C13" s="34">
        <v>-1.53</v>
      </c>
      <c r="D13" s="34">
        <v>-5.99</v>
      </c>
      <c r="E13" s="34">
        <v>-2.98</v>
      </c>
      <c r="F13" s="33">
        <v>-2.4500000000000002</v>
      </c>
      <c r="G13" s="33">
        <v>-5</v>
      </c>
      <c r="H13" s="33">
        <v>-5.74</v>
      </c>
      <c r="I13" s="33">
        <v>-3.74</v>
      </c>
      <c r="J13" s="33">
        <v>-2.14</v>
      </c>
    </row>
    <row r="14" spans="1:10" ht="15" x14ac:dyDescent="0.25">
      <c r="A14" s="21" t="s">
        <v>26</v>
      </c>
      <c r="B14" s="20" t="s">
        <v>25</v>
      </c>
      <c r="C14" s="34">
        <v>0.74</v>
      </c>
      <c r="D14" s="34">
        <v>-3.88</v>
      </c>
      <c r="E14" s="34">
        <v>-2.2200000000000002</v>
      </c>
      <c r="F14" s="33">
        <v>-1.98</v>
      </c>
      <c r="G14" s="33">
        <v>-7.9</v>
      </c>
      <c r="H14" s="33">
        <v>-8.6</v>
      </c>
      <c r="I14" s="33">
        <v>-4.7300000000000004</v>
      </c>
      <c r="J14" s="33">
        <v>-1.07</v>
      </c>
    </row>
    <row r="15" spans="1:10" ht="15" x14ac:dyDescent="0.25">
      <c r="A15" s="21" t="s">
        <v>24</v>
      </c>
      <c r="B15" s="20" t="s">
        <v>23</v>
      </c>
      <c r="C15" s="34">
        <v>0.47</v>
      </c>
      <c r="D15" s="34">
        <v>-2.67</v>
      </c>
      <c r="E15" s="34">
        <v>1.01</v>
      </c>
      <c r="F15" s="33">
        <v>4.26</v>
      </c>
      <c r="G15" s="33">
        <v>4.7699999999999996</v>
      </c>
      <c r="H15" s="33">
        <v>2.81</v>
      </c>
      <c r="I15" s="33">
        <v>3.93</v>
      </c>
      <c r="J15" s="33">
        <v>0.95</v>
      </c>
    </row>
    <row r="16" spans="1:10" ht="15" x14ac:dyDescent="0.25">
      <c r="A16" s="21" t="s">
        <v>22</v>
      </c>
      <c r="B16" s="20" t="s">
        <v>21</v>
      </c>
      <c r="C16" s="34">
        <v>-3.06</v>
      </c>
      <c r="D16" s="34">
        <v>-9.23</v>
      </c>
      <c r="E16" s="34">
        <v>-5.18</v>
      </c>
      <c r="F16" s="33">
        <v>1.9</v>
      </c>
      <c r="G16" s="33">
        <v>-0.53</v>
      </c>
      <c r="H16" s="33">
        <v>-6.99</v>
      </c>
      <c r="I16" s="33">
        <v>-5.31</v>
      </c>
      <c r="J16" s="33">
        <v>0.38</v>
      </c>
    </row>
    <row r="17" spans="1:10" ht="15" x14ac:dyDescent="0.25">
      <c r="A17" s="21" t="s">
        <v>20</v>
      </c>
      <c r="B17" s="20" t="s">
        <v>19</v>
      </c>
      <c r="C17" s="34">
        <v>3.01</v>
      </c>
      <c r="D17" s="34">
        <v>-1.62</v>
      </c>
      <c r="E17" s="34">
        <v>1.69</v>
      </c>
      <c r="F17" s="33">
        <v>-1.47</v>
      </c>
      <c r="G17" s="33">
        <v>2.98</v>
      </c>
      <c r="H17" s="33">
        <v>-3.47</v>
      </c>
      <c r="I17" s="33">
        <v>0.28999999999999998</v>
      </c>
      <c r="J17" s="33">
        <v>-3.09</v>
      </c>
    </row>
    <row r="18" spans="1:10" ht="15" x14ac:dyDescent="0.25">
      <c r="A18" s="21" t="s">
        <v>18</v>
      </c>
      <c r="B18" s="20" t="s">
        <v>17</v>
      </c>
      <c r="C18" s="34">
        <v>3.46</v>
      </c>
      <c r="D18" s="34">
        <v>0.21</v>
      </c>
      <c r="E18" s="34">
        <v>9.35</v>
      </c>
      <c r="F18" s="33">
        <v>9.02</v>
      </c>
      <c r="G18" s="33">
        <v>7.0000000000000007E-2</v>
      </c>
      <c r="H18" s="33">
        <v>-4.1500000000000004</v>
      </c>
      <c r="I18" s="33">
        <v>-9.2799999999999994</v>
      </c>
      <c r="J18" s="33">
        <v>-0.33</v>
      </c>
    </row>
    <row r="19" spans="1:10" ht="15" x14ac:dyDescent="0.25">
      <c r="A19" s="21" t="s">
        <v>16</v>
      </c>
      <c r="B19" s="20" t="s">
        <v>15</v>
      </c>
      <c r="C19" s="34">
        <v>2.84</v>
      </c>
      <c r="D19" s="34">
        <v>2.37</v>
      </c>
      <c r="E19" s="34">
        <v>1.1200000000000001</v>
      </c>
      <c r="F19" s="33">
        <v>2.37</v>
      </c>
      <c r="G19" s="33">
        <v>4.84</v>
      </c>
      <c r="H19" s="33">
        <v>-7.88</v>
      </c>
      <c r="I19" s="33">
        <v>-3.6</v>
      </c>
      <c r="J19" s="33">
        <v>-3.84</v>
      </c>
    </row>
    <row r="20" spans="1:10" ht="15" x14ac:dyDescent="0.25">
      <c r="A20" s="21" t="s">
        <v>14</v>
      </c>
      <c r="B20" s="20" t="s">
        <v>13</v>
      </c>
      <c r="C20" s="34">
        <v>2.19</v>
      </c>
      <c r="D20" s="34">
        <v>-4.8499999999999996</v>
      </c>
      <c r="E20" s="34">
        <v>-7.6</v>
      </c>
      <c r="F20" s="33">
        <v>3.57</v>
      </c>
      <c r="G20" s="33">
        <v>5.45</v>
      </c>
      <c r="H20" s="33">
        <v>0.06</v>
      </c>
      <c r="I20" s="33">
        <v>1.75</v>
      </c>
      <c r="J20" s="33">
        <v>-20.92</v>
      </c>
    </row>
    <row r="21" spans="1:10" ht="15" x14ac:dyDescent="0.25">
      <c r="A21" s="21" t="s">
        <v>12</v>
      </c>
      <c r="B21" s="20" t="s">
        <v>11</v>
      </c>
      <c r="C21" s="34">
        <v>2.27</v>
      </c>
      <c r="D21" s="34">
        <v>-5.43</v>
      </c>
      <c r="E21" s="34">
        <v>3.86</v>
      </c>
      <c r="F21" s="33">
        <v>-6.5</v>
      </c>
      <c r="G21" s="33">
        <v>-5.24</v>
      </c>
      <c r="H21" s="33">
        <v>-1.04</v>
      </c>
      <c r="I21" s="33">
        <v>1.54</v>
      </c>
      <c r="J21" s="33">
        <v>2.46</v>
      </c>
    </row>
    <row r="22" spans="1:10" ht="15" x14ac:dyDescent="0.25">
      <c r="A22" s="21" t="s">
        <v>10</v>
      </c>
      <c r="B22" s="20" t="s">
        <v>9</v>
      </c>
      <c r="C22" s="34">
        <v>1.35</v>
      </c>
      <c r="D22" s="34">
        <v>-4.91</v>
      </c>
      <c r="E22" s="34">
        <v>-14.27</v>
      </c>
      <c r="F22" s="33">
        <v>2.89</v>
      </c>
      <c r="G22" s="33">
        <v>2.11</v>
      </c>
      <c r="H22" s="33">
        <v>1.78</v>
      </c>
      <c r="I22" s="33">
        <v>-0.21</v>
      </c>
      <c r="J22" s="33">
        <v>-7.32</v>
      </c>
    </row>
    <row r="23" spans="1:10" ht="15" x14ac:dyDescent="0.25">
      <c r="A23" s="21" t="s">
        <v>8</v>
      </c>
      <c r="B23" s="20" t="s">
        <v>7</v>
      </c>
      <c r="C23" s="34">
        <v>2.7</v>
      </c>
      <c r="D23" s="34">
        <v>2.33</v>
      </c>
      <c r="E23" s="34">
        <v>-2.4500000000000002</v>
      </c>
      <c r="F23" s="33">
        <v>-4.1500000000000004</v>
      </c>
      <c r="G23" s="33">
        <v>-2.5499999999999998</v>
      </c>
      <c r="H23" s="33">
        <v>-3.74</v>
      </c>
      <c r="I23" s="33">
        <v>-2.23</v>
      </c>
      <c r="J23" s="33">
        <v>-0.33</v>
      </c>
    </row>
    <row r="24" spans="1:10" ht="15" x14ac:dyDescent="0.25">
      <c r="A24" s="17" t="s">
        <v>6</v>
      </c>
      <c r="B24" s="16" t="s">
        <v>5</v>
      </c>
      <c r="C24" s="32">
        <v>2.5299999999999998</v>
      </c>
      <c r="D24" s="32">
        <v>2.25</v>
      </c>
      <c r="E24" s="32">
        <v>0.82</v>
      </c>
      <c r="F24" s="31">
        <v>4.25</v>
      </c>
      <c r="G24" s="31">
        <v>1.68</v>
      </c>
      <c r="H24" s="31">
        <v>3.09</v>
      </c>
      <c r="I24" s="31">
        <v>-2.61</v>
      </c>
      <c r="J24" s="31">
        <v>-1.1000000000000001</v>
      </c>
    </row>
    <row r="26" spans="1:10" ht="15" x14ac:dyDescent="0.25">
      <c r="B26" s="2" t="s">
        <v>4</v>
      </c>
      <c r="C26" s="1">
        <f t="shared" ref="C26:J26" si="0">QUARTILE(C$4:C$24,1)</f>
        <v>-0.13</v>
      </c>
      <c r="D26" s="1">
        <f t="shared" si="0"/>
        <v>-5.99</v>
      </c>
      <c r="E26" s="1">
        <f t="shared" si="0"/>
        <v>-6.38</v>
      </c>
      <c r="F26" s="1">
        <f t="shared" si="0"/>
        <v>-1.98</v>
      </c>
      <c r="G26" s="1">
        <f t="shared" si="0"/>
        <v>-5</v>
      </c>
      <c r="H26" s="1">
        <f t="shared" si="0"/>
        <v>-4.1500000000000004</v>
      </c>
      <c r="I26" s="1">
        <f t="shared" si="0"/>
        <v>-2.61</v>
      </c>
      <c r="J26" s="1">
        <f t="shared" si="0"/>
        <v>-3.84</v>
      </c>
    </row>
    <row r="27" spans="1:10" ht="15" x14ac:dyDescent="0.25">
      <c r="B27" s="2" t="s">
        <v>3</v>
      </c>
      <c r="C27" s="1">
        <f t="shared" ref="C27:J27" si="1">MEDIAN(C$4:C$24)</f>
        <v>0.96</v>
      </c>
      <c r="D27" s="1">
        <f t="shared" si="1"/>
        <v>-3.59</v>
      </c>
      <c r="E27" s="1">
        <f t="shared" si="1"/>
        <v>-2.68</v>
      </c>
      <c r="F27" s="1">
        <f t="shared" si="1"/>
        <v>1.9</v>
      </c>
      <c r="G27" s="1">
        <f t="shared" si="1"/>
        <v>-0.22</v>
      </c>
      <c r="H27" s="1">
        <f t="shared" si="1"/>
        <v>-1.1299999999999999</v>
      </c>
      <c r="I27" s="1">
        <f t="shared" si="1"/>
        <v>-1.26</v>
      </c>
      <c r="J27" s="1">
        <f t="shared" si="1"/>
        <v>-1.1000000000000001</v>
      </c>
    </row>
    <row r="28" spans="1:10" ht="15" x14ac:dyDescent="0.25">
      <c r="B28" s="2" t="s">
        <v>2</v>
      </c>
      <c r="C28" s="1">
        <f t="shared" ref="C28:J28" si="2">QUARTILE(C$4:C$24,3)</f>
        <v>2.7</v>
      </c>
      <c r="D28" s="1">
        <f t="shared" si="2"/>
        <v>-1.62</v>
      </c>
      <c r="E28" s="1">
        <f t="shared" si="2"/>
        <v>1.1200000000000001</v>
      </c>
      <c r="F28" s="1">
        <f t="shared" si="2"/>
        <v>3.35</v>
      </c>
      <c r="G28" s="1">
        <f t="shared" si="2"/>
        <v>2.11</v>
      </c>
      <c r="H28" s="1">
        <f t="shared" si="2"/>
        <v>0.46</v>
      </c>
      <c r="I28" s="1">
        <f t="shared" si="2"/>
        <v>0.49</v>
      </c>
      <c r="J28" s="1">
        <f t="shared" si="2"/>
        <v>-0.33</v>
      </c>
    </row>
    <row r="29" spans="1:10" ht="15" x14ac:dyDescent="0.25">
      <c r="B29" s="2" t="s">
        <v>1</v>
      </c>
      <c r="C29" s="1">
        <f t="shared" ref="C29:J29" si="3">AVERAGE(C$4:C$24)</f>
        <v>0.9257142857142856</v>
      </c>
      <c r="D29" s="1">
        <f t="shared" si="3"/>
        <v>-3.4666666666666677</v>
      </c>
      <c r="E29" s="1">
        <f t="shared" si="3"/>
        <v>-2.2223809523809521</v>
      </c>
      <c r="F29" s="1">
        <f t="shared" si="3"/>
        <v>0.88476190476190464</v>
      </c>
      <c r="G29" s="1">
        <f t="shared" si="3"/>
        <v>-0.88</v>
      </c>
      <c r="H29" s="1">
        <f t="shared" si="3"/>
        <v>-1.5314285714285714</v>
      </c>
      <c r="I29" s="1">
        <f t="shared" si="3"/>
        <v>-1.2504761904761905</v>
      </c>
      <c r="J29" s="1">
        <f t="shared" si="3"/>
        <v>-2.9895238095238099</v>
      </c>
    </row>
    <row r="30" spans="1:10" ht="15" x14ac:dyDescent="0.25">
      <c r="B30" s="2" t="s">
        <v>0</v>
      </c>
      <c r="C30" s="1">
        <f t="shared" ref="C30:J30" si="4">_xlfn.STDEV.S(C$4:C$24)</f>
        <v>3.5273397503339132</v>
      </c>
      <c r="D30" s="1">
        <f t="shared" si="4"/>
        <v>3.5220723066588686</v>
      </c>
      <c r="E30" s="1">
        <f t="shared" si="4"/>
        <v>6.8243431220608359</v>
      </c>
      <c r="F30" s="1">
        <f t="shared" si="4"/>
        <v>4.4675727403676584</v>
      </c>
      <c r="G30" s="1">
        <f t="shared" si="4"/>
        <v>4.839378059213808</v>
      </c>
      <c r="H30" s="1">
        <f t="shared" si="4"/>
        <v>4.2551278308815652</v>
      </c>
      <c r="I30" s="1">
        <f t="shared" si="4"/>
        <v>3.0302499504009175</v>
      </c>
      <c r="J30" s="1">
        <f t="shared" si="4"/>
        <v>5.0639890167638368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/>
  </sheetViews>
  <sheetFormatPr defaultRowHeight="15.75" x14ac:dyDescent="0.25"/>
  <cols>
    <col min="1" max="1" width="4" style="12" bestFit="1" customWidth="1"/>
    <col min="2" max="2" width="19" style="13" bestFit="1" customWidth="1"/>
    <col min="3" max="3" width="11.5703125" style="12" customWidth="1"/>
    <col min="4" max="4" width="11.42578125" style="12" customWidth="1"/>
    <col min="5" max="5" width="11" style="12" customWidth="1"/>
    <col min="6" max="6" width="10.42578125" style="12" customWidth="1"/>
    <col min="7" max="7" width="10.7109375" style="12" customWidth="1"/>
    <col min="8" max="16384" width="9.140625" style="12"/>
  </cols>
  <sheetData>
    <row r="1" spans="1:10" x14ac:dyDescent="0.25">
      <c r="A1" s="11" t="s">
        <v>54</v>
      </c>
    </row>
    <row r="3" spans="1:10" ht="15" x14ac:dyDescent="0.25">
      <c r="A3" s="95" t="s">
        <v>47</v>
      </c>
      <c r="B3" s="95"/>
      <c r="C3" s="23">
        <v>2012</v>
      </c>
      <c r="D3" s="23">
        <v>2013</v>
      </c>
      <c r="E3" s="23">
        <v>2014</v>
      </c>
      <c r="F3" s="22">
        <v>2015</v>
      </c>
      <c r="G3" s="22">
        <v>2016</v>
      </c>
      <c r="H3" s="22">
        <v>2017</v>
      </c>
      <c r="I3" s="67">
        <v>2018</v>
      </c>
      <c r="J3" s="90">
        <v>2019</v>
      </c>
    </row>
    <row r="4" spans="1:10" ht="15" x14ac:dyDescent="0.25">
      <c r="A4" s="21" t="s">
        <v>46</v>
      </c>
      <c r="B4" s="20" t="s">
        <v>45</v>
      </c>
      <c r="C4" s="38">
        <v>1.4136167755273872</v>
      </c>
      <c r="D4" s="38">
        <v>0.63843846564322282</v>
      </c>
      <c r="E4" s="38">
        <v>-6.528904595667588</v>
      </c>
      <c r="F4" s="37">
        <v>-5.6256929505708388</v>
      </c>
      <c r="G4" s="37">
        <v>1.6729209296879668</v>
      </c>
      <c r="H4" s="37">
        <v>4.571320969519781</v>
      </c>
      <c r="I4" s="37">
        <v>-0.21</v>
      </c>
      <c r="J4" s="37"/>
    </row>
    <row r="5" spans="1:10" ht="15" x14ac:dyDescent="0.25">
      <c r="A5" s="21" t="s">
        <v>44</v>
      </c>
      <c r="B5" s="20" t="s">
        <v>43</v>
      </c>
      <c r="C5" s="38">
        <v>-2.7158965100265489</v>
      </c>
      <c r="D5" s="38">
        <v>-1.1497499718846842</v>
      </c>
      <c r="E5" s="38">
        <v>-4.1386785391621936</v>
      </c>
      <c r="F5" s="37">
        <v>-0.26365380760563101</v>
      </c>
      <c r="G5" s="37">
        <v>-7.651807649228938</v>
      </c>
      <c r="H5" s="37">
        <v>-10.038700661095888</v>
      </c>
      <c r="I5" s="37">
        <v>-6.1899999999999995</v>
      </c>
      <c r="J5" s="37"/>
    </row>
    <row r="6" spans="1:10" ht="15" x14ac:dyDescent="0.25">
      <c r="A6" s="21" t="s">
        <v>42</v>
      </c>
      <c r="B6" s="20" t="s">
        <v>41</v>
      </c>
      <c r="C6" s="38">
        <v>4.8475303752380414</v>
      </c>
      <c r="D6" s="38">
        <v>2.1445272980257868</v>
      </c>
      <c r="E6" s="38">
        <v>-2.3444239144809158</v>
      </c>
      <c r="F6" s="37">
        <v>6.1372217779138758</v>
      </c>
      <c r="G6" s="37">
        <v>6.4306821703886738</v>
      </c>
      <c r="H6" s="37">
        <v>1.4383007650998862</v>
      </c>
      <c r="I6" s="37">
        <v>0.52</v>
      </c>
      <c r="J6" s="37"/>
    </row>
    <row r="7" spans="1:10" ht="15" x14ac:dyDescent="0.25">
      <c r="A7" s="21" t="s">
        <v>40</v>
      </c>
      <c r="B7" s="20" t="s">
        <v>39</v>
      </c>
      <c r="C7" s="38">
        <v>6.4205661888206103E-2</v>
      </c>
      <c r="D7" s="38">
        <v>-4.3859998335132309</v>
      </c>
      <c r="E7" s="38">
        <v>-8.7728288069700895</v>
      </c>
      <c r="F7" s="37">
        <v>-5.7671079656097266</v>
      </c>
      <c r="G7" s="37">
        <v>-6.0842252185752006</v>
      </c>
      <c r="H7" s="37">
        <v>-1.9369541996526956</v>
      </c>
      <c r="I7" s="37">
        <v>3.22</v>
      </c>
      <c r="J7" s="37"/>
    </row>
    <row r="8" spans="1:10" ht="15" x14ac:dyDescent="0.25">
      <c r="A8" s="21" t="s">
        <v>38</v>
      </c>
      <c r="B8" s="20" t="s">
        <v>37</v>
      </c>
      <c r="C8" s="38">
        <v>0.14840015534781353</v>
      </c>
      <c r="D8" s="38">
        <v>6.0518001783393904</v>
      </c>
      <c r="E8" s="38">
        <v>16.940707882431607</v>
      </c>
      <c r="F8" s="37">
        <v>9.8457207789186434</v>
      </c>
      <c r="G8" s="37">
        <v>9.3373078866165216</v>
      </c>
      <c r="H8" s="37">
        <v>-0.93572285662670107</v>
      </c>
      <c r="I8" s="37">
        <v>-2.13</v>
      </c>
      <c r="J8" s="37"/>
    </row>
    <row r="9" spans="1:10" ht="15" x14ac:dyDescent="0.25">
      <c r="A9" s="21" t="s">
        <v>36</v>
      </c>
      <c r="B9" s="20" t="s">
        <v>35</v>
      </c>
      <c r="C9" s="38">
        <v>5.8085530755080224E-2</v>
      </c>
      <c r="D9" s="38">
        <v>-2.7668840484910158</v>
      </c>
      <c r="E9" s="38">
        <v>-3.1771234215304824</v>
      </c>
      <c r="F9" s="37">
        <v>2.8451401034083306</v>
      </c>
      <c r="G9" s="37">
        <v>1.7788725182199623</v>
      </c>
      <c r="H9" s="37">
        <v>7.4194969106503761</v>
      </c>
      <c r="I9" s="37">
        <v>-1.48</v>
      </c>
      <c r="J9" s="37"/>
    </row>
    <row r="10" spans="1:10" ht="15" x14ac:dyDescent="0.25">
      <c r="A10" s="21" t="s">
        <v>34</v>
      </c>
      <c r="B10" s="20" t="s">
        <v>33</v>
      </c>
      <c r="C10" s="38">
        <v>5.724778231488612</v>
      </c>
      <c r="D10" s="38">
        <v>1.1073037492739213</v>
      </c>
      <c r="E10" s="38">
        <v>-2.3263703356390817</v>
      </c>
      <c r="F10" s="37">
        <v>1.0964923405131861</v>
      </c>
      <c r="G10" s="37">
        <v>4.7097192639564485</v>
      </c>
      <c r="H10" s="37">
        <v>1.7409307130125375</v>
      </c>
      <c r="I10" s="37">
        <v>-0.04</v>
      </c>
      <c r="J10" s="37"/>
    </row>
    <row r="11" spans="1:10" ht="15" x14ac:dyDescent="0.25">
      <c r="A11" s="21" t="s">
        <v>32</v>
      </c>
      <c r="B11" s="20" t="s">
        <v>31</v>
      </c>
      <c r="C11" s="38">
        <v>3.8201144094993129</v>
      </c>
      <c r="D11" s="38">
        <v>10.434000132101062</v>
      </c>
      <c r="E11" s="38">
        <v>7.3987810879549905</v>
      </c>
      <c r="F11" s="37">
        <v>8.8994864985363158</v>
      </c>
      <c r="G11" s="37">
        <v>5.233745580671215</v>
      </c>
      <c r="H11" s="37">
        <v>-0.55214121053500231</v>
      </c>
      <c r="I11" s="37">
        <v>1.02</v>
      </c>
      <c r="J11" s="37"/>
    </row>
    <row r="12" spans="1:10" ht="15" x14ac:dyDescent="0.25">
      <c r="A12" s="21" t="s">
        <v>30</v>
      </c>
      <c r="B12" s="20" t="s">
        <v>29</v>
      </c>
      <c r="C12" s="38">
        <v>3.2224570619349837</v>
      </c>
      <c r="D12" s="38">
        <v>-1.6439658104402515</v>
      </c>
      <c r="E12" s="38">
        <v>3.7302432668869803</v>
      </c>
      <c r="F12" s="37">
        <v>-0.20931801406096129</v>
      </c>
      <c r="G12" s="37">
        <v>4.2506167262682926</v>
      </c>
      <c r="H12" s="37">
        <v>1.5128580103781299</v>
      </c>
      <c r="I12" s="37">
        <v>0.27</v>
      </c>
      <c r="J12" s="37"/>
    </row>
    <row r="13" spans="1:10" ht="15" x14ac:dyDescent="0.25">
      <c r="A13" s="21" t="s">
        <v>28</v>
      </c>
      <c r="B13" s="20" t="s">
        <v>27</v>
      </c>
      <c r="C13" s="38">
        <v>1.3489916734711895</v>
      </c>
      <c r="D13" s="38">
        <v>-8.3078467453304938</v>
      </c>
      <c r="E13" s="38">
        <v>-6.7773879877110588</v>
      </c>
      <c r="F13" s="37">
        <v>-2.1370943463898535</v>
      </c>
      <c r="G13" s="37">
        <v>1.8772400233334545</v>
      </c>
      <c r="H13" s="37">
        <v>-0.77548052159527292</v>
      </c>
      <c r="I13" s="37">
        <v>-1.7000000000000002</v>
      </c>
      <c r="J13" s="37"/>
    </row>
    <row r="14" spans="1:10" ht="15" x14ac:dyDescent="0.25">
      <c r="A14" s="21" t="s">
        <v>26</v>
      </c>
      <c r="B14" s="20" t="s">
        <v>25</v>
      </c>
      <c r="C14" s="38">
        <v>12.983956271577931</v>
      </c>
      <c r="D14" s="38">
        <v>-1.3236569445311901</v>
      </c>
      <c r="E14" s="38">
        <v>1.7597202024442233</v>
      </c>
      <c r="F14" s="37">
        <v>0.38862746827258393</v>
      </c>
      <c r="G14" s="37">
        <v>-10.596683167295305</v>
      </c>
      <c r="H14" s="37">
        <v>-17.870414422553356</v>
      </c>
      <c r="I14" s="37">
        <v>-10.76</v>
      </c>
      <c r="J14" s="37"/>
    </row>
    <row r="15" spans="1:10" ht="15" x14ac:dyDescent="0.25">
      <c r="A15" s="21" t="s">
        <v>24</v>
      </c>
      <c r="B15" s="20" t="s">
        <v>23</v>
      </c>
      <c r="C15" s="38">
        <v>-1.7172161054280408</v>
      </c>
      <c r="D15" s="38">
        <v>-0.98805803449266083</v>
      </c>
      <c r="E15" s="38">
        <v>2.5690064728102553</v>
      </c>
      <c r="F15" s="37">
        <v>1.3483111359180868</v>
      </c>
      <c r="G15" s="37">
        <v>5.5691156561793154</v>
      </c>
      <c r="H15" s="37">
        <v>-3.6378342427836365</v>
      </c>
      <c r="I15" s="37">
        <v>1.72</v>
      </c>
      <c r="J15" s="37"/>
    </row>
    <row r="16" spans="1:10" ht="15" x14ac:dyDescent="0.25">
      <c r="A16" s="21" t="s">
        <v>22</v>
      </c>
      <c r="B16" s="20" t="s">
        <v>21</v>
      </c>
      <c r="C16" s="38">
        <v>10.685726052857939</v>
      </c>
      <c r="D16" s="38">
        <v>9.8573638166941446</v>
      </c>
      <c r="E16" s="38">
        <v>7.2438972834657971</v>
      </c>
      <c r="F16" s="37">
        <v>0.18494307199291402</v>
      </c>
      <c r="G16" s="37">
        <v>10.907891647776975</v>
      </c>
      <c r="H16" s="37">
        <v>5.5220757337758766</v>
      </c>
      <c r="I16" s="37">
        <v>6.8599999999999994</v>
      </c>
      <c r="J16" s="37"/>
    </row>
    <row r="17" spans="1:10" ht="15" x14ac:dyDescent="0.25">
      <c r="A17" s="21" t="s">
        <v>20</v>
      </c>
      <c r="B17" s="20" t="s">
        <v>19</v>
      </c>
      <c r="C17" s="38">
        <v>1.2352241832703286</v>
      </c>
      <c r="D17" s="38">
        <v>3.6074944912625551</v>
      </c>
      <c r="E17" s="38">
        <v>-5.39605682532203</v>
      </c>
      <c r="F17" s="37">
        <v>-2.7448888180413431</v>
      </c>
      <c r="G17" s="37">
        <v>-0.24743990227812904</v>
      </c>
      <c r="H17" s="37">
        <v>-0.81178946358811832</v>
      </c>
      <c r="I17" s="37">
        <v>-0.74</v>
      </c>
      <c r="J17" s="37"/>
    </row>
    <row r="18" spans="1:10" ht="15" x14ac:dyDescent="0.25">
      <c r="A18" s="21" t="s">
        <v>18</v>
      </c>
      <c r="B18" s="20" t="s">
        <v>17</v>
      </c>
      <c r="C18" s="38">
        <v>20.993619245265236</v>
      </c>
      <c r="D18" s="38">
        <v>6.2497536001768799</v>
      </c>
      <c r="E18" s="38">
        <v>2.4959735903426918</v>
      </c>
      <c r="F18" s="37">
        <v>4.5123160653354146</v>
      </c>
      <c r="G18" s="37">
        <v>17.720950196225978</v>
      </c>
      <c r="H18" s="37">
        <v>34.100725176103879</v>
      </c>
      <c r="I18" s="37">
        <v>-23.330000000000002</v>
      </c>
      <c r="J18" s="37"/>
    </row>
    <row r="19" spans="1:10" ht="15" x14ac:dyDescent="0.25">
      <c r="A19" s="21" t="s">
        <v>16</v>
      </c>
      <c r="B19" s="20" t="s">
        <v>15</v>
      </c>
      <c r="C19" s="38">
        <v>26.137325263930418</v>
      </c>
      <c r="D19" s="38">
        <v>8.7770050523533847</v>
      </c>
      <c r="E19" s="38">
        <v>-10.241628808516426</v>
      </c>
      <c r="F19" s="37">
        <v>-16.845485509616395</v>
      </c>
      <c r="G19" s="37">
        <v>-2.2509664305411543</v>
      </c>
      <c r="H19" s="37">
        <v>14.474990734955625</v>
      </c>
      <c r="I19" s="37">
        <v>-14.7</v>
      </c>
      <c r="J19" s="37"/>
    </row>
    <row r="20" spans="1:10" ht="15" x14ac:dyDescent="0.25">
      <c r="A20" s="21" t="s">
        <v>14</v>
      </c>
      <c r="B20" s="20" t="s">
        <v>13</v>
      </c>
      <c r="C20" s="38">
        <v>5.1176201617404251</v>
      </c>
      <c r="D20" s="38">
        <v>-0.86658092182189794</v>
      </c>
      <c r="E20" s="38">
        <v>-3.4099603733099353</v>
      </c>
      <c r="F20" s="37">
        <v>-7.3274445696376409</v>
      </c>
      <c r="G20" s="37">
        <v>-9.1107618859564568</v>
      </c>
      <c r="H20" s="37">
        <v>5.1467953458383233</v>
      </c>
      <c r="I20" s="37">
        <v>4.8500000000000005</v>
      </c>
      <c r="J20" s="37"/>
    </row>
    <row r="21" spans="1:10" ht="15" x14ac:dyDescent="0.25">
      <c r="A21" s="21" t="s">
        <v>12</v>
      </c>
      <c r="B21" s="20" t="s">
        <v>11</v>
      </c>
      <c r="C21" s="38">
        <v>9.8115692955273168</v>
      </c>
      <c r="D21" s="38">
        <v>30.281828602404907</v>
      </c>
      <c r="E21" s="38">
        <v>-11.114866672080725</v>
      </c>
      <c r="F21" s="37">
        <v>3.6335125088568931</v>
      </c>
      <c r="G21" s="37">
        <v>-2.9209124015545056</v>
      </c>
      <c r="H21" s="37">
        <v>-17.476263079672709</v>
      </c>
      <c r="I21" s="37">
        <v>-15.790000000000001</v>
      </c>
      <c r="J21" s="37"/>
    </row>
    <row r="22" spans="1:10" ht="15" x14ac:dyDescent="0.25">
      <c r="A22" s="21" t="s">
        <v>10</v>
      </c>
      <c r="B22" s="20" t="s">
        <v>9</v>
      </c>
      <c r="C22" s="38">
        <v>-5.9552531012060834</v>
      </c>
      <c r="D22" s="38">
        <v>-4.8127664399544061</v>
      </c>
      <c r="E22" s="38">
        <v>8.0496069110144415</v>
      </c>
      <c r="F22" s="37">
        <v>9.9651802457066765</v>
      </c>
      <c r="G22" s="37">
        <v>6.0106627005608058</v>
      </c>
      <c r="H22" s="37">
        <v>3.1958090666916661</v>
      </c>
      <c r="I22" s="37">
        <v>-7.7200000000000006</v>
      </c>
      <c r="J22" s="37"/>
    </row>
    <row r="23" spans="1:10" ht="15" x14ac:dyDescent="0.25">
      <c r="A23" s="21" t="s">
        <v>8</v>
      </c>
      <c r="B23" s="20" t="s">
        <v>7</v>
      </c>
      <c r="C23" s="38">
        <v>-0.88981984800189096</v>
      </c>
      <c r="D23" s="38">
        <v>5.5531001515478646</v>
      </c>
      <c r="E23" s="38">
        <v>2.9397789906185117</v>
      </c>
      <c r="F23" s="37">
        <v>5.3434319087824376</v>
      </c>
      <c r="G23" s="37">
        <v>9.6775411884507001</v>
      </c>
      <c r="H23" s="37">
        <v>-0.60599823429427668</v>
      </c>
      <c r="I23" s="37">
        <v>4.67</v>
      </c>
      <c r="J23" s="37"/>
    </row>
    <row r="24" spans="1:10" ht="15" x14ac:dyDescent="0.25">
      <c r="A24" s="17" t="s">
        <v>6</v>
      </c>
      <c r="B24" s="16" t="s">
        <v>5</v>
      </c>
      <c r="C24" s="36">
        <v>-8.3443491459272039</v>
      </c>
      <c r="D24" s="36">
        <v>19.196118804842666</v>
      </c>
      <c r="E24" s="36">
        <v>10.532289150276807</v>
      </c>
      <c r="F24" s="35">
        <v>3.8448735769881752</v>
      </c>
      <c r="G24" s="35">
        <v>20.269685580381957</v>
      </c>
      <c r="H24" s="35">
        <v>14.685718841514747</v>
      </c>
      <c r="I24" s="35">
        <v>-0.33</v>
      </c>
      <c r="J24" s="35"/>
    </row>
    <row r="26" spans="1:10" ht="15" x14ac:dyDescent="0.25">
      <c r="B26" s="2" t="s">
        <v>4</v>
      </c>
      <c r="C26" s="1">
        <f t="shared" ref="C26:J26" si="0">QUARTILE(C$4:C$24,1)</f>
        <v>5.8085530755080224E-2</v>
      </c>
      <c r="D26" s="1">
        <f t="shared" si="0"/>
        <v>-1.3236569445311901</v>
      </c>
      <c r="E26" s="1">
        <f t="shared" si="0"/>
        <v>-5.39605682532203</v>
      </c>
      <c r="F26" s="1">
        <f t="shared" si="0"/>
        <v>-2.1370943463898535</v>
      </c>
      <c r="G26" s="1">
        <f t="shared" si="0"/>
        <v>-2.2509664305411543</v>
      </c>
      <c r="H26" s="1">
        <f t="shared" si="0"/>
        <v>-0.93572285662670107</v>
      </c>
      <c r="I26" s="1">
        <f t="shared" si="0"/>
        <v>-6.1899999999999995</v>
      </c>
      <c r="J26" s="1" t="e">
        <f t="shared" si="0"/>
        <v>#NUM!</v>
      </c>
    </row>
    <row r="27" spans="1:10" ht="15" x14ac:dyDescent="0.25">
      <c r="B27" s="2" t="s">
        <v>3</v>
      </c>
      <c r="C27" s="1">
        <f t="shared" ref="C27:J27" si="1">MEDIAN(C$4:C$24)</f>
        <v>1.4136167755273872</v>
      </c>
      <c r="D27" s="1">
        <f t="shared" si="1"/>
        <v>1.1073037492739213</v>
      </c>
      <c r="E27" s="1">
        <f t="shared" si="1"/>
        <v>-2.3263703356390817</v>
      </c>
      <c r="F27" s="1">
        <f t="shared" si="1"/>
        <v>1.0964923405131861</v>
      </c>
      <c r="G27" s="1">
        <f t="shared" si="1"/>
        <v>4.2506167262682926</v>
      </c>
      <c r="H27" s="1">
        <f t="shared" si="1"/>
        <v>1.4383007650998862</v>
      </c>
      <c r="I27" s="1">
        <f t="shared" si="1"/>
        <v>-0.33</v>
      </c>
      <c r="J27" s="1" t="e">
        <f t="shared" si="1"/>
        <v>#NUM!</v>
      </c>
    </row>
    <row r="28" spans="1:10" ht="15" x14ac:dyDescent="0.25">
      <c r="B28" s="2" t="s">
        <v>2</v>
      </c>
      <c r="C28" s="1">
        <f t="shared" ref="C28:J28" si="2">QUARTILE(C$4:C$24,3)</f>
        <v>5.724778231488612</v>
      </c>
      <c r="D28" s="1">
        <f t="shared" si="2"/>
        <v>6.2497536001768799</v>
      </c>
      <c r="E28" s="1">
        <f t="shared" si="2"/>
        <v>3.7302432668869803</v>
      </c>
      <c r="F28" s="1">
        <f t="shared" si="2"/>
        <v>4.5123160653354146</v>
      </c>
      <c r="G28" s="1">
        <f t="shared" si="2"/>
        <v>6.4306821703886738</v>
      </c>
      <c r="H28" s="1">
        <f t="shared" si="2"/>
        <v>5.1467953458383233</v>
      </c>
      <c r="I28" s="1">
        <f t="shared" si="2"/>
        <v>1.02</v>
      </c>
      <c r="J28" s="1" t="e">
        <f t="shared" si="2"/>
        <v>#NUM!</v>
      </c>
    </row>
    <row r="29" spans="1:10" ht="15" x14ac:dyDescent="0.25">
      <c r="B29" s="2" t="s">
        <v>1</v>
      </c>
      <c r="C29" s="1">
        <f t="shared" ref="C29:J29" si="3">AVERAGE(C$4:C$24)</f>
        <v>4.1900326494633546</v>
      </c>
      <c r="D29" s="1">
        <f t="shared" si="3"/>
        <v>3.6977726472479029</v>
      </c>
      <c r="E29" s="1">
        <f t="shared" si="3"/>
        <v>-2.7058354387819911E-2</v>
      </c>
      <c r="F29" s="1">
        <f t="shared" si="3"/>
        <v>0.81545578569576871</v>
      </c>
      <c r="G29" s="1">
        <f t="shared" si="3"/>
        <v>3.1706740672994558</v>
      </c>
      <c r="H29" s="1">
        <f t="shared" si="3"/>
        <v>1.8651296845306271</v>
      </c>
      <c r="I29" s="1">
        <f t="shared" si="3"/>
        <v>-2.9519047619047618</v>
      </c>
      <c r="J29" s="1" t="e">
        <f t="shared" si="3"/>
        <v>#DIV/0!</v>
      </c>
    </row>
    <row r="30" spans="1:10" ht="15" x14ac:dyDescent="0.25">
      <c r="B30" s="2" t="s">
        <v>0</v>
      </c>
      <c r="C30" s="1">
        <f t="shared" ref="C30:J30" si="4">_xlfn.STDEV.S(C$4:C$24)</f>
        <v>8.2561044097479996</v>
      </c>
      <c r="D30" s="1">
        <f t="shared" si="4"/>
        <v>8.7571537285799046</v>
      </c>
      <c r="E30" s="1">
        <f t="shared" si="4"/>
        <v>7.3526406746910764</v>
      </c>
      <c r="F30" s="1">
        <f t="shared" si="4"/>
        <v>6.332174877071032</v>
      </c>
      <c r="G30" s="1">
        <f t="shared" si="4"/>
        <v>8.0738664740963415</v>
      </c>
      <c r="H30" s="1">
        <f t="shared" si="4"/>
        <v>10.979237568237986</v>
      </c>
      <c r="I30" s="1">
        <f t="shared" si="4"/>
        <v>7.6086382612446632</v>
      </c>
      <c r="J30" s="1" t="e">
        <f t="shared" si="4"/>
        <v>#DIV/0!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J4" sqref="J4:J24"/>
    </sheetView>
  </sheetViews>
  <sheetFormatPr defaultRowHeight="15" x14ac:dyDescent="0.25"/>
  <cols>
    <col min="1" max="1" width="4" style="39" customWidth="1"/>
    <col min="2" max="2" width="19" style="39" bestFit="1" customWidth="1"/>
    <col min="3" max="8" width="9.140625" style="40"/>
    <col min="9" max="16384" width="9.140625" style="39"/>
  </cols>
  <sheetData>
    <row r="1" spans="1:10" x14ac:dyDescent="0.25">
      <c r="A1" s="46" t="s">
        <v>80</v>
      </c>
    </row>
    <row r="3" spans="1:10" x14ac:dyDescent="0.25">
      <c r="A3" s="96" t="s">
        <v>47</v>
      </c>
      <c r="B3" s="97"/>
      <c r="C3" s="45">
        <v>2012</v>
      </c>
      <c r="D3" s="45">
        <v>2013</v>
      </c>
      <c r="E3" s="45">
        <v>2014</v>
      </c>
      <c r="F3" s="45">
        <v>2015</v>
      </c>
      <c r="G3" s="45">
        <v>2016</v>
      </c>
      <c r="H3" s="45">
        <v>2017</v>
      </c>
      <c r="I3" s="45">
        <v>2018</v>
      </c>
      <c r="J3" s="45">
        <v>2019</v>
      </c>
    </row>
    <row r="4" spans="1:10" x14ac:dyDescent="0.25">
      <c r="A4" s="10" t="s">
        <v>46</v>
      </c>
      <c r="B4" s="9" t="s">
        <v>45</v>
      </c>
      <c r="C4" s="44">
        <v>28.4148457486349</v>
      </c>
      <c r="D4" s="44">
        <v>31.393821512604699</v>
      </c>
      <c r="E4" s="44">
        <v>28.806241901102201</v>
      </c>
      <c r="F4" s="44">
        <v>24.5672667540871</v>
      </c>
      <c r="G4" s="44">
        <v>28.704022428012198</v>
      </c>
      <c r="H4" s="44">
        <v>35.420364802511003</v>
      </c>
      <c r="I4" s="72">
        <v>37.6</v>
      </c>
      <c r="J4" s="72">
        <v>32.200000000000003</v>
      </c>
    </row>
    <row r="5" spans="1:10" x14ac:dyDescent="0.25">
      <c r="A5" s="10" t="s">
        <v>44</v>
      </c>
      <c r="B5" s="9" t="s">
        <v>43</v>
      </c>
      <c r="C5" s="44">
        <v>23.6581865211425</v>
      </c>
      <c r="D5" s="44">
        <v>15.772124347428401</v>
      </c>
      <c r="E5" s="44">
        <v>23.4660993085323</v>
      </c>
      <c r="F5" s="44">
        <v>0</v>
      </c>
      <c r="G5" s="44">
        <v>7.7943537701289198</v>
      </c>
      <c r="H5" s="44">
        <v>15.707340825734899</v>
      </c>
      <c r="I5" s="73">
        <v>70.900000000000006</v>
      </c>
      <c r="J5" s="73">
        <v>31.7</v>
      </c>
    </row>
    <row r="6" spans="1:10" x14ac:dyDescent="0.25">
      <c r="A6" s="10" t="s">
        <v>42</v>
      </c>
      <c r="B6" s="9" t="s">
        <v>41</v>
      </c>
      <c r="C6" s="44">
        <v>27.513998906241302</v>
      </c>
      <c r="D6" s="44">
        <v>25.246927835314999</v>
      </c>
      <c r="E6" s="44">
        <v>28.076910314691101</v>
      </c>
      <c r="F6" s="44">
        <v>26.971752954384598</v>
      </c>
      <c r="G6" s="44">
        <v>25.1934119227822</v>
      </c>
      <c r="H6" s="44">
        <v>28.476225199580899</v>
      </c>
      <c r="I6" s="73">
        <v>29.6</v>
      </c>
      <c r="J6" s="73">
        <v>26.8</v>
      </c>
    </row>
    <row r="7" spans="1:10" x14ac:dyDescent="0.25">
      <c r="A7" s="10" t="s">
        <v>40</v>
      </c>
      <c r="B7" s="9" t="s">
        <v>39</v>
      </c>
      <c r="C7" s="44">
        <v>9.9079943643328097</v>
      </c>
      <c r="D7" s="44">
        <v>25.760785347265301</v>
      </c>
      <c r="E7" s="44">
        <v>13.735562942236101</v>
      </c>
      <c r="F7" s="44">
        <v>21.3296517061782</v>
      </c>
      <c r="G7" s="44">
        <v>5.7857200714343602</v>
      </c>
      <c r="H7" s="44">
        <v>19.1978744113452</v>
      </c>
      <c r="I7" s="73">
        <v>7.6</v>
      </c>
      <c r="J7" s="73">
        <v>7.6</v>
      </c>
    </row>
    <row r="8" spans="1:10" x14ac:dyDescent="0.25">
      <c r="A8" s="10" t="s">
        <v>38</v>
      </c>
      <c r="B8" s="9" t="s">
        <v>37</v>
      </c>
      <c r="C8" s="44">
        <v>20.9590878604963</v>
      </c>
      <c r="D8" s="44">
        <v>24.7698311078593</v>
      </c>
      <c r="E8" s="44">
        <v>32.056842438733703</v>
      </c>
      <c r="F8" s="44">
        <v>18.648470732157602</v>
      </c>
      <c r="G8" s="44">
        <v>37.215118269645899</v>
      </c>
      <c r="H8" s="44">
        <v>39.017284657103097</v>
      </c>
      <c r="I8" s="73">
        <v>48.3</v>
      </c>
      <c r="J8" s="73">
        <v>37</v>
      </c>
    </row>
    <row r="9" spans="1:10" x14ac:dyDescent="0.25">
      <c r="A9" s="10" t="s">
        <v>36</v>
      </c>
      <c r="B9" s="9" t="s">
        <v>35</v>
      </c>
      <c r="C9" s="44">
        <v>27.999612946526899</v>
      </c>
      <c r="D9" s="44">
        <v>27.381974425647702</v>
      </c>
      <c r="E9" s="44">
        <v>25.810384623893501</v>
      </c>
      <c r="F9" s="44">
        <v>25.980257439994698</v>
      </c>
      <c r="G9" s="44">
        <v>29.629052381729299</v>
      </c>
      <c r="H9" s="44">
        <v>39.876926782910601</v>
      </c>
      <c r="I9" s="73">
        <v>36.9</v>
      </c>
      <c r="J9" s="73">
        <v>38.5</v>
      </c>
    </row>
    <row r="10" spans="1:10" x14ac:dyDescent="0.25">
      <c r="A10" s="10" t="s">
        <v>34</v>
      </c>
      <c r="B10" s="9" t="s">
        <v>33</v>
      </c>
      <c r="C10" s="44">
        <v>36.915958768975798</v>
      </c>
      <c r="D10" s="44">
        <v>34.454894851044102</v>
      </c>
      <c r="E10" s="44">
        <v>41.739642839605203</v>
      </c>
      <c r="F10" s="44">
        <v>38.231181514329002</v>
      </c>
      <c r="G10" s="44">
        <v>31.781681039049101</v>
      </c>
      <c r="H10" s="44">
        <v>40.942730945662397</v>
      </c>
      <c r="I10" s="73">
        <v>26.3</v>
      </c>
      <c r="J10" s="73">
        <v>29.6</v>
      </c>
    </row>
    <row r="11" spans="1:10" x14ac:dyDescent="0.25">
      <c r="A11" s="10" t="s">
        <v>32</v>
      </c>
      <c r="B11" s="9" t="s">
        <v>31</v>
      </c>
      <c r="C11" s="44">
        <v>17.189853657045902</v>
      </c>
      <c r="D11" s="44">
        <v>26.7397723554047</v>
      </c>
      <c r="E11" s="44">
        <v>28.112734621535498</v>
      </c>
      <c r="F11" s="44">
        <v>17.588613634065101</v>
      </c>
      <c r="G11" s="44">
        <v>22.106245140573598</v>
      </c>
      <c r="H11" s="44">
        <v>25.460630545245799</v>
      </c>
      <c r="I11" s="73">
        <v>22.4</v>
      </c>
      <c r="J11" s="73">
        <v>29.5</v>
      </c>
    </row>
    <row r="12" spans="1:10" x14ac:dyDescent="0.25">
      <c r="A12" s="10" t="s">
        <v>30</v>
      </c>
      <c r="B12" s="9" t="s">
        <v>29</v>
      </c>
      <c r="C12" s="44">
        <v>28.787681635877298</v>
      </c>
      <c r="D12" s="44">
        <v>27.4058729173552</v>
      </c>
      <c r="E12" s="44">
        <v>26.0423389035764</v>
      </c>
      <c r="F12" s="44">
        <v>30.361954986040299</v>
      </c>
      <c r="G12" s="44">
        <v>36.625032468203599</v>
      </c>
      <c r="H12" s="44">
        <v>34.845978526784002</v>
      </c>
      <c r="I12" s="73">
        <v>34.799999999999997</v>
      </c>
      <c r="J12" s="73">
        <v>42.2</v>
      </c>
    </row>
    <row r="13" spans="1:10" x14ac:dyDescent="0.25">
      <c r="A13" s="10" t="s">
        <v>28</v>
      </c>
      <c r="B13" s="9" t="s">
        <v>27</v>
      </c>
      <c r="C13" s="44">
        <v>43.298271718168003</v>
      </c>
      <c r="D13" s="44">
        <v>45.749117287120903</v>
      </c>
      <c r="E13" s="44">
        <v>51.992673365778202</v>
      </c>
      <c r="F13" s="44">
        <v>47.993460091171599</v>
      </c>
      <c r="G13" s="44">
        <v>53.029136179354701</v>
      </c>
      <c r="H13" s="44">
        <v>61.158028607001697</v>
      </c>
      <c r="I13" s="73">
        <v>60.4</v>
      </c>
      <c r="J13" s="73">
        <v>71.2</v>
      </c>
    </row>
    <row r="14" spans="1:10" x14ac:dyDescent="0.25">
      <c r="A14" s="10" t="s">
        <v>26</v>
      </c>
      <c r="B14" s="9" t="s">
        <v>25</v>
      </c>
      <c r="C14" s="44">
        <v>11.308788738255799</v>
      </c>
      <c r="D14" s="44">
        <v>14.7014253597326</v>
      </c>
      <c r="E14" s="44">
        <v>12.4120017286533</v>
      </c>
      <c r="F14" s="44">
        <v>16.727219200171302</v>
      </c>
      <c r="G14" s="44">
        <v>21.234697047930101</v>
      </c>
      <c r="H14" s="44">
        <v>19.075810637794099</v>
      </c>
      <c r="I14" s="73">
        <v>19.100000000000001</v>
      </c>
      <c r="J14" s="73">
        <v>9</v>
      </c>
    </row>
    <row r="15" spans="1:10" x14ac:dyDescent="0.25">
      <c r="A15" s="10" t="s">
        <v>24</v>
      </c>
      <c r="B15" s="9" t="s">
        <v>23</v>
      </c>
      <c r="C15" s="44">
        <v>38.278902680107102</v>
      </c>
      <c r="D15" s="44">
        <v>26.600593387871001</v>
      </c>
      <c r="E15" s="44">
        <v>31.064844627237999</v>
      </c>
      <c r="F15" s="44">
        <v>30.261316122585399</v>
      </c>
      <c r="G15" s="44">
        <v>27.727695970327499</v>
      </c>
      <c r="H15" s="44">
        <v>34.979711767174997</v>
      </c>
      <c r="I15" s="73">
        <v>37.700000000000003</v>
      </c>
      <c r="J15" s="73">
        <v>34.6</v>
      </c>
    </row>
    <row r="16" spans="1:10" x14ac:dyDescent="0.25">
      <c r="A16" s="10" t="s">
        <v>22</v>
      </c>
      <c r="B16" s="9" t="s">
        <v>21</v>
      </c>
      <c r="C16" s="44">
        <v>17.990559862588501</v>
      </c>
      <c r="D16" s="44">
        <v>18.717451170167799</v>
      </c>
      <c r="E16" s="44">
        <v>23.932588555976</v>
      </c>
      <c r="F16" s="44">
        <v>21.293082933491799</v>
      </c>
      <c r="G16" s="44">
        <v>23.250189862408099</v>
      </c>
      <c r="H16" s="44">
        <v>26.3226181596856</v>
      </c>
      <c r="I16" s="73">
        <v>23.9</v>
      </c>
      <c r="J16" s="73">
        <v>23.9</v>
      </c>
    </row>
    <row r="17" spans="1:10" x14ac:dyDescent="0.25">
      <c r="A17" s="10" t="s">
        <v>20</v>
      </c>
      <c r="B17" s="9" t="s">
        <v>19</v>
      </c>
      <c r="C17" s="44">
        <v>17.5933922278513</v>
      </c>
      <c r="D17" s="44">
        <v>10.709021356083399</v>
      </c>
      <c r="E17" s="44">
        <v>16.7618153655561</v>
      </c>
      <c r="F17" s="44">
        <v>20.240805614049801</v>
      </c>
      <c r="G17" s="44">
        <v>16.521800515780601</v>
      </c>
      <c r="H17" s="44">
        <v>18.846404068410902</v>
      </c>
      <c r="I17" s="73">
        <v>16.600000000000001</v>
      </c>
      <c r="J17" s="73">
        <v>21.3</v>
      </c>
    </row>
    <row r="18" spans="1:10" x14ac:dyDescent="0.25">
      <c r="A18" s="10" t="s">
        <v>18</v>
      </c>
      <c r="B18" s="9" t="s">
        <v>17</v>
      </c>
      <c r="C18" s="44">
        <v>12.7526621182172</v>
      </c>
      <c r="D18" s="44">
        <v>3.1881655295542899</v>
      </c>
      <c r="E18" s="44">
        <v>9.5742338219383996</v>
      </c>
      <c r="F18" s="44">
        <v>0</v>
      </c>
      <c r="G18" s="44">
        <v>3.19133997983073</v>
      </c>
      <c r="H18" s="44">
        <v>19.2291051735907</v>
      </c>
      <c r="I18" s="73">
        <v>6.4</v>
      </c>
      <c r="J18" s="73">
        <v>3.2</v>
      </c>
    </row>
    <row r="19" spans="1:10" x14ac:dyDescent="0.25">
      <c r="A19" s="10" t="s">
        <v>16</v>
      </c>
      <c r="B19" s="9" t="s">
        <v>15</v>
      </c>
      <c r="C19" s="44">
        <v>10.7511778608971</v>
      </c>
      <c r="D19" s="44">
        <v>9.5373351991829107</v>
      </c>
      <c r="E19" s="44">
        <v>9.0125222063347596</v>
      </c>
      <c r="F19" s="44">
        <v>12.606548761363999</v>
      </c>
      <c r="G19" s="44">
        <v>12.965900194300801</v>
      </c>
      <c r="H19" s="44">
        <v>16.066041686250699</v>
      </c>
      <c r="I19" s="73">
        <v>13.2</v>
      </c>
      <c r="J19" s="73">
        <v>11.8</v>
      </c>
    </row>
    <row r="20" spans="1:10" x14ac:dyDescent="0.25">
      <c r="A20" s="10" t="s">
        <v>14</v>
      </c>
      <c r="B20" s="9" t="s">
        <v>13</v>
      </c>
      <c r="C20" s="44">
        <v>7.64947443175509</v>
      </c>
      <c r="D20" s="44">
        <v>11.597590267499699</v>
      </c>
      <c r="E20" s="44">
        <v>10.615179261988301</v>
      </c>
      <c r="F20" s="44">
        <v>11.735178103331201</v>
      </c>
      <c r="G20" s="44">
        <v>12.469117540992199</v>
      </c>
      <c r="H20" s="44">
        <v>11.5276150149393</v>
      </c>
      <c r="I20" s="73">
        <v>8.9</v>
      </c>
      <c r="J20" s="73">
        <v>11.6</v>
      </c>
    </row>
    <row r="21" spans="1:10" x14ac:dyDescent="0.25">
      <c r="A21" s="10" t="s">
        <v>12</v>
      </c>
      <c r="B21" s="9" t="s">
        <v>11</v>
      </c>
      <c r="C21" s="44">
        <v>19.0299566116989</v>
      </c>
      <c r="D21" s="44">
        <v>8.6499802780449695</v>
      </c>
      <c r="E21" s="44">
        <v>5.2065797283553801</v>
      </c>
      <c r="F21" s="44">
        <v>15.560408097636399</v>
      </c>
      <c r="G21" s="44">
        <v>13.873979178625699</v>
      </c>
      <c r="H21" s="44">
        <v>20.917074259099799</v>
      </c>
      <c r="I21" s="73">
        <v>15.8</v>
      </c>
      <c r="J21" s="73">
        <v>17.600000000000001</v>
      </c>
    </row>
    <row r="22" spans="1:10" x14ac:dyDescent="0.25">
      <c r="A22" s="10" t="s">
        <v>10</v>
      </c>
      <c r="B22" s="9" t="s">
        <v>9</v>
      </c>
      <c r="C22" s="44">
        <v>12.250835864321999</v>
      </c>
      <c r="D22" s="44">
        <v>10.209029886934999</v>
      </c>
      <c r="E22" s="44">
        <v>11.2345894625679</v>
      </c>
      <c r="F22" s="44">
        <v>10.0982917224808</v>
      </c>
      <c r="G22" s="44">
        <v>11.635960379048999</v>
      </c>
      <c r="H22" s="44">
        <v>12.687000037045999</v>
      </c>
      <c r="I22" s="73">
        <v>14.2</v>
      </c>
      <c r="J22" s="73">
        <v>17.899999999999999</v>
      </c>
    </row>
    <row r="23" spans="1:10" x14ac:dyDescent="0.25">
      <c r="A23" s="10" t="s">
        <v>8</v>
      </c>
      <c r="B23" s="9" t="s">
        <v>7</v>
      </c>
      <c r="C23" s="44">
        <v>14.791409149565901</v>
      </c>
      <c r="D23" s="44">
        <v>13.39222179758</v>
      </c>
      <c r="E23" s="44">
        <v>9.0001224016646599</v>
      </c>
      <c r="F23" s="44">
        <v>10.009937316202301</v>
      </c>
      <c r="G23" s="44">
        <v>12.175771001241101</v>
      </c>
      <c r="H23" s="44">
        <v>17.933645904300199</v>
      </c>
      <c r="I23" s="73">
        <v>10.9</v>
      </c>
      <c r="J23" s="73">
        <v>9.5</v>
      </c>
    </row>
    <row r="24" spans="1:10" x14ac:dyDescent="0.25">
      <c r="A24" s="6" t="s">
        <v>6</v>
      </c>
      <c r="B24" s="5" t="s">
        <v>5</v>
      </c>
      <c r="C24" s="43">
        <v>18.909795396013799</v>
      </c>
      <c r="D24" s="43">
        <v>24.399735994856499</v>
      </c>
      <c r="E24" s="43">
        <v>27.432684763704</v>
      </c>
      <c r="F24" s="43">
        <v>21.6364487615838</v>
      </c>
      <c r="G24" s="43">
        <v>30.662195196737098</v>
      </c>
      <c r="H24" s="43">
        <v>27.138875051413098</v>
      </c>
      <c r="I24" s="74">
        <v>33.299999999999997</v>
      </c>
      <c r="J24" s="74">
        <v>36.4</v>
      </c>
    </row>
    <row r="25" spans="1:10" x14ac:dyDescent="0.25">
      <c r="C25" s="39"/>
      <c r="D25" s="39"/>
      <c r="E25" s="39"/>
      <c r="F25" s="39"/>
      <c r="G25" s="39"/>
      <c r="H25" s="39"/>
    </row>
    <row r="26" spans="1:10" x14ac:dyDescent="0.25">
      <c r="B26" s="2" t="s">
        <v>4</v>
      </c>
      <c r="C26" s="1">
        <f t="shared" ref="C26:J26" si="0">QUARTILE(C$4:C$24,1)</f>
        <v>12.7526621182172</v>
      </c>
      <c r="D26" s="1">
        <f t="shared" si="0"/>
        <v>11.597590267499699</v>
      </c>
      <c r="E26" s="1">
        <f t="shared" si="0"/>
        <v>11.2345894625679</v>
      </c>
      <c r="F26" s="1">
        <f t="shared" si="0"/>
        <v>12.606548761363999</v>
      </c>
      <c r="G26" s="1">
        <f t="shared" si="0"/>
        <v>12.469117540992199</v>
      </c>
      <c r="H26" s="1">
        <f t="shared" si="0"/>
        <v>18.846404068410902</v>
      </c>
      <c r="I26" s="1">
        <f t="shared" si="0"/>
        <v>14.2</v>
      </c>
      <c r="J26" s="1">
        <f t="shared" si="0"/>
        <v>11.8</v>
      </c>
    </row>
    <row r="27" spans="1:10" x14ac:dyDescent="0.25">
      <c r="B27" s="2" t="s">
        <v>3</v>
      </c>
      <c r="C27" s="1">
        <f t="shared" ref="C27:J27" si="1">MEDIAN(C$4:C$24)</f>
        <v>18.909795396013799</v>
      </c>
      <c r="D27" s="1">
        <f t="shared" si="1"/>
        <v>24.399735994856499</v>
      </c>
      <c r="E27" s="1">
        <f t="shared" si="1"/>
        <v>23.932588555976</v>
      </c>
      <c r="F27" s="1">
        <f t="shared" si="1"/>
        <v>20.240805614049801</v>
      </c>
      <c r="G27" s="1">
        <f t="shared" si="1"/>
        <v>22.106245140573598</v>
      </c>
      <c r="H27" s="1">
        <f t="shared" si="1"/>
        <v>25.460630545245799</v>
      </c>
      <c r="I27" s="1">
        <f t="shared" si="1"/>
        <v>23.9</v>
      </c>
      <c r="J27" s="1">
        <f t="shared" si="1"/>
        <v>26.8</v>
      </c>
    </row>
    <row r="28" spans="1:10" x14ac:dyDescent="0.25">
      <c r="B28" s="2" t="s">
        <v>2</v>
      </c>
      <c r="C28" s="1">
        <f t="shared" ref="C28:J28" si="2">QUARTILE(C$4:C$24,3)</f>
        <v>27.999612946526899</v>
      </c>
      <c r="D28" s="1">
        <f t="shared" si="2"/>
        <v>26.7397723554047</v>
      </c>
      <c r="E28" s="1">
        <f t="shared" si="2"/>
        <v>28.112734621535498</v>
      </c>
      <c r="F28" s="1">
        <f t="shared" si="2"/>
        <v>25.980257439994698</v>
      </c>
      <c r="G28" s="1">
        <f t="shared" si="2"/>
        <v>29.629052381729299</v>
      </c>
      <c r="H28" s="1">
        <f t="shared" si="2"/>
        <v>34.979711767174997</v>
      </c>
      <c r="I28" s="1">
        <f t="shared" si="2"/>
        <v>36.9</v>
      </c>
      <c r="J28" s="1">
        <f t="shared" si="2"/>
        <v>34.6</v>
      </c>
    </row>
    <row r="29" spans="1:10" x14ac:dyDescent="0.25">
      <c r="B29" s="2" t="s">
        <v>1</v>
      </c>
      <c r="C29" s="1">
        <f t="shared" ref="C29:J29" si="3">AVERAGE(C$4:C$24)</f>
        <v>21.235830812795921</v>
      </c>
      <c r="D29" s="1">
        <f t="shared" si="3"/>
        <v>20.779889153073974</v>
      </c>
      <c r="E29" s="1">
        <f t="shared" si="3"/>
        <v>22.194599675412434</v>
      </c>
      <c r="F29" s="1">
        <f t="shared" si="3"/>
        <v>20.087706973585952</v>
      </c>
      <c r="G29" s="1">
        <f t="shared" si="3"/>
        <v>22.074877168482708</v>
      </c>
      <c r="H29" s="1">
        <f t="shared" si="3"/>
        <v>26.896537479218335</v>
      </c>
      <c r="I29" s="1">
        <f t="shared" si="3"/>
        <v>27.371428571428563</v>
      </c>
      <c r="J29" s="1">
        <f t="shared" si="3"/>
        <v>25.861904761904764</v>
      </c>
    </row>
    <row r="30" spans="1:10" x14ac:dyDescent="0.25">
      <c r="B30" s="2" t="s">
        <v>0</v>
      </c>
      <c r="C30" s="1">
        <f t="shared" ref="C30:J30" si="4">_xlfn.STDEV.S(C$4:C$24)</f>
        <v>9.9719972296703752</v>
      </c>
      <c r="D30" s="1">
        <f t="shared" si="4"/>
        <v>10.380601128114803</v>
      </c>
      <c r="E30" s="1">
        <f t="shared" si="4"/>
        <v>11.970536480694825</v>
      </c>
      <c r="F30" s="1">
        <f t="shared" si="4"/>
        <v>11.399113484331707</v>
      </c>
      <c r="G30" s="1">
        <f t="shared" si="4"/>
        <v>12.284135821397708</v>
      </c>
      <c r="H30" s="1">
        <f t="shared" si="4"/>
        <v>12.11075533284777</v>
      </c>
      <c r="I30" s="1">
        <f t="shared" si="4"/>
        <v>17.313005020999196</v>
      </c>
      <c r="J30" s="1">
        <f t="shared" si="4"/>
        <v>15.576503978443819</v>
      </c>
    </row>
    <row r="31" spans="1:10" x14ac:dyDescent="0.25">
      <c r="C31" s="39"/>
      <c r="D31" s="39"/>
      <c r="E31" s="39"/>
      <c r="F31" s="39"/>
      <c r="G31" s="39"/>
      <c r="H31" s="39"/>
    </row>
    <row r="32" spans="1:10" x14ac:dyDescent="0.25">
      <c r="C32" s="39"/>
      <c r="D32" s="39"/>
      <c r="E32" s="39"/>
      <c r="F32" s="39"/>
      <c r="G32" s="39"/>
      <c r="H32" s="39"/>
    </row>
    <row r="33" spans="2:8" x14ac:dyDescent="0.25">
      <c r="C33" s="39"/>
      <c r="D33" s="39"/>
      <c r="E33" s="39"/>
      <c r="F33" s="39"/>
      <c r="G33" s="39"/>
      <c r="H33" s="39"/>
    </row>
    <row r="34" spans="2:8" x14ac:dyDescent="0.25">
      <c r="C34" s="39"/>
      <c r="D34" s="39"/>
      <c r="E34" s="39"/>
      <c r="F34" s="39"/>
      <c r="G34" s="39"/>
      <c r="H34" s="39"/>
    </row>
    <row r="35" spans="2:8" x14ac:dyDescent="0.25">
      <c r="C35" s="39"/>
      <c r="D35" s="39"/>
      <c r="E35" s="39"/>
      <c r="F35" s="39"/>
      <c r="G35" s="39"/>
      <c r="H35" s="39"/>
    </row>
    <row r="39" spans="2:8" ht="18.75" x14ac:dyDescent="0.3">
      <c r="B39" s="42"/>
    </row>
    <row r="40" spans="2:8" x14ac:dyDescent="0.25">
      <c r="B40" s="41"/>
    </row>
    <row r="41" spans="2:8" x14ac:dyDescent="0.25">
      <c r="B41" s="41"/>
    </row>
  </sheetData>
  <mergeCells count="1">
    <mergeCell ref="A3:B3"/>
  </mergeCells>
  <conditionalFormatting sqref="C5:H24">
    <cfRule type="expression" dxfId="184" priority="2">
      <formula>#REF!="OK"</formula>
    </cfRule>
  </conditionalFormatting>
  <conditionalFormatting sqref="C4:H4">
    <cfRule type="expression" dxfId="183" priority="1">
      <formula>#REF!="OK"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M22" sqref="M22"/>
    </sheetView>
  </sheetViews>
  <sheetFormatPr defaultRowHeight="15" x14ac:dyDescent="0.25"/>
  <cols>
    <col min="1" max="1" width="4" style="47" bestFit="1" customWidth="1"/>
    <col min="2" max="2" width="19" bestFit="1" customWidth="1"/>
    <col min="3" max="8" width="9.140625" style="48"/>
    <col min="11" max="11" width="9.140625" style="47"/>
  </cols>
  <sheetData>
    <row r="1" spans="1:12" x14ac:dyDescent="0.25">
      <c r="A1" s="51" t="s">
        <v>81</v>
      </c>
    </row>
    <row r="3" spans="1:12" ht="15" customHeight="1" x14ac:dyDescent="0.25">
      <c r="A3" s="96" t="s">
        <v>47</v>
      </c>
      <c r="B3" s="97"/>
      <c r="C3" s="45">
        <v>2012</v>
      </c>
      <c r="D3" s="45">
        <v>2013</v>
      </c>
      <c r="E3" s="45">
        <v>2014</v>
      </c>
      <c r="F3" s="45">
        <v>2015</v>
      </c>
      <c r="G3" s="45">
        <v>2016</v>
      </c>
      <c r="H3" s="45">
        <v>2017</v>
      </c>
      <c r="I3" s="45">
        <v>2018</v>
      </c>
      <c r="J3" s="45">
        <v>2019</v>
      </c>
    </row>
    <row r="4" spans="1:12" x14ac:dyDescent="0.25">
      <c r="A4" s="10" t="s">
        <v>46</v>
      </c>
      <c r="B4" s="9" t="s">
        <v>45</v>
      </c>
      <c r="C4" s="44">
        <v>50.9</v>
      </c>
      <c r="D4" s="44">
        <v>47.7</v>
      </c>
      <c r="E4" s="44">
        <v>49.6</v>
      </c>
      <c r="F4" s="44">
        <v>44.2</v>
      </c>
      <c r="G4" s="44">
        <v>50.6</v>
      </c>
      <c r="H4" s="44">
        <v>60.2</v>
      </c>
      <c r="I4" s="75">
        <f>VLOOKUP(B4,'[1]Indicatore 2'!$A$3:$H$23,8,FALSE)</f>
        <v>58.7</v>
      </c>
      <c r="J4" s="72">
        <v>51</v>
      </c>
      <c r="L4" s="50"/>
    </row>
    <row r="5" spans="1:12" x14ac:dyDescent="0.25">
      <c r="A5" s="10" t="s">
        <v>44</v>
      </c>
      <c r="B5" s="9" t="s">
        <v>43</v>
      </c>
      <c r="C5" s="44">
        <v>31.5</v>
      </c>
      <c r="D5" s="44">
        <v>39.4</v>
      </c>
      <c r="E5" s="44">
        <v>46.9</v>
      </c>
      <c r="F5" s="44">
        <v>0</v>
      </c>
      <c r="G5" s="44">
        <v>23.4</v>
      </c>
      <c r="H5" s="44">
        <v>23.6</v>
      </c>
      <c r="I5" s="76">
        <f>VLOOKUP(B5,'[1]Indicatore 2'!$A$3:$H$23,8,FALSE)</f>
        <v>78.8</v>
      </c>
      <c r="J5" s="73">
        <v>39.6</v>
      </c>
      <c r="L5" s="50"/>
    </row>
    <row r="6" spans="1:12" x14ac:dyDescent="0.25">
      <c r="A6" s="10" t="s">
        <v>42</v>
      </c>
      <c r="B6" s="9" t="s">
        <v>41</v>
      </c>
      <c r="C6" s="44">
        <v>39.1</v>
      </c>
      <c r="D6" s="44">
        <v>38.5</v>
      </c>
      <c r="E6" s="44">
        <v>40.200000000000003</v>
      </c>
      <c r="F6" s="44">
        <v>41.2</v>
      </c>
      <c r="G6" s="44">
        <v>38.9</v>
      </c>
      <c r="H6" s="44">
        <v>41.9</v>
      </c>
      <c r="I6" s="76">
        <f>VLOOKUP(B6,'[1]Indicatore 2'!$A$3:$H$23,8,FALSE)</f>
        <v>42.1</v>
      </c>
      <c r="J6" s="73">
        <v>41.4</v>
      </c>
      <c r="L6" s="50"/>
    </row>
    <row r="7" spans="1:12" x14ac:dyDescent="0.25">
      <c r="A7" s="10" t="s">
        <v>40</v>
      </c>
      <c r="B7" s="9" t="s">
        <v>39</v>
      </c>
      <c r="C7" s="44">
        <v>23.8</v>
      </c>
      <c r="D7" s="44">
        <v>41.6</v>
      </c>
      <c r="E7" s="44">
        <v>27.5</v>
      </c>
      <c r="F7" s="44">
        <v>36.799999999999997</v>
      </c>
      <c r="G7" s="44">
        <v>15.4</v>
      </c>
      <c r="H7" s="44">
        <v>26.9</v>
      </c>
      <c r="I7" s="76">
        <v>9.5</v>
      </c>
      <c r="J7" s="73">
        <v>22.7</v>
      </c>
      <c r="L7" s="50"/>
    </row>
    <row r="8" spans="1:12" x14ac:dyDescent="0.25">
      <c r="A8" s="10" t="s">
        <v>38</v>
      </c>
      <c r="B8" s="9" t="s">
        <v>37</v>
      </c>
      <c r="C8" s="44">
        <v>22.9</v>
      </c>
      <c r="D8" s="44">
        <v>28.6</v>
      </c>
      <c r="E8" s="44">
        <v>43.4</v>
      </c>
      <c r="F8" s="44">
        <v>22.4</v>
      </c>
      <c r="G8" s="44">
        <v>42.8</v>
      </c>
      <c r="H8" s="44">
        <v>46.4</v>
      </c>
      <c r="I8" s="76">
        <v>55.7</v>
      </c>
      <c r="J8" s="73">
        <v>51.9</v>
      </c>
      <c r="L8" s="50"/>
    </row>
    <row r="9" spans="1:12" x14ac:dyDescent="0.25">
      <c r="A9" s="10" t="s">
        <v>36</v>
      </c>
      <c r="B9" s="9" t="s">
        <v>35</v>
      </c>
      <c r="C9" s="44">
        <v>39.9</v>
      </c>
      <c r="D9" s="44">
        <v>38.9</v>
      </c>
      <c r="E9" s="44">
        <v>40.799999999999997</v>
      </c>
      <c r="F9" s="44">
        <v>38.799999999999997</v>
      </c>
      <c r="G9" s="44">
        <v>44.6</v>
      </c>
      <c r="H9" s="44">
        <v>55.9</v>
      </c>
      <c r="I9" s="76">
        <f>VLOOKUP(B9,'[1]Indicatore 2'!$A$3:$H$23,8,FALSE)</f>
        <v>56.9</v>
      </c>
      <c r="J9" s="73">
        <v>58.1</v>
      </c>
      <c r="L9" s="50"/>
    </row>
    <row r="10" spans="1:12" x14ac:dyDescent="0.25">
      <c r="A10" s="10" t="s">
        <v>34</v>
      </c>
      <c r="B10" s="9" t="s">
        <v>33</v>
      </c>
      <c r="C10" s="44">
        <v>50.9</v>
      </c>
      <c r="D10" s="44">
        <v>45.9</v>
      </c>
      <c r="E10" s="44">
        <v>60.6</v>
      </c>
      <c r="F10" s="44">
        <v>52.9</v>
      </c>
      <c r="G10" s="44">
        <v>60.3</v>
      </c>
      <c r="H10" s="44">
        <v>63.9</v>
      </c>
      <c r="I10" s="76">
        <f>VLOOKUP(B10,'[1]Indicatore 2'!$A$3:$H$23,8,FALSE)</f>
        <v>43.5</v>
      </c>
      <c r="J10" s="73">
        <v>49.4</v>
      </c>
      <c r="L10" s="50"/>
    </row>
    <row r="11" spans="1:12" x14ac:dyDescent="0.25">
      <c r="A11" s="10" t="s">
        <v>32</v>
      </c>
      <c r="B11" s="9" t="s">
        <v>31</v>
      </c>
      <c r="C11" s="44">
        <v>31.8</v>
      </c>
      <c r="D11" s="44">
        <v>40.1</v>
      </c>
      <c r="E11" s="44">
        <v>36.4</v>
      </c>
      <c r="F11" s="44">
        <v>29.5</v>
      </c>
      <c r="G11" s="44">
        <v>31.6</v>
      </c>
      <c r="H11" s="44">
        <v>45.2</v>
      </c>
      <c r="I11" s="76">
        <f>VLOOKUP(B11,'[1]Indicatore 2'!$A$3:$H$23,8,FALSE)</f>
        <v>32.6</v>
      </c>
      <c r="J11" s="73">
        <v>45</v>
      </c>
      <c r="L11" s="50"/>
    </row>
    <row r="12" spans="1:12" x14ac:dyDescent="0.25">
      <c r="A12" s="10" t="s">
        <v>30</v>
      </c>
      <c r="B12" s="9" t="s">
        <v>29</v>
      </c>
      <c r="C12" s="44">
        <v>45.6</v>
      </c>
      <c r="D12" s="44">
        <v>43.3</v>
      </c>
      <c r="E12" s="44">
        <v>42.5</v>
      </c>
      <c r="F12" s="44">
        <v>51.3</v>
      </c>
      <c r="G12" s="44">
        <v>52.6</v>
      </c>
      <c r="H12" s="44">
        <v>53.5</v>
      </c>
      <c r="I12" s="76">
        <f>VLOOKUP(B12,'[1]Indicatore 2'!$A$3:$H$23,8,FALSE)</f>
        <v>56.9</v>
      </c>
      <c r="J12" s="73">
        <v>60.6</v>
      </c>
      <c r="L12" s="50"/>
    </row>
    <row r="13" spans="1:12" x14ac:dyDescent="0.25">
      <c r="A13" s="10" t="s">
        <v>28</v>
      </c>
      <c r="B13" s="9" t="s">
        <v>27</v>
      </c>
      <c r="C13" s="44">
        <v>71.900000000000006</v>
      </c>
      <c r="D13" s="44">
        <v>78.2</v>
      </c>
      <c r="E13" s="44">
        <v>83.4</v>
      </c>
      <c r="F13" s="44">
        <v>88.5</v>
      </c>
      <c r="G13" s="44">
        <v>95.4</v>
      </c>
      <c r="H13" s="44">
        <v>100.1</v>
      </c>
      <c r="I13" s="76">
        <f>VLOOKUP(B13,'[1]Indicatore 2'!$A$3:$H$23,8,FALSE)</f>
        <v>97</v>
      </c>
      <c r="J13" s="73">
        <v>117.2</v>
      </c>
      <c r="L13" s="50"/>
    </row>
    <row r="14" spans="1:12" x14ac:dyDescent="0.25">
      <c r="A14" s="10" t="s">
        <v>26</v>
      </c>
      <c r="B14" s="9" t="s">
        <v>25</v>
      </c>
      <c r="C14" s="44">
        <v>12.4</v>
      </c>
      <c r="D14" s="44">
        <v>20.399999999999999</v>
      </c>
      <c r="E14" s="44">
        <v>16.899999999999999</v>
      </c>
      <c r="F14" s="44">
        <v>36.799999999999997</v>
      </c>
      <c r="G14" s="44">
        <v>33.5</v>
      </c>
      <c r="H14" s="44">
        <v>30.3</v>
      </c>
      <c r="I14" s="76">
        <f>VLOOKUP(B14,'[1]Indicatore 2'!$A$3:$H$23,8,FALSE)</f>
        <v>32.6</v>
      </c>
      <c r="J14" s="73">
        <v>21.5</v>
      </c>
      <c r="L14" s="50"/>
    </row>
    <row r="15" spans="1:12" x14ac:dyDescent="0.25">
      <c r="A15" s="10" t="s">
        <v>24</v>
      </c>
      <c r="B15" s="9" t="s">
        <v>23</v>
      </c>
      <c r="C15" s="44">
        <v>55.1</v>
      </c>
      <c r="D15" s="44">
        <v>49.3</v>
      </c>
      <c r="E15" s="44">
        <v>49.8</v>
      </c>
      <c r="F15" s="44">
        <v>39.299999999999997</v>
      </c>
      <c r="G15" s="44">
        <v>45.1</v>
      </c>
      <c r="H15" s="44">
        <v>57.7</v>
      </c>
      <c r="I15" s="76">
        <f>VLOOKUP(B15,'[1]Indicatore 2'!$A$3:$H$23,8,FALSE)</f>
        <v>57.2</v>
      </c>
      <c r="J15" s="73">
        <v>49</v>
      </c>
      <c r="L15" s="50"/>
    </row>
    <row r="16" spans="1:12" x14ac:dyDescent="0.25">
      <c r="A16" s="10" t="s">
        <v>22</v>
      </c>
      <c r="B16" s="9" t="s">
        <v>21</v>
      </c>
      <c r="C16" s="44">
        <v>39.799999999999997</v>
      </c>
      <c r="D16" s="44">
        <v>42.9</v>
      </c>
      <c r="E16" s="44">
        <v>42.8</v>
      </c>
      <c r="F16" s="44">
        <v>39.299999999999997</v>
      </c>
      <c r="G16" s="44">
        <v>39.9</v>
      </c>
      <c r="H16" s="44">
        <v>40.4</v>
      </c>
      <c r="I16" s="76">
        <f>VLOOKUP(B16,'[1]Indicatore 2'!$A$3:$H$23,8,FALSE)</f>
        <v>44.3</v>
      </c>
      <c r="J16" s="73">
        <v>40</v>
      </c>
      <c r="L16" s="50"/>
    </row>
    <row r="17" spans="1:12" x14ac:dyDescent="0.25">
      <c r="A17" s="10" t="s">
        <v>20</v>
      </c>
      <c r="B17" s="9" t="s">
        <v>19</v>
      </c>
      <c r="C17" s="44">
        <v>32.9</v>
      </c>
      <c r="D17" s="44">
        <v>27.5</v>
      </c>
      <c r="E17" s="44">
        <v>41.1</v>
      </c>
      <c r="F17" s="44">
        <v>37.5</v>
      </c>
      <c r="G17" s="44">
        <v>31.5</v>
      </c>
      <c r="H17" s="44">
        <v>36.9</v>
      </c>
      <c r="I17" s="76">
        <f>VLOOKUP(B17,'[1]Indicatore 2'!$A$3:$H$23,8,FALSE)</f>
        <v>28.7</v>
      </c>
      <c r="J17" s="73">
        <v>32.700000000000003</v>
      </c>
      <c r="L17" s="50"/>
    </row>
    <row r="18" spans="1:12" x14ac:dyDescent="0.25">
      <c r="A18" s="10" t="s">
        <v>18</v>
      </c>
      <c r="B18" s="9" t="s">
        <v>17</v>
      </c>
      <c r="C18" s="44">
        <v>19.100000000000001</v>
      </c>
      <c r="D18" s="44">
        <v>12.8</v>
      </c>
      <c r="E18" s="44">
        <v>35.1</v>
      </c>
      <c r="F18" s="44">
        <v>6.4</v>
      </c>
      <c r="G18" s="44">
        <v>9.6</v>
      </c>
      <c r="H18" s="44">
        <v>25.6</v>
      </c>
      <c r="I18" s="76">
        <f>VLOOKUP(B18,'[1]Indicatore 2'!$A$3:$H$23,8,FALSE)</f>
        <v>9.6999999999999993</v>
      </c>
      <c r="J18" s="73">
        <v>3.2</v>
      </c>
      <c r="L18" s="50"/>
    </row>
    <row r="19" spans="1:12" x14ac:dyDescent="0.25">
      <c r="A19" s="10" t="s">
        <v>16</v>
      </c>
      <c r="B19" s="9" t="s">
        <v>15</v>
      </c>
      <c r="C19" s="44">
        <v>20.100000000000001</v>
      </c>
      <c r="D19" s="44">
        <v>18.399999999999999</v>
      </c>
      <c r="E19" s="44">
        <v>19.600000000000001</v>
      </c>
      <c r="F19" s="44">
        <v>21.3</v>
      </c>
      <c r="G19" s="44">
        <v>25.4</v>
      </c>
      <c r="H19" s="44">
        <v>29.9</v>
      </c>
      <c r="I19" s="76">
        <f>VLOOKUP(B19,'[1]Indicatore 2'!$A$3:$H$23,8,FALSE)</f>
        <v>25</v>
      </c>
      <c r="J19" s="73">
        <v>27.5</v>
      </c>
      <c r="L19" s="50"/>
    </row>
    <row r="20" spans="1:12" x14ac:dyDescent="0.25">
      <c r="A20" s="10" t="s">
        <v>14</v>
      </c>
      <c r="B20" s="9" t="s">
        <v>13</v>
      </c>
      <c r="C20" s="44">
        <v>23.4</v>
      </c>
      <c r="D20" s="44">
        <v>29.9</v>
      </c>
      <c r="E20" s="44">
        <v>25.2</v>
      </c>
      <c r="F20" s="44">
        <v>25.2</v>
      </c>
      <c r="G20" s="44">
        <v>23</v>
      </c>
      <c r="H20" s="44">
        <v>24.3</v>
      </c>
      <c r="I20" s="76">
        <f>VLOOKUP(B20,'[1]Indicatore 2'!$A$3:$H$23,8,FALSE)</f>
        <v>22.1</v>
      </c>
      <c r="J20" s="73">
        <v>25.4</v>
      </c>
      <c r="L20" s="50"/>
    </row>
    <row r="21" spans="1:12" x14ac:dyDescent="0.25">
      <c r="A21" s="10" t="s">
        <v>12</v>
      </c>
      <c r="B21" s="9" t="s">
        <v>11</v>
      </c>
      <c r="C21" s="44">
        <v>39.799999999999997</v>
      </c>
      <c r="D21" s="44">
        <v>32.9</v>
      </c>
      <c r="E21" s="44">
        <v>19.100000000000001</v>
      </c>
      <c r="F21" s="44">
        <v>34.6</v>
      </c>
      <c r="G21" s="44">
        <v>39.9</v>
      </c>
      <c r="H21" s="44">
        <v>27.9</v>
      </c>
      <c r="I21" s="76">
        <f>VLOOKUP(B21,'[1]Indicatore 2'!$A$3:$H$23,8,FALSE)</f>
        <v>22.8</v>
      </c>
      <c r="J21" s="73">
        <v>28.2</v>
      </c>
      <c r="L21" s="50"/>
    </row>
    <row r="22" spans="1:12" x14ac:dyDescent="0.25">
      <c r="A22" s="10" t="s">
        <v>10</v>
      </c>
      <c r="B22" s="9" t="s">
        <v>9</v>
      </c>
      <c r="C22" s="44">
        <v>21.9</v>
      </c>
      <c r="D22" s="44">
        <v>21.4</v>
      </c>
      <c r="E22" s="44">
        <v>23</v>
      </c>
      <c r="F22" s="44">
        <v>19.2</v>
      </c>
      <c r="G22" s="44">
        <v>26.8</v>
      </c>
      <c r="H22" s="44">
        <v>26.9</v>
      </c>
      <c r="I22" s="76">
        <f>VLOOKUP(B22,'[1]Indicatore 2'!$A$3:$H$23,8,FALSE)</f>
        <v>33.1</v>
      </c>
      <c r="J22" s="73">
        <v>43.4</v>
      </c>
      <c r="L22" s="50"/>
    </row>
    <row r="23" spans="1:12" x14ac:dyDescent="0.25">
      <c r="A23" s="10" t="s">
        <v>8</v>
      </c>
      <c r="B23" s="9" t="s">
        <v>7</v>
      </c>
      <c r="C23" s="44">
        <v>36.200000000000003</v>
      </c>
      <c r="D23" s="44">
        <v>30.8</v>
      </c>
      <c r="E23" s="44">
        <v>27.4</v>
      </c>
      <c r="F23" s="44">
        <v>22.2</v>
      </c>
      <c r="G23" s="44">
        <v>27.1</v>
      </c>
      <c r="H23" s="44">
        <v>30.5</v>
      </c>
      <c r="I23" s="76">
        <f>VLOOKUP(B23,'[1]Indicatore 2'!$A$3:$H$23,8,FALSE)</f>
        <v>27.1</v>
      </c>
      <c r="J23" s="73">
        <v>25.7</v>
      </c>
      <c r="L23" s="50"/>
    </row>
    <row r="24" spans="1:12" x14ac:dyDescent="0.25">
      <c r="A24" s="6" t="s">
        <v>6</v>
      </c>
      <c r="B24" s="5" t="s">
        <v>5</v>
      </c>
      <c r="C24" s="43">
        <v>32.9</v>
      </c>
      <c r="D24" s="43">
        <v>31.7</v>
      </c>
      <c r="E24" s="43">
        <v>39.6</v>
      </c>
      <c r="F24" s="43">
        <v>34.299999999999997</v>
      </c>
      <c r="G24" s="43">
        <v>40.9</v>
      </c>
      <c r="H24" s="43">
        <v>40.4</v>
      </c>
      <c r="I24" s="77">
        <f>VLOOKUP(B24,'[1]Indicatore 2'!$A$3:$H$23,8,FALSE)</f>
        <v>42.3</v>
      </c>
      <c r="J24" s="74">
        <v>55.8</v>
      </c>
      <c r="L24" s="50"/>
    </row>
    <row r="26" spans="1:12" x14ac:dyDescent="0.25">
      <c r="B26" s="2" t="s">
        <v>4</v>
      </c>
      <c r="C26" s="1">
        <f t="shared" ref="C26:J26" si="0">QUARTILE(C$4:C$24,1)</f>
        <v>23.4</v>
      </c>
      <c r="D26" s="1">
        <f t="shared" si="0"/>
        <v>28.6</v>
      </c>
      <c r="E26" s="1">
        <f t="shared" si="0"/>
        <v>27.4</v>
      </c>
      <c r="F26" s="1">
        <f t="shared" si="0"/>
        <v>22.4</v>
      </c>
      <c r="G26" s="1">
        <f t="shared" si="0"/>
        <v>26.8</v>
      </c>
      <c r="H26" s="1">
        <f t="shared" si="0"/>
        <v>27.9</v>
      </c>
      <c r="I26" s="1">
        <f t="shared" si="0"/>
        <v>27.1</v>
      </c>
      <c r="J26" s="1">
        <f t="shared" si="0"/>
        <v>27.5</v>
      </c>
    </row>
    <row r="27" spans="1:12" x14ac:dyDescent="0.25">
      <c r="B27" s="2" t="s">
        <v>3</v>
      </c>
      <c r="C27" s="1">
        <f t="shared" ref="C27:J27" si="1">MEDIAN(C$4:C$24)</f>
        <v>32.9</v>
      </c>
      <c r="D27" s="1">
        <f t="shared" si="1"/>
        <v>38.5</v>
      </c>
      <c r="E27" s="1">
        <f t="shared" si="1"/>
        <v>40.200000000000003</v>
      </c>
      <c r="F27" s="1">
        <f t="shared" si="1"/>
        <v>36.799999999999997</v>
      </c>
      <c r="G27" s="1">
        <f t="shared" si="1"/>
        <v>38.9</v>
      </c>
      <c r="H27" s="1">
        <f t="shared" si="1"/>
        <v>40.4</v>
      </c>
      <c r="I27" s="1">
        <f t="shared" si="1"/>
        <v>42.1</v>
      </c>
      <c r="J27" s="1">
        <f t="shared" si="1"/>
        <v>41.4</v>
      </c>
    </row>
    <row r="28" spans="1:12" x14ac:dyDescent="0.25">
      <c r="B28" s="2" t="s">
        <v>2</v>
      </c>
      <c r="C28" s="1">
        <f t="shared" ref="C28:J28" si="2">QUARTILE(C$4:C$24,3)</f>
        <v>39.9</v>
      </c>
      <c r="D28" s="1">
        <f t="shared" si="2"/>
        <v>42.9</v>
      </c>
      <c r="E28" s="1">
        <f t="shared" si="2"/>
        <v>43.4</v>
      </c>
      <c r="F28" s="1">
        <f t="shared" si="2"/>
        <v>39.299999999999997</v>
      </c>
      <c r="G28" s="1">
        <f t="shared" si="2"/>
        <v>44.6</v>
      </c>
      <c r="H28" s="1">
        <f t="shared" si="2"/>
        <v>53.5</v>
      </c>
      <c r="I28" s="1">
        <f t="shared" si="2"/>
        <v>56.9</v>
      </c>
      <c r="J28" s="1">
        <f t="shared" si="2"/>
        <v>51</v>
      </c>
    </row>
    <row r="29" spans="1:12" x14ac:dyDescent="0.25">
      <c r="B29" s="2" t="s">
        <v>1</v>
      </c>
      <c r="C29" s="1">
        <f t="shared" ref="C29:J29" si="3">AVERAGE(C$4:C$24)</f>
        <v>35.328571428571429</v>
      </c>
      <c r="D29" s="1">
        <f t="shared" si="3"/>
        <v>36.199999999999989</v>
      </c>
      <c r="E29" s="1">
        <f t="shared" si="3"/>
        <v>38.614285714285714</v>
      </c>
      <c r="F29" s="1">
        <f t="shared" si="3"/>
        <v>34.366666666666667</v>
      </c>
      <c r="G29" s="1">
        <f t="shared" si="3"/>
        <v>38.014285714285712</v>
      </c>
      <c r="H29" s="1">
        <f t="shared" si="3"/>
        <v>42.304761904761897</v>
      </c>
      <c r="I29" s="1">
        <f t="shared" si="3"/>
        <v>41.742857142857147</v>
      </c>
      <c r="J29" s="1">
        <f t="shared" si="3"/>
        <v>42.347619047619048</v>
      </c>
    </row>
    <row r="30" spans="1:12" x14ac:dyDescent="0.25">
      <c r="B30" s="2" t="s">
        <v>0</v>
      </c>
      <c r="C30" s="1">
        <f t="shared" ref="C30:J30" si="4">_xlfn.STDEV.S(C$4:C$24)</f>
        <v>14.255845918679919</v>
      </c>
      <c r="D30" s="1">
        <f t="shared" si="4"/>
        <v>13.948046458196247</v>
      </c>
      <c r="E30" s="1">
        <f t="shared" si="4"/>
        <v>15.455914263293716</v>
      </c>
      <c r="F30" s="1">
        <f t="shared" si="4"/>
        <v>18.106610211006725</v>
      </c>
      <c r="G30" s="1">
        <f t="shared" si="4"/>
        <v>18.109894690866813</v>
      </c>
      <c r="H30" s="1">
        <f t="shared" si="4"/>
        <v>18.45046005362677</v>
      </c>
      <c r="I30" s="1">
        <f t="shared" si="4"/>
        <v>21.604572928631814</v>
      </c>
      <c r="J30" s="1">
        <f t="shared" si="4"/>
        <v>22.44835448418478</v>
      </c>
    </row>
    <row r="32" spans="1:12" x14ac:dyDescent="0.25">
      <c r="B32" s="49"/>
    </row>
  </sheetData>
  <mergeCells count="1">
    <mergeCell ref="A3:B3"/>
  </mergeCells>
  <conditionalFormatting sqref="C5:H24">
    <cfRule type="expression" dxfId="182" priority="2">
      <formula>#REF!="OK"</formula>
    </cfRule>
  </conditionalFormatting>
  <conditionalFormatting sqref="C4:H4">
    <cfRule type="expression" dxfId="181" priority="1">
      <formula>#REF!="OK"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N10" sqref="N10"/>
    </sheetView>
  </sheetViews>
  <sheetFormatPr defaultRowHeight="15" x14ac:dyDescent="0.25"/>
  <cols>
    <col min="1" max="1" width="4" bestFit="1" customWidth="1"/>
    <col min="2" max="2" width="19" bestFit="1" customWidth="1"/>
    <col min="3" max="8" width="9.140625" style="48"/>
  </cols>
  <sheetData>
    <row r="1" spans="1:10" x14ac:dyDescent="0.25">
      <c r="A1" s="11" t="s">
        <v>82</v>
      </c>
    </row>
    <row r="3" spans="1:10" ht="15" customHeight="1" x14ac:dyDescent="0.25">
      <c r="A3" s="96" t="s">
        <v>47</v>
      </c>
      <c r="B3" s="97"/>
      <c r="C3" s="45">
        <v>2012</v>
      </c>
      <c r="D3" s="45">
        <v>2013</v>
      </c>
      <c r="E3" s="45">
        <v>2014</v>
      </c>
      <c r="F3" s="45">
        <v>2015</v>
      </c>
      <c r="G3" s="45">
        <v>2016</v>
      </c>
      <c r="H3" s="45">
        <v>2017</v>
      </c>
      <c r="I3" s="45">
        <v>2018</v>
      </c>
      <c r="J3" s="45">
        <v>2019</v>
      </c>
    </row>
    <row r="4" spans="1:10" x14ac:dyDescent="0.25">
      <c r="A4" s="10" t="s">
        <v>46</v>
      </c>
      <c r="B4" s="9" t="s">
        <v>45</v>
      </c>
      <c r="C4" s="44">
        <v>51.03448275862069</v>
      </c>
      <c r="D4" s="44">
        <v>46.532438478747203</v>
      </c>
      <c r="E4" s="44">
        <v>48.329621380846326</v>
      </c>
      <c r="F4" s="44">
        <v>42.608695652173914</v>
      </c>
      <c r="G4" s="44">
        <v>48.80174291938998</v>
      </c>
      <c r="H4" s="81">
        <v>59.151785714285708</v>
      </c>
      <c r="I4" s="78">
        <v>54.54545454545454</v>
      </c>
      <c r="J4" s="78">
        <v>51.382488479262676</v>
      </c>
    </row>
    <row r="5" spans="1:10" x14ac:dyDescent="0.25">
      <c r="A5" s="10" t="s">
        <v>44</v>
      </c>
      <c r="B5" s="9" t="s">
        <v>43</v>
      </c>
      <c r="C5" s="44">
        <v>28.571428571428569</v>
      </c>
      <c r="D5" s="44">
        <v>33.333333333333329</v>
      </c>
      <c r="E5" s="44">
        <v>27.27272727272727</v>
      </c>
      <c r="F5" s="44">
        <v>0</v>
      </c>
      <c r="G5" s="44">
        <v>10.714285714285714</v>
      </c>
      <c r="H5" s="44">
        <v>15.789473684210526</v>
      </c>
      <c r="I5" s="79">
        <v>43.478260869565219</v>
      </c>
      <c r="J5" s="79">
        <v>26.315789473684209</v>
      </c>
    </row>
    <row r="6" spans="1:10" x14ac:dyDescent="0.25">
      <c r="A6" s="10" t="s">
        <v>42</v>
      </c>
      <c r="B6" s="9" t="s">
        <v>41</v>
      </c>
      <c r="C6" s="44">
        <v>37.047898338220918</v>
      </c>
      <c r="D6" s="44">
        <v>37.625754527162982</v>
      </c>
      <c r="E6" s="44">
        <v>35.399820305480681</v>
      </c>
      <c r="F6" s="44">
        <v>36.084284460052679</v>
      </c>
      <c r="G6" s="44">
        <v>35.045045045045043</v>
      </c>
      <c r="H6" s="44">
        <v>37.410714285714285</v>
      </c>
      <c r="I6" s="79">
        <v>37.767857142857139</v>
      </c>
      <c r="J6" s="79">
        <v>38.447319778188536</v>
      </c>
    </row>
    <row r="7" spans="1:10" x14ac:dyDescent="0.25">
      <c r="A7" s="10" t="s">
        <v>40</v>
      </c>
      <c r="B7" s="9" t="s">
        <v>39</v>
      </c>
      <c r="C7" s="44">
        <v>22.222222222222221</v>
      </c>
      <c r="D7" s="44">
        <v>33.333333333333329</v>
      </c>
      <c r="E7" s="44">
        <v>20.8955223880597</v>
      </c>
      <c r="F7" s="44">
        <v>24.358974358974358</v>
      </c>
      <c r="G7" s="44">
        <v>13.793103448275861</v>
      </c>
      <c r="H7" s="44">
        <v>20.289855072463769</v>
      </c>
      <c r="I7" s="79">
        <v>6.756756756756757</v>
      </c>
      <c r="J7" s="79">
        <v>14.814814814814813</v>
      </c>
    </row>
    <row r="8" spans="1:10" x14ac:dyDescent="0.25">
      <c r="A8" s="10" t="s">
        <v>38</v>
      </c>
      <c r="B8" s="9" t="s">
        <v>37</v>
      </c>
      <c r="C8" s="44">
        <v>27.906976744186046</v>
      </c>
      <c r="D8" s="44">
        <v>17.857142857142858</v>
      </c>
      <c r="E8" s="44">
        <v>28.749999999999996</v>
      </c>
      <c r="F8" s="44">
        <v>16.666666666666664</v>
      </c>
      <c r="G8" s="44">
        <v>35.384615384615387</v>
      </c>
      <c r="H8" s="44">
        <v>36.764705882352942</v>
      </c>
      <c r="I8" s="79">
        <v>36.585365853658537</v>
      </c>
      <c r="J8" s="79">
        <v>29.787234042553191</v>
      </c>
    </row>
    <row r="9" spans="1:10" x14ac:dyDescent="0.25">
      <c r="A9" s="10" t="s">
        <v>36</v>
      </c>
      <c r="B9" s="9" t="s">
        <v>35</v>
      </c>
      <c r="C9" s="44">
        <v>36.812144212523719</v>
      </c>
      <c r="D9" s="44">
        <v>36.699029126213595</v>
      </c>
      <c r="E9" s="44">
        <v>38.49129593810445</v>
      </c>
      <c r="F9" s="44">
        <v>36.311787072243348</v>
      </c>
      <c r="G9" s="44">
        <v>37.931034482758619</v>
      </c>
      <c r="H9" s="44">
        <v>50.738007380073803</v>
      </c>
      <c r="I9" s="79">
        <v>48.353552859618716</v>
      </c>
      <c r="J9" s="79">
        <v>50</v>
      </c>
    </row>
    <row r="10" spans="1:10" x14ac:dyDescent="0.25">
      <c r="A10" s="10" t="s">
        <v>34</v>
      </c>
      <c r="B10" s="9" t="s">
        <v>33</v>
      </c>
      <c r="C10" s="44">
        <v>33.333333333333329</v>
      </c>
      <c r="D10" s="44">
        <v>31.638418079096049</v>
      </c>
      <c r="E10" s="44">
        <v>39.153439153439152</v>
      </c>
      <c r="F10" s="44">
        <v>39.634146341463413</v>
      </c>
      <c r="G10" s="44">
        <v>41.807909604519772</v>
      </c>
      <c r="H10" s="44">
        <v>46.153846153846153</v>
      </c>
      <c r="I10" s="79">
        <v>28.961748633879779</v>
      </c>
      <c r="J10" s="79">
        <v>30.612244897959183</v>
      </c>
    </row>
    <row r="11" spans="1:10" x14ac:dyDescent="0.25">
      <c r="A11" s="10" t="s">
        <v>32</v>
      </c>
      <c r="B11" s="9" t="s">
        <v>31</v>
      </c>
      <c r="C11" s="44">
        <v>22.935779816513762</v>
      </c>
      <c r="D11" s="44">
        <v>27.038626609442062</v>
      </c>
      <c r="E11" s="44">
        <v>29.381443298969074</v>
      </c>
      <c r="F11" s="44">
        <v>23.152709359605911</v>
      </c>
      <c r="G11" s="44">
        <v>25.380710659898476</v>
      </c>
      <c r="H11" s="44">
        <v>32.568807339449542</v>
      </c>
      <c r="I11" s="79">
        <v>26.5625</v>
      </c>
      <c r="J11" s="79">
        <v>39.548022598870055</v>
      </c>
    </row>
    <row r="12" spans="1:10" x14ac:dyDescent="0.25">
      <c r="A12" s="10" t="s">
        <v>30</v>
      </c>
      <c r="B12" s="9" t="s">
        <v>29</v>
      </c>
      <c r="C12" s="44">
        <v>38.223938223938227</v>
      </c>
      <c r="D12" s="44">
        <v>43.317972350230413</v>
      </c>
      <c r="E12" s="44">
        <v>43.155452436194899</v>
      </c>
      <c r="F12" s="44">
        <v>44.793713163064837</v>
      </c>
      <c r="G12" s="44">
        <v>51.769911504424783</v>
      </c>
      <c r="H12" s="44">
        <v>45.333333333333329</v>
      </c>
      <c r="I12" s="79">
        <v>45.750452079566003</v>
      </c>
      <c r="J12" s="79">
        <v>46.391752577319586</v>
      </c>
    </row>
    <row r="13" spans="1:10" x14ac:dyDescent="0.25">
      <c r="A13" s="10" t="s">
        <v>28</v>
      </c>
      <c r="B13" s="9" t="s">
        <v>27</v>
      </c>
      <c r="C13" s="44">
        <v>56.774193548387096</v>
      </c>
      <c r="D13" s="44">
        <v>55.298651252408483</v>
      </c>
      <c r="E13" s="44">
        <v>56.000000000000007</v>
      </c>
      <c r="F13" s="44">
        <v>62.641509433962263</v>
      </c>
      <c r="G13" s="44">
        <v>65.808823529411768</v>
      </c>
      <c r="H13" s="44">
        <v>67.084078711985683</v>
      </c>
      <c r="I13" s="79">
        <v>67.472118959107803</v>
      </c>
      <c r="J13" s="79">
        <v>71.685761047463174</v>
      </c>
    </row>
    <row r="14" spans="1:10" x14ac:dyDescent="0.25">
      <c r="A14" s="10" t="s">
        <v>26</v>
      </c>
      <c r="B14" s="9" t="s">
        <v>25</v>
      </c>
      <c r="C14" s="44">
        <v>15.068493150684931</v>
      </c>
      <c r="D14" s="44">
        <v>19.35483870967742</v>
      </c>
      <c r="E14" s="44">
        <v>21.428571428571427</v>
      </c>
      <c r="F14" s="44">
        <v>29.20353982300885</v>
      </c>
      <c r="G14" s="44">
        <v>35.294117647058826</v>
      </c>
      <c r="H14" s="44">
        <v>31.395348837209301</v>
      </c>
      <c r="I14" s="79">
        <v>31.868131868131865</v>
      </c>
      <c r="J14" s="79">
        <v>26.388888888888889</v>
      </c>
    </row>
    <row r="15" spans="1:10" x14ac:dyDescent="0.25">
      <c r="A15" s="10" t="s">
        <v>24</v>
      </c>
      <c r="B15" s="9" t="s">
        <v>23</v>
      </c>
      <c r="C15" s="44">
        <v>49.418604651162788</v>
      </c>
      <c r="D15" s="44">
        <v>50.331125827814574</v>
      </c>
      <c r="E15" s="44">
        <v>44.767441860465119</v>
      </c>
      <c r="F15" s="44">
        <v>39.102564102564102</v>
      </c>
      <c r="G15" s="44">
        <v>56.451612903225815</v>
      </c>
      <c r="H15" s="44">
        <v>54.938271604938272</v>
      </c>
      <c r="I15" s="79">
        <v>57.41935483870968</v>
      </c>
      <c r="J15" s="79">
        <v>46.58385093167702</v>
      </c>
    </row>
    <row r="16" spans="1:10" x14ac:dyDescent="0.25">
      <c r="A16" s="10" t="s">
        <v>22</v>
      </c>
      <c r="B16" s="9" t="s">
        <v>21</v>
      </c>
      <c r="C16" s="44">
        <v>46.202531645569621</v>
      </c>
      <c r="D16" s="44">
        <v>51.193058568329718</v>
      </c>
      <c r="E16" s="44">
        <v>48.870636550308014</v>
      </c>
      <c r="F16" s="44">
        <v>48.225469728601247</v>
      </c>
      <c r="G16" s="44">
        <v>49.060542797494783</v>
      </c>
      <c r="H16" s="44">
        <v>46.575342465753423</v>
      </c>
      <c r="I16" s="79">
        <v>48.243992606284657</v>
      </c>
      <c r="J16" s="79">
        <v>44.781783681214421</v>
      </c>
    </row>
    <row r="17" spans="1:10" x14ac:dyDescent="0.25">
      <c r="A17" s="10" t="s">
        <v>20</v>
      </c>
      <c r="B17" s="9" t="s">
        <v>19</v>
      </c>
      <c r="C17" s="44">
        <v>31.159420289855071</v>
      </c>
      <c r="D17" s="44">
        <v>24.489795918367346</v>
      </c>
      <c r="E17" s="44">
        <v>38.297872340425535</v>
      </c>
      <c r="F17" s="44">
        <v>35.714285714285715</v>
      </c>
      <c r="G17" s="44">
        <v>27.27272727272727</v>
      </c>
      <c r="H17" s="44">
        <v>32.450331125827816</v>
      </c>
      <c r="I17" s="79">
        <v>31.932773109243694</v>
      </c>
      <c r="J17" s="79">
        <v>33.59375</v>
      </c>
    </row>
    <row r="18" spans="1:10" x14ac:dyDescent="0.25">
      <c r="A18" s="10" t="s">
        <v>18</v>
      </c>
      <c r="B18" s="9" t="s">
        <v>17</v>
      </c>
      <c r="C18" s="44">
        <v>9.5238095238095237</v>
      </c>
      <c r="D18" s="44">
        <v>5.1948051948051948</v>
      </c>
      <c r="E18" s="44">
        <v>14.102564102564102</v>
      </c>
      <c r="F18" s="44">
        <v>3.8461538461538463</v>
      </c>
      <c r="G18" s="44">
        <v>4.4117647058823533</v>
      </c>
      <c r="H18" s="44">
        <v>12.307692307692308</v>
      </c>
      <c r="I18" s="79">
        <v>8.8235294117647065</v>
      </c>
      <c r="J18" s="79">
        <v>2.4390243902439024</v>
      </c>
    </row>
    <row r="19" spans="1:10" x14ac:dyDescent="0.25">
      <c r="A19" s="10" t="s">
        <v>16</v>
      </c>
      <c r="B19" s="9" t="s">
        <v>15</v>
      </c>
      <c r="C19" s="44">
        <v>18.831168831168831</v>
      </c>
      <c r="D19" s="44">
        <v>18.402777777777779</v>
      </c>
      <c r="E19" s="44">
        <v>19.120135363790187</v>
      </c>
      <c r="F19" s="44">
        <v>20.491803278688526</v>
      </c>
      <c r="G19" s="44">
        <v>22.473604826546005</v>
      </c>
      <c r="H19" s="44">
        <v>27.689873417721518</v>
      </c>
      <c r="I19" s="79">
        <v>25.435540069686414</v>
      </c>
      <c r="J19" s="79">
        <v>26.890756302521009</v>
      </c>
    </row>
    <row r="20" spans="1:10" x14ac:dyDescent="0.25">
      <c r="A20" s="10" t="s">
        <v>14</v>
      </c>
      <c r="B20" s="9" t="s">
        <v>13</v>
      </c>
      <c r="C20" s="44">
        <v>24.804177545691903</v>
      </c>
      <c r="D20" s="44">
        <v>33.241758241758241</v>
      </c>
      <c r="E20" s="44">
        <v>27.466666666666669</v>
      </c>
      <c r="F20" s="44">
        <v>25.369458128078819</v>
      </c>
      <c r="G20" s="44">
        <v>24.736842105263158</v>
      </c>
      <c r="H20" s="44">
        <v>23.684210526315788</v>
      </c>
      <c r="I20" s="79">
        <v>24.456521739130434</v>
      </c>
      <c r="J20" s="79">
        <v>26.753246753246749</v>
      </c>
    </row>
    <row r="21" spans="1:10" x14ac:dyDescent="0.25">
      <c r="A21" s="10" t="s">
        <v>12</v>
      </c>
      <c r="B21" s="9" t="s">
        <v>11</v>
      </c>
      <c r="C21" s="44">
        <v>35.384615384615387</v>
      </c>
      <c r="D21" s="44">
        <v>32.758620689655174</v>
      </c>
      <c r="E21" s="44">
        <v>19.642857142857142</v>
      </c>
      <c r="F21" s="44">
        <v>29.850746268656714</v>
      </c>
      <c r="G21" s="44">
        <v>31.081081081081081</v>
      </c>
      <c r="H21" s="44">
        <v>23.188405797101449</v>
      </c>
      <c r="I21" s="79">
        <v>21.311475409836063</v>
      </c>
      <c r="J21" s="79">
        <v>24.242424242424242</v>
      </c>
    </row>
    <row r="22" spans="1:10" x14ac:dyDescent="0.25">
      <c r="A22" s="10" t="s">
        <v>10</v>
      </c>
      <c r="B22" s="9" t="s">
        <v>9</v>
      </c>
      <c r="C22" s="44">
        <v>21.938775510204081</v>
      </c>
      <c r="D22" s="44">
        <v>19.090909090909093</v>
      </c>
      <c r="E22" s="44">
        <v>20.454545454545457</v>
      </c>
      <c r="F22" s="44">
        <v>19.095477386934672</v>
      </c>
      <c r="G22" s="44">
        <v>26.368159203980102</v>
      </c>
      <c r="H22" s="44">
        <v>21.900826446280991</v>
      </c>
      <c r="I22" s="79">
        <v>26.530612244897959</v>
      </c>
      <c r="J22" s="79">
        <v>33.07392996108949</v>
      </c>
    </row>
    <row r="23" spans="1:10" x14ac:dyDescent="0.25">
      <c r="A23" s="10" t="s">
        <v>8</v>
      </c>
      <c r="B23" s="9" t="s">
        <v>7</v>
      </c>
      <c r="C23" s="44">
        <v>36.788617886178862</v>
      </c>
      <c r="D23" s="44">
        <v>34.684684684684683</v>
      </c>
      <c r="E23" s="44">
        <v>29.273504273504276</v>
      </c>
      <c r="F23" s="44">
        <v>24.726477024070022</v>
      </c>
      <c r="G23" s="44">
        <v>28.690228690228693</v>
      </c>
      <c r="H23" s="44">
        <v>35.307517084282459</v>
      </c>
      <c r="I23" s="79">
        <v>36.729222520107243</v>
      </c>
      <c r="J23" s="79">
        <v>36.134453781512605</v>
      </c>
    </row>
    <row r="24" spans="1:10" x14ac:dyDescent="0.25">
      <c r="A24" s="6" t="s">
        <v>6</v>
      </c>
      <c r="B24" s="5" t="s">
        <v>5</v>
      </c>
      <c r="C24" s="43">
        <v>39.705882352941174</v>
      </c>
      <c r="D24" s="43">
        <v>33.121019108280251</v>
      </c>
      <c r="E24" s="43">
        <v>42.763157894736842</v>
      </c>
      <c r="F24" s="43">
        <v>33.333333333333329</v>
      </c>
      <c r="G24" s="43">
        <v>45.945945945945951</v>
      </c>
      <c r="H24" s="43">
        <v>42.138364779874216</v>
      </c>
      <c r="I24" s="79">
        <v>38.04347826086957</v>
      </c>
      <c r="J24" s="79">
        <v>52.272727272727273</v>
      </c>
    </row>
    <row r="25" spans="1:10" x14ac:dyDescent="0.25">
      <c r="I25" s="80"/>
      <c r="J25" s="80"/>
    </row>
    <row r="26" spans="1:10" x14ac:dyDescent="0.25">
      <c r="B26" s="2" t="s">
        <v>4</v>
      </c>
      <c r="C26" s="1">
        <f t="shared" ref="C26:J26" si="0">QUARTILE(C$4:C$24,1)</f>
        <v>22.935779816513762</v>
      </c>
      <c r="D26" s="1">
        <f t="shared" si="0"/>
        <v>24.489795918367346</v>
      </c>
      <c r="E26" s="1">
        <f t="shared" si="0"/>
        <v>21.428571428571427</v>
      </c>
      <c r="F26" s="1">
        <f t="shared" si="0"/>
        <v>23.152709359605911</v>
      </c>
      <c r="G26" s="1">
        <f t="shared" si="0"/>
        <v>25.380710659898476</v>
      </c>
      <c r="H26" s="1">
        <f t="shared" si="0"/>
        <v>23.684210526315788</v>
      </c>
      <c r="I26" s="1">
        <f t="shared" si="0"/>
        <v>26.530612244897959</v>
      </c>
      <c r="J26" s="1">
        <f t="shared" si="0"/>
        <v>26.753246753246749</v>
      </c>
    </row>
    <row r="27" spans="1:10" x14ac:dyDescent="0.25">
      <c r="B27" s="2" t="s">
        <v>3</v>
      </c>
      <c r="C27" s="1">
        <f t="shared" ref="C27:J27" si="1">MEDIAN(C$4:C$24)</f>
        <v>33.333333333333329</v>
      </c>
      <c r="D27" s="1">
        <f t="shared" si="1"/>
        <v>33.241758241758241</v>
      </c>
      <c r="E27" s="1">
        <f t="shared" si="1"/>
        <v>29.381443298969074</v>
      </c>
      <c r="F27" s="1">
        <f t="shared" si="1"/>
        <v>29.850746268656714</v>
      </c>
      <c r="G27" s="1">
        <f t="shared" si="1"/>
        <v>35.045045045045043</v>
      </c>
      <c r="H27" s="1">
        <f t="shared" si="1"/>
        <v>35.307517084282459</v>
      </c>
      <c r="I27" s="1">
        <f t="shared" si="1"/>
        <v>36.585365853658537</v>
      </c>
      <c r="J27" s="1">
        <f t="shared" si="1"/>
        <v>33.59375</v>
      </c>
    </row>
    <row r="28" spans="1:10" x14ac:dyDescent="0.25">
      <c r="B28" s="2" t="s">
        <v>2</v>
      </c>
      <c r="C28" s="1">
        <f t="shared" ref="C28:J28" si="2">QUARTILE(C$4:C$24,3)</f>
        <v>38.223938223938227</v>
      </c>
      <c r="D28" s="1">
        <f t="shared" si="2"/>
        <v>37.625754527162982</v>
      </c>
      <c r="E28" s="1">
        <f t="shared" si="2"/>
        <v>42.763157894736842</v>
      </c>
      <c r="F28" s="1">
        <f t="shared" si="2"/>
        <v>39.102564102564102</v>
      </c>
      <c r="G28" s="1">
        <f t="shared" si="2"/>
        <v>45.945945945945951</v>
      </c>
      <c r="H28" s="1">
        <f t="shared" si="2"/>
        <v>46.153846153846153</v>
      </c>
      <c r="I28" s="1">
        <f t="shared" si="2"/>
        <v>45.750452079566003</v>
      </c>
      <c r="J28" s="1">
        <f t="shared" si="2"/>
        <v>46.391752577319586</v>
      </c>
    </row>
    <row r="29" spans="1:10" x14ac:dyDescent="0.25">
      <c r="B29" s="2" t="s">
        <v>1</v>
      </c>
      <c r="C29" s="1">
        <f t="shared" ref="C29:J29" si="3">AVERAGE(C$4:C$24)</f>
        <v>32.556594978155076</v>
      </c>
      <c r="D29" s="1">
        <f t="shared" si="3"/>
        <v>32.597052083770002</v>
      </c>
      <c r="E29" s="1">
        <f t="shared" si="3"/>
        <v>33.000822631059826</v>
      </c>
      <c r="F29" s="1">
        <f t="shared" si="3"/>
        <v>30.248180721075396</v>
      </c>
      <c r="G29" s="1">
        <f t="shared" si="3"/>
        <v>34.201133784383771</v>
      </c>
      <c r="H29" s="1">
        <f t="shared" si="3"/>
        <v>36.326704378605406</v>
      </c>
      <c r="I29" s="1">
        <f t="shared" si="3"/>
        <v>35.572795227577465</v>
      </c>
      <c r="J29" s="1">
        <f t="shared" si="3"/>
        <v>35.816203043602911</v>
      </c>
    </row>
    <row r="30" spans="1:10" x14ac:dyDescent="0.25">
      <c r="B30" s="2" t="s">
        <v>0</v>
      </c>
      <c r="C30" s="1">
        <f t="shared" ref="C30:J30" si="4">_xlfn.STDEV.S(C$4:C$24)</f>
        <v>12.212426566293029</v>
      </c>
      <c r="D30" s="1">
        <f t="shared" si="4"/>
        <v>12.565861720153892</v>
      </c>
      <c r="E30" s="1">
        <f t="shared" si="4"/>
        <v>11.681373381362778</v>
      </c>
      <c r="F30" s="1">
        <f t="shared" si="4"/>
        <v>14.439877735008194</v>
      </c>
      <c r="G30" s="1">
        <f t="shared" si="4"/>
        <v>15.426749264489231</v>
      </c>
      <c r="H30" s="1">
        <f t="shared" si="4"/>
        <v>14.602174872294135</v>
      </c>
      <c r="I30" s="1">
        <f t="shared" si="4"/>
        <v>15.111765036744128</v>
      </c>
      <c r="J30" s="1">
        <f t="shared" si="4"/>
        <v>14.892812011082109</v>
      </c>
    </row>
  </sheetData>
  <mergeCells count="1">
    <mergeCell ref="A3:B3"/>
  </mergeCells>
  <conditionalFormatting sqref="C5:H24">
    <cfRule type="expression" dxfId="180" priority="3">
      <formula>#REF!="OK"</formula>
    </cfRule>
  </conditionalFormatting>
  <conditionalFormatting sqref="C4:H4">
    <cfRule type="expression" dxfId="179" priority="2">
      <formula>#REF!="OK"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opLeftCell="E13" workbookViewId="0">
      <selection activeCell="AF15" sqref="AF15"/>
    </sheetView>
  </sheetViews>
  <sheetFormatPr defaultRowHeight="15" x14ac:dyDescent="0.25"/>
  <cols>
    <col min="1" max="1" width="4" bestFit="1" customWidth="1"/>
    <col min="2" max="2" width="19" bestFit="1" customWidth="1"/>
    <col min="3" max="11" width="9.140625" style="48"/>
    <col min="12" max="12" width="4" bestFit="1" customWidth="1"/>
    <col min="13" max="13" width="19" bestFit="1" customWidth="1"/>
    <col min="23" max="23" width="4" bestFit="1" customWidth="1"/>
    <col min="24" max="24" width="19" bestFit="1" customWidth="1"/>
  </cols>
  <sheetData>
    <row r="1" spans="1:32" x14ac:dyDescent="0.25">
      <c r="A1" s="11" t="s">
        <v>83</v>
      </c>
    </row>
    <row r="3" spans="1:32" x14ac:dyDescent="0.25">
      <c r="A3" s="11" t="s">
        <v>59</v>
      </c>
      <c r="L3" s="11" t="s">
        <v>58</v>
      </c>
      <c r="W3" s="11" t="s">
        <v>57</v>
      </c>
    </row>
    <row r="4" spans="1:32" ht="15" customHeight="1" x14ac:dyDescent="0.25">
      <c r="A4" s="96" t="s">
        <v>47</v>
      </c>
      <c r="B4" s="97"/>
      <c r="C4" s="45">
        <v>2012</v>
      </c>
      <c r="D4" s="45">
        <v>2013</v>
      </c>
      <c r="E4" s="45">
        <v>2014</v>
      </c>
      <c r="F4" s="45">
        <v>2015</v>
      </c>
      <c r="G4" s="45">
        <v>2016</v>
      </c>
      <c r="H4" s="45">
        <v>2017</v>
      </c>
      <c r="I4" s="45">
        <v>2018</v>
      </c>
      <c r="J4" s="45">
        <v>2019</v>
      </c>
      <c r="K4" s="82"/>
      <c r="L4" s="96" t="s">
        <v>47</v>
      </c>
      <c r="M4" s="97"/>
      <c r="N4" s="45">
        <v>2012</v>
      </c>
      <c r="O4" s="45">
        <v>2013</v>
      </c>
      <c r="P4" s="45">
        <v>2014</v>
      </c>
      <c r="Q4" s="45">
        <v>2015</v>
      </c>
      <c r="R4" s="45">
        <v>2016</v>
      </c>
      <c r="S4" s="45">
        <v>2017</v>
      </c>
      <c r="T4" s="45">
        <v>2018</v>
      </c>
      <c r="U4" s="45">
        <v>2019</v>
      </c>
      <c r="W4" s="96" t="s">
        <v>47</v>
      </c>
      <c r="X4" s="97"/>
      <c r="Y4" s="45">
        <v>2012</v>
      </c>
      <c r="Z4" s="45">
        <v>2013</v>
      </c>
      <c r="AA4" s="45">
        <v>2014</v>
      </c>
      <c r="AB4" s="45">
        <v>2015</v>
      </c>
      <c r="AC4" s="45">
        <v>2016</v>
      </c>
      <c r="AD4" s="45">
        <v>2017</v>
      </c>
      <c r="AE4" s="45">
        <v>2018</v>
      </c>
      <c r="AF4" s="45">
        <v>2019</v>
      </c>
    </row>
    <row r="5" spans="1:32" x14ac:dyDescent="0.25">
      <c r="A5" s="10" t="s">
        <v>46</v>
      </c>
      <c r="B5" s="9" t="s">
        <v>45</v>
      </c>
      <c r="C5" s="44">
        <v>106.8</v>
      </c>
      <c r="D5" s="44">
        <v>94.4</v>
      </c>
      <c r="E5" s="44">
        <v>103.1</v>
      </c>
      <c r="F5" s="44">
        <v>116.1</v>
      </c>
      <c r="G5" s="44">
        <v>113.2</v>
      </c>
      <c r="H5" s="44">
        <v>119.7</v>
      </c>
      <c r="I5" s="81">
        <v>108.4</v>
      </c>
      <c r="J5" s="81">
        <v>108.8</v>
      </c>
      <c r="K5" s="52"/>
      <c r="L5" s="10" t="s">
        <v>46</v>
      </c>
      <c r="M5" s="9" t="s">
        <v>45</v>
      </c>
      <c r="N5" s="44">
        <v>11.5</v>
      </c>
      <c r="O5" s="44">
        <v>9.1999999999999993</v>
      </c>
      <c r="P5" s="44">
        <v>8.5</v>
      </c>
      <c r="Q5" s="44">
        <v>11.3</v>
      </c>
      <c r="R5" s="44">
        <v>12</v>
      </c>
      <c r="S5" s="44">
        <v>12.7</v>
      </c>
      <c r="T5" s="81">
        <v>10.5</v>
      </c>
      <c r="U5" s="81">
        <v>8.6999999999999993</v>
      </c>
      <c r="W5" s="10" t="s">
        <v>46</v>
      </c>
      <c r="X5" s="9" t="s">
        <v>45</v>
      </c>
      <c r="Y5" s="44">
        <v>5.7</v>
      </c>
      <c r="Z5" s="44">
        <v>5.5</v>
      </c>
      <c r="AA5" s="44">
        <v>5.9</v>
      </c>
      <c r="AB5" s="44">
        <v>5.6</v>
      </c>
      <c r="AC5" s="44">
        <v>5.9</v>
      </c>
      <c r="AD5" s="44">
        <v>6.8</v>
      </c>
      <c r="AE5" s="75">
        <v>6.8</v>
      </c>
      <c r="AF5" s="81">
        <v>7.1</v>
      </c>
    </row>
    <row r="6" spans="1:32" x14ac:dyDescent="0.25">
      <c r="A6" s="10" t="s">
        <v>44</v>
      </c>
      <c r="B6" s="9" t="s">
        <v>43</v>
      </c>
      <c r="C6" s="44">
        <v>47.3</v>
      </c>
      <c r="D6" s="44">
        <v>71</v>
      </c>
      <c r="E6" s="44">
        <v>86</v>
      </c>
      <c r="F6" s="44">
        <v>108.9</v>
      </c>
      <c r="G6" s="44">
        <v>148.1</v>
      </c>
      <c r="H6" s="44">
        <v>157.1</v>
      </c>
      <c r="I6" s="44">
        <v>197</v>
      </c>
      <c r="J6" s="44">
        <v>166.4</v>
      </c>
      <c r="K6" s="52"/>
      <c r="L6" s="10" t="s">
        <v>44</v>
      </c>
      <c r="M6" s="9" t="s">
        <v>43</v>
      </c>
      <c r="N6" s="44">
        <v>23.7</v>
      </c>
      <c r="O6" s="44">
        <v>31.5</v>
      </c>
      <c r="P6" s="44">
        <v>23.5</v>
      </c>
      <c r="Q6" s="44">
        <v>7.8</v>
      </c>
      <c r="R6" s="44">
        <v>7.8</v>
      </c>
      <c r="S6" s="44">
        <v>15.7</v>
      </c>
      <c r="T6" s="44">
        <v>7.9</v>
      </c>
      <c r="U6" s="44">
        <v>7.9</v>
      </c>
      <c r="W6" s="10" t="s">
        <v>44</v>
      </c>
      <c r="X6" s="9" t="s">
        <v>43</v>
      </c>
      <c r="Y6" s="44">
        <v>0</v>
      </c>
      <c r="Z6" s="44">
        <v>0</v>
      </c>
      <c r="AA6" s="44">
        <v>0</v>
      </c>
      <c r="AB6" s="44">
        <v>0</v>
      </c>
      <c r="AC6" s="44">
        <v>7.8</v>
      </c>
      <c r="AD6" s="44">
        <v>7.9</v>
      </c>
      <c r="AE6" s="76">
        <v>0</v>
      </c>
      <c r="AF6" s="44">
        <v>0</v>
      </c>
    </row>
    <row r="7" spans="1:32" x14ac:dyDescent="0.25">
      <c r="A7" s="10" t="s">
        <v>42</v>
      </c>
      <c r="B7" s="9" t="s">
        <v>41</v>
      </c>
      <c r="C7" s="44">
        <v>113.4</v>
      </c>
      <c r="D7" s="44">
        <v>117.3</v>
      </c>
      <c r="E7" s="44">
        <v>118.9</v>
      </c>
      <c r="F7" s="44">
        <v>114.7</v>
      </c>
      <c r="G7" s="44">
        <v>116.1</v>
      </c>
      <c r="H7" s="44">
        <v>109.1</v>
      </c>
      <c r="I7" s="44">
        <v>104.2</v>
      </c>
      <c r="J7" s="44">
        <v>102.6</v>
      </c>
      <c r="K7" s="52"/>
      <c r="L7" s="10" t="s">
        <v>42</v>
      </c>
      <c r="M7" s="9" t="s">
        <v>41</v>
      </c>
      <c r="N7" s="44">
        <v>13.8</v>
      </c>
      <c r="O7" s="44">
        <v>14.9</v>
      </c>
      <c r="P7" s="44">
        <v>14.3</v>
      </c>
      <c r="Q7" s="44">
        <v>13.8</v>
      </c>
      <c r="R7" s="44">
        <v>13.6</v>
      </c>
      <c r="S7" s="44">
        <v>13.1</v>
      </c>
      <c r="T7" s="44">
        <v>12.7</v>
      </c>
      <c r="U7" s="44">
        <v>12.6</v>
      </c>
      <c r="W7" s="10" t="s">
        <v>42</v>
      </c>
      <c r="X7" s="9" t="s">
        <v>41</v>
      </c>
      <c r="Y7" s="44">
        <v>4.3</v>
      </c>
      <c r="Z7" s="44">
        <v>5.7</v>
      </c>
      <c r="AA7" s="44">
        <v>6.2</v>
      </c>
      <c r="AB7" s="44">
        <v>5.8</v>
      </c>
      <c r="AC7" s="44">
        <v>5.7</v>
      </c>
      <c r="AD7" s="44">
        <v>5.9</v>
      </c>
      <c r="AE7" s="76">
        <v>5.5</v>
      </c>
      <c r="AF7" s="44">
        <v>5.6</v>
      </c>
    </row>
    <row r="8" spans="1:32" x14ac:dyDescent="0.25">
      <c r="A8" s="10" t="s">
        <v>40</v>
      </c>
      <c r="B8" s="9" t="s">
        <v>39</v>
      </c>
      <c r="C8" s="44">
        <v>7.9</v>
      </c>
      <c r="D8" s="44">
        <v>7.9</v>
      </c>
      <c r="E8" s="44">
        <v>9.8000000000000007</v>
      </c>
      <c r="F8" s="44">
        <v>11.6</v>
      </c>
      <c r="G8" s="44">
        <v>21.2</v>
      </c>
      <c r="H8" s="44">
        <v>36.5</v>
      </c>
      <c r="I8" s="44">
        <v>32.4</v>
      </c>
      <c r="J8" s="44">
        <v>34.1</v>
      </c>
      <c r="K8" s="52"/>
      <c r="L8" s="10" t="s">
        <v>40</v>
      </c>
      <c r="M8" s="9" t="s">
        <v>39</v>
      </c>
      <c r="N8" s="44">
        <v>2</v>
      </c>
      <c r="O8" s="44">
        <v>2</v>
      </c>
      <c r="P8" s="44">
        <v>2</v>
      </c>
      <c r="Q8" s="44">
        <v>3.9</v>
      </c>
      <c r="R8" s="44">
        <v>1.9</v>
      </c>
      <c r="S8" s="44">
        <v>1.9</v>
      </c>
      <c r="T8" s="44">
        <v>0</v>
      </c>
      <c r="U8" s="44">
        <v>0</v>
      </c>
      <c r="W8" s="10" t="s">
        <v>40</v>
      </c>
      <c r="X8" s="9" t="s">
        <v>39</v>
      </c>
      <c r="Y8" s="44">
        <v>4</v>
      </c>
      <c r="Z8" s="44">
        <v>4</v>
      </c>
      <c r="AA8" s="44">
        <v>2</v>
      </c>
      <c r="AB8" s="44">
        <v>1.9</v>
      </c>
      <c r="AC8" s="44">
        <v>1.9</v>
      </c>
      <c r="AD8" s="44">
        <v>1.9</v>
      </c>
      <c r="AE8" s="76">
        <v>1.9</v>
      </c>
      <c r="AF8" s="44">
        <v>0</v>
      </c>
    </row>
    <row r="9" spans="1:32" x14ac:dyDescent="0.25">
      <c r="A9" s="10" t="s">
        <v>38</v>
      </c>
      <c r="B9" s="9" t="s">
        <v>37</v>
      </c>
      <c r="C9" s="44">
        <v>41.9</v>
      </c>
      <c r="D9" s="44">
        <v>68.599999999999994</v>
      </c>
      <c r="E9" s="44">
        <v>62.2</v>
      </c>
      <c r="F9" s="44">
        <v>61.5</v>
      </c>
      <c r="G9" s="44">
        <v>65.099999999999994</v>
      </c>
      <c r="H9" s="44">
        <v>53.9</v>
      </c>
      <c r="I9" s="44">
        <v>66.8</v>
      </c>
      <c r="J9" s="44">
        <v>70.400000000000006</v>
      </c>
      <c r="K9" s="52"/>
      <c r="L9" s="10" t="s">
        <v>38</v>
      </c>
      <c r="M9" s="9" t="s">
        <v>37</v>
      </c>
      <c r="N9" s="44">
        <v>5.7</v>
      </c>
      <c r="O9" s="44">
        <v>7.6</v>
      </c>
      <c r="P9" s="44">
        <v>7.5</v>
      </c>
      <c r="Q9" s="44">
        <v>7.5</v>
      </c>
      <c r="R9" s="44">
        <v>11.2</v>
      </c>
      <c r="S9" s="44">
        <v>9.3000000000000007</v>
      </c>
      <c r="T9" s="44">
        <v>3.7</v>
      </c>
      <c r="U9" s="44">
        <v>3.7</v>
      </c>
      <c r="W9" s="10" t="s">
        <v>38</v>
      </c>
      <c r="X9" s="9" t="s">
        <v>37</v>
      </c>
      <c r="Y9" s="44">
        <v>0</v>
      </c>
      <c r="Z9" s="44">
        <v>1.9</v>
      </c>
      <c r="AA9" s="44">
        <v>1.9</v>
      </c>
      <c r="AB9" s="44">
        <v>1.9</v>
      </c>
      <c r="AC9" s="44">
        <v>1.9</v>
      </c>
      <c r="AD9" s="44">
        <v>3.7</v>
      </c>
      <c r="AE9" s="76">
        <v>1.9</v>
      </c>
      <c r="AF9" s="44">
        <v>3.7</v>
      </c>
    </row>
    <row r="10" spans="1:32" x14ac:dyDescent="0.25">
      <c r="A10" s="10" t="s">
        <v>36</v>
      </c>
      <c r="B10" s="9" t="s">
        <v>35</v>
      </c>
      <c r="C10" s="44">
        <v>81.7</v>
      </c>
      <c r="D10" s="44">
        <v>88.9</v>
      </c>
      <c r="E10" s="44">
        <v>92.4</v>
      </c>
      <c r="F10" s="44">
        <v>88.7</v>
      </c>
      <c r="G10" s="44">
        <v>95.8</v>
      </c>
      <c r="H10" s="44">
        <v>86.9</v>
      </c>
      <c r="I10" s="44">
        <v>84.6</v>
      </c>
      <c r="J10" s="44">
        <v>83.2</v>
      </c>
      <c r="K10" s="52"/>
      <c r="L10" s="10" t="s">
        <v>36</v>
      </c>
      <c r="M10" s="9" t="s">
        <v>35</v>
      </c>
      <c r="N10" s="44">
        <v>11.5</v>
      </c>
      <c r="O10" s="44">
        <v>15.4</v>
      </c>
      <c r="P10" s="44">
        <v>18.399999999999999</v>
      </c>
      <c r="Q10" s="44">
        <v>20.5</v>
      </c>
      <c r="R10" s="44">
        <v>21.9</v>
      </c>
      <c r="S10" s="44">
        <v>18.7</v>
      </c>
      <c r="T10" s="44">
        <v>17.3</v>
      </c>
      <c r="U10" s="44">
        <v>14.3</v>
      </c>
      <c r="W10" s="10" t="s">
        <v>36</v>
      </c>
      <c r="X10" s="9" t="s">
        <v>35</v>
      </c>
      <c r="Y10" s="44">
        <v>0.8</v>
      </c>
      <c r="Z10" s="44">
        <v>0.6</v>
      </c>
      <c r="AA10" s="44">
        <v>1.8</v>
      </c>
      <c r="AB10" s="44">
        <v>2.2000000000000002</v>
      </c>
      <c r="AC10" s="44">
        <v>1.2</v>
      </c>
      <c r="AD10" s="44">
        <v>1</v>
      </c>
      <c r="AE10" s="76">
        <v>1</v>
      </c>
      <c r="AF10" s="44">
        <v>1.4</v>
      </c>
    </row>
    <row r="11" spans="1:32" x14ac:dyDescent="0.25">
      <c r="A11" s="10" t="s">
        <v>34</v>
      </c>
      <c r="B11" s="9" t="s">
        <v>33</v>
      </c>
      <c r="C11" s="44">
        <v>82.9</v>
      </c>
      <c r="D11" s="44">
        <v>91.1</v>
      </c>
      <c r="E11" s="44">
        <v>89.2</v>
      </c>
      <c r="F11" s="44">
        <v>98.4</v>
      </c>
      <c r="G11" s="44">
        <v>90.5</v>
      </c>
      <c r="H11" s="44">
        <v>81.900000000000006</v>
      </c>
      <c r="I11" s="44">
        <v>94.4</v>
      </c>
      <c r="J11" s="44">
        <v>105.3</v>
      </c>
      <c r="K11" s="52"/>
      <c r="L11" s="10" t="s">
        <v>34</v>
      </c>
      <c r="M11" s="9" t="s">
        <v>33</v>
      </c>
      <c r="N11" s="44">
        <v>9</v>
      </c>
      <c r="O11" s="44">
        <v>8.1999999999999993</v>
      </c>
      <c r="P11" s="44">
        <v>9.8000000000000007</v>
      </c>
      <c r="Q11" s="44">
        <v>7.3</v>
      </c>
      <c r="R11" s="44">
        <v>7.3</v>
      </c>
      <c r="S11" s="44">
        <v>8.1999999999999993</v>
      </c>
      <c r="T11" s="44">
        <v>4.0999999999999996</v>
      </c>
      <c r="U11" s="44">
        <v>6.6</v>
      </c>
      <c r="W11" s="10" t="s">
        <v>34</v>
      </c>
      <c r="X11" s="9" t="s">
        <v>33</v>
      </c>
      <c r="Y11" s="44">
        <v>3.3</v>
      </c>
      <c r="Z11" s="44">
        <v>4.9000000000000004</v>
      </c>
      <c r="AA11" s="44">
        <v>4.0999999999999996</v>
      </c>
      <c r="AB11" s="44">
        <v>2.4</v>
      </c>
      <c r="AC11" s="44">
        <v>3.3</v>
      </c>
      <c r="AD11" s="44">
        <v>1.6</v>
      </c>
      <c r="AE11" s="76">
        <v>1.6</v>
      </c>
      <c r="AF11" s="44">
        <v>1.6</v>
      </c>
    </row>
    <row r="12" spans="1:32" x14ac:dyDescent="0.25">
      <c r="A12" s="10" t="s">
        <v>32</v>
      </c>
      <c r="B12" s="9" t="s">
        <v>31</v>
      </c>
      <c r="C12" s="44">
        <v>140.69999999999999</v>
      </c>
      <c r="D12" s="44">
        <v>145.19999999999999</v>
      </c>
      <c r="E12" s="44">
        <v>143.1</v>
      </c>
      <c r="F12" s="44">
        <v>144.5</v>
      </c>
      <c r="G12" s="44">
        <v>143.4</v>
      </c>
      <c r="H12" s="44">
        <v>145.80000000000001</v>
      </c>
      <c r="I12" s="44">
        <v>167.4</v>
      </c>
      <c r="J12" s="44">
        <v>158</v>
      </c>
      <c r="K12" s="52"/>
      <c r="L12" s="10" t="s">
        <v>32</v>
      </c>
      <c r="M12" s="9" t="s">
        <v>31</v>
      </c>
      <c r="N12" s="44">
        <v>12.1</v>
      </c>
      <c r="O12" s="44">
        <v>9.5</v>
      </c>
      <c r="P12" s="44">
        <v>8.9</v>
      </c>
      <c r="Q12" s="44">
        <v>6.9</v>
      </c>
      <c r="R12" s="44">
        <v>10.7</v>
      </c>
      <c r="S12" s="44">
        <v>8.3000000000000007</v>
      </c>
      <c r="T12" s="44">
        <v>7</v>
      </c>
      <c r="U12" s="44">
        <v>6.4</v>
      </c>
      <c r="W12" s="10" t="s">
        <v>32</v>
      </c>
      <c r="X12" s="9" t="s">
        <v>31</v>
      </c>
      <c r="Y12" s="44">
        <v>3.8</v>
      </c>
      <c r="Z12" s="44">
        <v>5.7</v>
      </c>
      <c r="AA12" s="44">
        <v>4.5</v>
      </c>
      <c r="AB12" s="44">
        <v>4.4000000000000004</v>
      </c>
      <c r="AC12" s="44">
        <v>5.7</v>
      </c>
      <c r="AD12" s="44">
        <v>7</v>
      </c>
      <c r="AE12" s="76">
        <v>5.7</v>
      </c>
      <c r="AF12" s="44">
        <v>4.5</v>
      </c>
    </row>
    <row r="13" spans="1:32" x14ac:dyDescent="0.25">
      <c r="A13" s="10" t="s">
        <v>30</v>
      </c>
      <c r="B13" s="9" t="s">
        <v>29</v>
      </c>
      <c r="C13" s="44">
        <v>130.4</v>
      </c>
      <c r="D13" s="44">
        <v>128.5</v>
      </c>
      <c r="E13" s="44">
        <v>131.4</v>
      </c>
      <c r="F13" s="44">
        <v>119.4</v>
      </c>
      <c r="G13" s="44">
        <v>109.9</v>
      </c>
      <c r="H13" s="44">
        <v>112.4</v>
      </c>
      <c r="I13" s="44">
        <v>114</v>
      </c>
      <c r="J13" s="44">
        <v>104.9</v>
      </c>
      <c r="K13" s="52"/>
      <c r="L13" s="10" t="s">
        <v>30</v>
      </c>
      <c r="M13" s="9" t="s">
        <v>29</v>
      </c>
      <c r="N13" s="44">
        <v>8.5</v>
      </c>
      <c r="O13" s="44">
        <v>9.1999999999999993</v>
      </c>
      <c r="P13" s="44">
        <v>7.5</v>
      </c>
      <c r="Q13" s="44">
        <v>6.3</v>
      </c>
      <c r="R13" s="44">
        <v>7.2</v>
      </c>
      <c r="S13" s="44">
        <v>9.1999999999999993</v>
      </c>
      <c r="T13" s="44">
        <v>9.6999999999999993</v>
      </c>
      <c r="U13" s="44">
        <v>8.5</v>
      </c>
      <c r="W13" s="10" t="s">
        <v>30</v>
      </c>
      <c r="X13" s="9" t="s">
        <v>29</v>
      </c>
      <c r="Y13" s="44">
        <v>3.5</v>
      </c>
      <c r="Z13" s="44">
        <v>4.0999999999999996</v>
      </c>
      <c r="AA13" s="44">
        <v>4.3</v>
      </c>
      <c r="AB13" s="44">
        <v>4.5</v>
      </c>
      <c r="AC13" s="44">
        <v>4.9000000000000004</v>
      </c>
      <c r="AD13" s="44">
        <v>5.2</v>
      </c>
      <c r="AE13" s="76">
        <v>5.8</v>
      </c>
      <c r="AF13" s="44">
        <v>5.4</v>
      </c>
    </row>
    <row r="14" spans="1:32" x14ac:dyDescent="0.25">
      <c r="A14" s="10" t="s">
        <v>28</v>
      </c>
      <c r="B14" s="9" t="s">
        <v>27</v>
      </c>
      <c r="C14" s="44">
        <v>61.8</v>
      </c>
      <c r="D14" s="44">
        <v>67.3</v>
      </c>
      <c r="E14" s="44">
        <v>75.599999999999994</v>
      </c>
      <c r="F14" s="44">
        <v>80.8</v>
      </c>
      <c r="G14" s="44">
        <v>76.5</v>
      </c>
      <c r="H14" s="44">
        <v>79.3</v>
      </c>
      <c r="I14" s="44">
        <v>86.3</v>
      </c>
      <c r="J14" s="44">
        <v>91.3</v>
      </c>
      <c r="K14" s="52"/>
      <c r="L14" s="10" t="s">
        <v>28</v>
      </c>
      <c r="M14" s="9" t="s">
        <v>27</v>
      </c>
      <c r="N14" s="44">
        <v>8.1999999999999993</v>
      </c>
      <c r="O14" s="44">
        <v>7.4</v>
      </c>
      <c r="P14" s="44">
        <v>7.3</v>
      </c>
      <c r="Q14" s="44">
        <v>7.7</v>
      </c>
      <c r="R14" s="44">
        <v>9.1</v>
      </c>
      <c r="S14" s="44">
        <v>8.8000000000000007</v>
      </c>
      <c r="T14" s="44">
        <v>9.6</v>
      </c>
      <c r="U14" s="44">
        <v>12.3</v>
      </c>
      <c r="W14" s="10" t="s">
        <v>28</v>
      </c>
      <c r="X14" s="9" t="s">
        <v>27</v>
      </c>
      <c r="Y14" s="44">
        <v>1.9</v>
      </c>
      <c r="Z14" s="44">
        <v>1.9</v>
      </c>
      <c r="AA14" s="44">
        <v>3</v>
      </c>
      <c r="AB14" s="44">
        <v>2.4</v>
      </c>
      <c r="AC14" s="44">
        <v>2.4</v>
      </c>
      <c r="AD14" s="44">
        <v>1.9</v>
      </c>
      <c r="AE14" s="76">
        <v>2.9</v>
      </c>
      <c r="AF14" s="44">
        <v>2.7</v>
      </c>
    </row>
    <row r="15" spans="1:32" x14ac:dyDescent="0.25">
      <c r="A15" s="10" t="s">
        <v>26</v>
      </c>
      <c r="B15" s="9" t="s">
        <v>25</v>
      </c>
      <c r="C15" s="44">
        <v>107.4</v>
      </c>
      <c r="D15" s="44">
        <v>114.2</v>
      </c>
      <c r="E15" s="44">
        <v>116.2</v>
      </c>
      <c r="F15" s="44">
        <v>119.3</v>
      </c>
      <c r="G15" s="44">
        <v>110.6</v>
      </c>
      <c r="H15" s="44">
        <v>110</v>
      </c>
      <c r="I15" s="44">
        <v>101.2</v>
      </c>
      <c r="J15" s="44">
        <v>89.3</v>
      </c>
      <c r="K15" s="52"/>
      <c r="L15" s="10" t="s">
        <v>26</v>
      </c>
      <c r="M15" s="9" t="s">
        <v>25</v>
      </c>
      <c r="N15" s="44">
        <v>9</v>
      </c>
      <c r="O15" s="44">
        <v>5.7</v>
      </c>
      <c r="P15" s="44">
        <v>4.5</v>
      </c>
      <c r="Q15" s="44">
        <v>5.6</v>
      </c>
      <c r="R15" s="44">
        <v>6.7</v>
      </c>
      <c r="S15" s="44">
        <v>10.1</v>
      </c>
      <c r="T15" s="44">
        <v>10.1</v>
      </c>
      <c r="U15" s="44">
        <v>5.7</v>
      </c>
      <c r="W15" s="10" t="s">
        <v>26</v>
      </c>
      <c r="X15" s="9" t="s">
        <v>25</v>
      </c>
      <c r="Y15" s="44">
        <v>1.1000000000000001</v>
      </c>
      <c r="Z15" s="44">
        <v>1.1000000000000001</v>
      </c>
      <c r="AA15" s="44">
        <v>0</v>
      </c>
      <c r="AB15" s="44">
        <v>2.2000000000000002</v>
      </c>
      <c r="AC15" s="44">
        <v>2.2000000000000002</v>
      </c>
      <c r="AD15" s="44">
        <v>2.2000000000000002</v>
      </c>
      <c r="AE15" s="76">
        <v>2.2000000000000002</v>
      </c>
      <c r="AF15" s="44">
        <v>2.2999999999999998</v>
      </c>
    </row>
    <row r="16" spans="1:32" x14ac:dyDescent="0.25">
      <c r="A16" s="10" t="s">
        <v>24</v>
      </c>
      <c r="B16" s="9" t="s">
        <v>23</v>
      </c>
      <c r="C16" s="44">
        <v>92.8</v>
      </c>
      <c r="D16" s="44">
        <v>106.4</v>
      </c>
      <c r="E16" s="44">
        <v>112.6</v>
      </c>
      <c r="F16" s="44">
        <v>103.7</v>
      </c>
      <c r="G16" s="44">
        <v>102.5</v>
      </c>
      <c r="H16" s="44">
        <v>108.8</v>
      </c>
      <c r="I16" s="44">
        <v>111.8</v>
      </c>
      <c r="J16" s="44">
        <v>107.7</v>
      </c>
      <c r="K16" s="52"/>
      <c r="L16" s="10" t="s">
        <v>24</v>
      </c>
      <c r="M16" s="9" t="s">
        <v>23</v>
      </c>
      <c r="N16" s="44">
        <v>4.5</v>
      </c>
      <c r="O16" s="44">
        <v>7.1</v>
      </c>
      <c r="P16" s="44">
        <v>7.8</v>
      </c>
      <c r="Q16" s="44">
        <v>8.4</v>
      </c>
      <c r="R16" s="44">
        <v>11</v>
      </c>
      <c r="S16" s="44">
        <v>12.3</v>
      </c>
      <c r="T16" s="44">
        <v>11.7</v>
      </c>
      <c r="U16" s="44">
        <v>9.8000000000000007</v>
      </c>
      <c r="W16" s="10" t="s">
        <v>24</v>
      </c>
      <c r="X16" s="9" t="s">
        <v>23</v>
      </c>
      <c r="Y16" s="44">
        <v>2.6</v>
      </c>
      <c r="Z16" s="44">
        <v>1.9</v>
      </c>
      <c r="AA16" s="44">
        <v>3.2</v>
      </c>
      <c r="AB16" s="44">
        <v>3.9</v>
      </c>
      <c r="AC16" s="44">
        <v>2.6</v>
      </c>
      <c r="AD16" s="44">
        <v>3.9</v>
      </c>
      <c r="AE16" s="76">
        <v>5.2</v>
      </c>
      <c r="AF16" s="44">
        <v>6.5</v>
      </c>
    </row>
    <row r="17" spans="1:32" x14ac:dyDescent="0.25">
      <c r="A17" s="10" t="s">
        <v>22</v>
      </c>
      <c r="B17" s="9" t="s">
        <v>21</v>
      </c>
      <c r="C17" s="44">
        <v>110.5</v>
      </c>
      <c r="D17" s="44">
        <v>114.8</v>
      </c>
      <c r="E17" s="44">
        <v>109</v>
      </c>
      <c r="F17" s="44">
        <v>105.1</v>
      </c>
      <c r="G17" s="44">
        <v>112.9</v>
      </c>
      <c r="H17" s="44">
        <v>124.5</v>
      </c>
      <c r="I17" s="44">
        <v>129.5</v>
      </c>
      <c r="J17" s="44">
        <v>121.6</v>
      </c>
      <c r="K17" s="52"/>
      <c r="L17" s="10" t="s">
        <v>22</v>
      </c>
      <c r="M17" s="9" t="s">
        <v>21</v>
      </c>
      <c r="N17" s="44">
        <v>7.1</v>
      </c>
      <c r="O17" s="44">
        <v>7.3</v>
      </c>
      <c r="P17" s="44">
        <v>9.6999999999999993</v>
      </c>
      <c r="Q17" s="44">
        <v>10.6</v>
      </c>
      <c r="R17" s="44">
        <v>11.2</v>
      </c>
      <c r="S17" s="44">
        <v>11.2</v>
      </c>
      <c r="T17" s="44">
        <v>12</v>
      </c>
      <c r="U17" s="44">
        <v>10</v>
      </c>
      <c r="W17" s="10" t="s">
        <v>22</v>
      </c>
      <c r="X17" s="9" t="s">
        <v>21</v>
      </c>
      <c r="Y17" s="44">
        <v>4.2</v>
      </c>
      <c r="Z17" s="44">
        <v>5.0999999999999996</v>
      </c>
      <c r="AA17" s="44">
        <v>5.8</v>
      </c>
      <c r="AB17" s="44">
        <v>4.8</v>
      </c>
      <c r="AC17" s="44">
        <v>5.6</v>
      </c>
      <c r="AD17" s="44">
        <v>5.4</v>
      </c>
      <c r="AE17" s="76">
        <v>5.9</v>
      </c>
      <c r="AF17" s="44">
        <v>5.3</v>
      </c>
    </row>
    <row r="18" spans="1:32" x14ac:dyDescent="0.25">
      <c r="A18" s="10" t="s">
        <v>20</v>
      </c>
      <c r="B18" s="9" t="s">
        <v>19</v>
      </c>
      <c r="C18" s="44">
        <v>162.19999999999999</v>
      </c>
      <c r="D18" s="44">
        <v>166</v>
      </c>
      <c r="E18" s="44">
        <v>152.4</v>
      </c>
      <c r="F18" s="44">
        <v>136.4</v>
      </c>
      <c r="G18" s="44">
        <v>141.9</v>
      </c>
      <c r="H18" s="44">
        <v>128.19999999999999</v>
      </c>
      <c r="I18" s="44">
        <v>136.9</v>
      </c>
      <c r="J18" s="44">
        <v>113.3</v>
      </c>
      <c r="K18" s="52"/>
      <c r="L18" s="10" t="s">
        <v>20</v>
      </c>
      <c r="M18" s="9" t="s">
        <v>19</v>
      </c>
      <c r="N18" s="44">
        <v>10.7</v>
      </c>
      <c r="O18" s="44">
        <v>13</v>
      </c>
      <c r="P18" s="44">
        <v>14.5</v>
      </c>
      <c r="Q18" s="44">
        <v>13.5</v>
      </c>
      <c r="R18" s="44">
        <v>11.3</v>
      </c>
      <c r="S18" s="44">
        <v>12.8</v>
      </c>
      <c r="T18" s="44">
        <v>14.4</v>
      </c>
      <c r="U18" s="44">
        <v>12.2</v>
      </c>
      <c r="W18" s="10" t="s">
        <v>20</v>
      </c>
      <c r="X18" s="9" t="s">
        <v>19</v>
      </c>
      <c r="Y18" s="44">
        <v>1.5</v>
      </c>
      <c r="Z18" s="44">
        <v>2.2999999999999998</v>
      </c>
      <c r="AA18" s="44">
        <v>1.5</v>
      </c>
      <c r="AB18" s="44">
        <v>1.5</v>
      </c>
      <c r="AC18" s="44">
        <v>0.8</v>
      </c>
      <c r="AD18" s="44">
        <v>0.8</v>
      </c>
      <c r="AE18" s="76">
        <v>0</v>
      </c>
      <c r="AF18" s="44">
        <v>0</v>
      </c>
    </row>
    <row r="19" spans="1:32" x14ac:dyDescent="0.25">
      <c r="A19" s="10" t="s">
        <v>18</v>
      </c>
      <c r="B19" s="9" t="s">
        <v>17</v>
      </c>
      <c r="C19" s="44">
        <v>200.9</v>
      </c>
      <c r="D19" s="44">
        <v>204</v>
      </c>
      <c r="E19" s="44">
        <v>194.7</v>
      </c>
      <c r="F19" s="44">
        <v>177.9</v>
      </c>
      <c r="G19" s="44">
        <v>178.7</v>
      </c>
      <c r="H19" s="44">
        <v>163.4</v>
      </c>
      <c r="I19" s="44">
        <v>180.4</v>
      </c>
      <c r="J19" s="44">
        <v>178.3</v>
      </c>
      <c r="K19" s="52"/>
      <c r="L19" s="10" t="s">
        <v>18</v>
      </c>
      <c r="M19" s="9" t="s">
        <v>17</v>
      </c>
      <c r="N19" s="44">
        <v>12.8</v>
      </c>
      <c r="O19" s="44">
        <v>9.6</v>
      </c>
      <c r="P19" s="44">
        <v>12.8</v>
      </c>
      <c r="Q19" s="44">
        <v>28.6</v>
      </c>
      <c r="R19" s="44">
        <v>25.5</v>
      </c>
      <c r="S19" s="44">
        <v>32</v>
      </c>
      <c r="T19" s="44">
        <v>22.5</v>
      </c>
      <c r="U19" s="44">
        <v>25.9</v>
      </c>
      <c r="W19" s="10" t="s">
        <v>18</v>
      </c>
      <c r="X19" s="9" t="s">
        <v>17</v>
      </c>
      <c r="Y19" s="44">
        <v>3.2</v>
      </c>
      <c r="Z19" s="44">
        <v>3.2</v>
      </c>
      <c r="AA19" s="44">
        <v>3.2</v>
      </c>
      <c r="AB19" s="44">
        <v>0</v>
      </c>
      <c r="AC19" s="44">
        <v>0</v>
      </c>
      <c r="AD19" s="44">
        <v>0</v>
      </c>
      <c r="AE19" s="76">
        <v>0</v>
      </c>
      <c r="AF19" s="44">
        <v>3.2</v>
      </c>
    </row>
    <row r="20" spans="1:32" x14ac:dyDescent="0.25">
      <c r="A20" s="10" t="s">
        <v>16</v>
      </c>
      <c r="B20" s="9" t="s">
        <v>15</v>
      </c>
      <c r="C20" s="44">
        <v>140.1</v>
      </c>
      <c r="D20" s="44">
        <v>138</v>
      </c>
      <c r="E20" s="44">
        <v>138.1</v>
      </c>
      <c r="F20" s="44">
        <v>142.1</v>
      </c>
      <c r="G20" s="44">
        <v>129.80000000000001</v>
      </c>
      <c r="H20" s="44">
        <v>129</v>
      </c>
      <c r="I20" s="44">
        <v>130.80000000000001</v>
      </c>
      <c r="J20" s="44">
        <v>123.1</v>
      </c>
      <c r="K20" s="52"/>
      <c r="L20" s="10" t="s">
        <v>16</v>
      </c>
      <c r="M20" s="9" t="s">
        <v>15</v>
      </c>
      <c r="N20" s="44">
        <v>15.4</v>
      </c>
      <c r="O20" s="44">
        <v>17.2</v>
      </c>
      <c r="P20" s="44">
        <v>13.7</v>
      </c>
      <c r="Q20" s="44">
        <v>12.1</v>
      </c>
      <c r="R20" s="44">
        <v>9.4</v>
      </c>
      <c r="S20" s="44">
        <v>10.8</v>
      </c>
      <c r="T20" s="44">
        <v>11.3</v>
      </c>
      <c r="U20" s="44">
        <v>9.4</v>
      </c>
      <c r="W20" s="10" t="s">
        <v>16</v>
      </c>
      <c r="X20" s="9" t="s">
        <v>15</v>
      </c>
      <c r="Y20" s="44">
        <v>1.4</v>
      </c>
      <c r="Z20" s="44">
        <v>1.2</v>
      </c>
      <c r="AA20" s="44">
        <v>1.7</v>
      </c>
      <c r="AB20" s="44">
        <v>2</v>
      </c>
      <c r="AC20" s="44">
        <v>2.6</v>
      </c>
      <c r="AD20" s="44">
        <v>2.2000000000000002</v>
      </c>
      <c r="AE20" s="76">
        <v>2.4</v>
      </c>
      <c r="AF20" s="44">
        <v>2.1</v>
      </c>
    </row>
    <row r="21" spans="1:32" x14ac:dyDescent="0.25">
      <c r="A21" s="10" t="s">
        <v>14</v>
      </c>
      <c r="B21" s="9" t="s">
        <v>13</v>
      </c>
      <c r="C21" s="44">
        <v>173.7</v>
      </c>
      <c r="D21" s="44">
        <v>174.2</v>
      </c>
      <c r="E21" s="44">
        <v>163.19999999999999</v>
      </c>
      <c r="F21" s="44">
        <v>158.9</v>
      </c>
      <c r="G21" s="44">
        <v>148.19999999999999</v>
      </c>
      <c r="H21" s="44">
        <v>141</v>
      </c>
      <c r="I21" s="44">
        <v>137.30000000000001</v>
      </c>
      <c r="J21" s="44">
        <v>134.4</v>
      </c>
      <c r="K21" s="52"/>
      <c r="L21" s="10" t="s">
        <v>14</v>
      </c>
      <c r="M21" s="9" t="s">
        <v>13</v>
      </c>
      <c r="N21" s="44">
        <v>13.3</v>
      </c>
      <c r="O21" s="44">
        <v>13.6</v>
      </c>
      <c r="P21" s="44">
        <v>13.3</v>
      </c>
      <c r="Q21" s="44">
        <v>13.7</v>
      </c>
      <c r="R21" s="44">
        <v>15.9</v>
      </c>
      <c r="S21" s="44">
        <v>15.9</v>
      </c>
      <c r="T21" s="44">
        <v>15.7</v>
      </c>
      <c r="U21" s="44">
        <v>15.3</v>
      </c>
      <c r="W21" s="10" t="s">
        <v>14</v>
      </c>
      <c r="X21" s="9" t="s">
        <v>13</v>
      </c>
      <c r="Y21" s="44">
        <v>3.5</v>
      </c>
      <c r="Z21" s="44">
        <v>2.7</v>
      </c>
      <c r="AA21" s="44">
        <v>2.5</v>
      </c>
      <c r="AB21" s="44">
        <v>2</v>
      </c>
      <c r="AC21" s="44">
        <v>1.7</v>
      </c>
      <c r="AD21" s="44">
        <v>2</v>
      </c>
      <c r="AE21" s="76">
        <v>2</v>
      </c>
      <c r="AF21" s="44">
        <v>2.7</v>
      </c>
    </row>
    <row r="22" spans="1:32" x14ac:dyDescent="0.25">
      <c r="A22" s="10" t="s">
        <v>12</v>
      </c>
      <c r="B22" s="9" t="s">
        <v>11</v>
      </c>
      <c r="C22" s="44">
        <v>86.5</v>
      </c>
      <c r="D22" s="44">
        <v>90</v>
      </c>
      <c r="E22" s="44">
        <v>90.2</v>
      </c>
      <c r="F22" s="44">
        <v>98.5</v>
      </c>
      <c r="G22" s="44">
        <v>105.8</v>
      </c>
      <c r="H22" s="44">
        <v>92.4</v>
      </c>
      <c r="I22" s="44">
        <v>78.900000000000006</v>
      </c>
      <c r="J22" s="44">
        <v>75.8</v>
      </c>
      <c r="K22" s="52"/>
      <c r="L22" s="10" t="s">
        <v>12</v>
      </c>
      <c r="M22" s="9" t="s">
        <v>11</v>
      </c>
      <c r="N22" s="44">
        <v>10.4</v>
      </c>
      <c r="O22" s="44">
        <v>8.6</v>
      </c>
      <c r="P22" s="44">
        <v>10.4</v>
      </c>
      <c r="Q22" s="44">
        <v>15.6</v>
      </c>
      <c r="R22" s="44">
        <v>17.3</v>
      </c>
      <c r="S22" s="44">
        <v>15.7</v>
      </c>
      <c r="T22" s="44">
        <v>17.5</v>
      </c>
      <c r="U22" s="44">
        <v>17.600000000000001</v>
      </c>
      <c r="W22" s="10" t="s">
        <v>12</v>
      </c>
      <c r="X22" s="9" t="s">
        <v>11</v>
      </c>
      <c r="Y22" s="44">
        <v>3.5</v>
      </c>
      <c r="Z22" s="44">
        <v>1.7</v>
      </c>
      <c r="AA22" s="44">
        <v>1.7</v>
      </c>
      <c r="AB22" s="44">
        <v>0</v>
      </c>
      <c r="AC22" s="44">
        <v>1.7</v>
      </c>
      <c r="AD22" s="44">
        <v>0</v>
      </c>
      <c r="AE22" s="76">
        <v>0</v>
      </c>
      <c r="AF22" s="44">
        <v>1.8</v>
      </c>
    </row>
    <row r="23" spans="1:32" x14ac:dyDescent="0.25">
      <c r="A23" s="10" t="s">
        <v>10</v>
      </c>
      <c r="B23" s="9" t="s">
        <v>9</v>
      </c>
      <c r="C23" s="44">
        <v>128.1</v>
      </c>
      <c r="D23" s="44">
        <v>119.4</v>
      </c>
      <c r="E23" s="44">
        <v>113.4</v>
      </c>
      <c r="F23" s="44">
        <v>104</v>
      </c>
      <c r="G23" s="44">
        <v>100.7</v>
      </c>
      <c r="H23" s="44">
        <v>95.9</v>
      </c>
      <c r="I23" s="44">
        <v>80.900000000000006</v>
      </c>
      <c r="J23" s="44">
        <v>75.099999999999994</v>
      </c>
      <c r="K23" s="52"/>
      <c r="L23" s="10" t="s">
        <v>10</v>
      </c>
      <c r="M23" s="9" t="s">
        <v>9</v>
      </c>
      <c r="N23" s="44">
        <v>10.7</v>
      </c>
      <c r="O23" s="44">
        <v>9.6999999999999993</v>
      </c>
      <c r="P23" s="44">
        <v>8.6999999999999993</v>
      </c>
      <c r="Q23" s="44">
        <v>9.1</v>
      </c>
      <c r="R23" s="44">
        <v>8.6</v>
      </c>
      <c r="S23" s="44">
        <v>9.1</v>
      </c>
      <c r="T23" s="44">
        <v>11.7</v>
      </c>
      <c r="U23" s="44">
        <v>12.3</v>
      </c>
      <c r="W23" s="10" t="s">
        <v>10</v>
      </c>
      <c r="X23" s="9" t="s">
        <v>9</v>
      </c>
      <c r="Y23" s="44">
        <v>4.5999999999999996</v>
      </c>
      <c r="Z23" s="44">
        <v>3.6</v>
      </c>
      <c r="AA23" s="44">
        <v>4.5999999999999996</v>
      </c>
      <c r="AB23" s="44">
        <v>5</v>
      </c>
      <c r="AC23" s="44">
        <v>5.0999999999999996</v>
      </c>
      <c r="AD23" s="44">
        <v>6.1</v>
      </c>
      <c r="AE23" s="76">
        <v>7.1</v>
      </c>
      <c r="AF23" s="44">
        <v>6.6</v>
      </c>
    </row>
    <row r="24" spans="1:32" x14ac:dyDescent="0.25">
      <c r="A24" s="10" t="s">
        <v>8</v>
      </c>
      <c r="B24" s="9" t="s">
        <v>7</v>
      </c>
      <c r="C24" s="44">
        <v>99.9</v>
      </c>
      <c r="D24" s="44">
        <v>102.9</v>
      </c>
      <c r="E24" s="44">
        <v>111.4</v>
      </c>
      <c r="F24" s="44">
        <v>116.8</v>
      </c>
      <c r="G24" s="44">
        <v>116.7</v>
      </c>
      <c r="H24" s="44">
        <v>111.7</v>
      </c>
      <c r="I24" s="44">
        <v>120.8</v>
      </c>
      <c r="J24" s="44">
        <v>119.8</v>
      </c>
      <c r="K24" s="52"/>
      <c r="L24" s="10" t="s">
        <v>8</v>
      </c>
      <c r="M24" s="9" t="s">
        <v>7</v>
      </c>
      <c r="N24" s="44">
        <v>8.4</v>
      </c>
      <c r="O24" s="44">
        <v>6.2</v>
      </c>
      <c r="P24" s="44">
        <v>7.2</v>
      </c>
      <c r="Q24" s="44">
        <v>5.9</v>
      </c>
      <c r="R24" s="44">
        <v>7.3</v>
      </c>
      <c r="S24" s="44">
        <v>8.1</v>
      </c>
      <c r="T24" s="44">
        <v>8.3000000000000007</v>
      </c>
      <c r="U24" s="44">
        <v>8.4</v>
      </c>
      <c r="W24" s="10" t="s">
        <v>8</v>
      </c>
      <c r="X24" s="9" t="s">
        <v>7</v>
      </c>
      <c r="Y24" s="44">
        <v>2.8</v>
      </c>
      <c r="Z24" s="44">
        <v>2.2000000000000002</v>
      </c>
      <c r="AA24" s="44">
        <v>2.6</v>
      </c>
      <c r="AB24" s="44">
        <v>2.2000000000000002</v>
      </c>
      <c r="AC24" s="44">
        <v>2.7</v>
      </c>
      <c r="AD24" s="44">
        <v>3.2</v>
      </c>
      <c r="AE24" s="76">
        <v>3.6</v>
      </c>
      <c r="AF24" s="44">
        <v>4.4000000000000004</v>
      </c>
    </row>
    <row r="25" spans="1:32" x14ac:dyDescent="0.25">
      <c r="A25" s="6" t="s">
        <v>6</v>
      </c>
      <c r="B25" s="5" t="s">
        <v>5</v>
      </c>
      <c r="C25" s="43">
        <v>99.4</v>
      </c>
      <c r="D25" s="43">
        <v>90.9</v>
      </c>
      <c r="E25" s="43">
        <v>89</v>
      </c>
      <c r="F25" s="43">
        <v>85.3</v>
      </c>
      <c r="G25" s="43">
        <v>75.8</v>
      </c>
      <c r="H25" s="43">
        <v>73</v>
      </c>
      <c r="I25" s="43">
        <v>63.5</v>
      </c>
      <c r="J25" s="43">
        <v>56.4</v>
      </c>
      <c r="K25" s="52"/>
      <c r="L25" s="6" t="s">
        <v>6</v>
      </c>
      <c r="M25" s="5" t="s">
        <v>5</v>
      </c>
      <c r="N25" s="43">
        <v>6.7</v>
      </c>
      <c r="O25" s="43">
        <v>6.7</v>
      </c>
      <c r="P25" s="43">
        <v>6.7</v>
      </c>
      <c r="Q25" s="43">
        <v>7.2</v>
      </c>
      <c r="R25" s="43">
        <v>10.199999999999999</v>
      </c>
      <c r="S25" s="43">
        <v>10.3</v>
      </c>
      <c r="T25" s="43">
        <v>10.3</v>
      </c>
      <c r="U25" s="43">
        <v>10.3</v>
      </c>
      <c r="W25" s="6" t="s">
        <v>6</v>
      </c>
      <c r="X25" s="5" t="s">
        <v>5</v>
      </c>
      <c r="Y25" s="43">
        <v>7.9</v>
      </c>
      <c r="Z25" s="43">
        <v>7.3</v>
      </c>
      <c r="AA25" s="43">
        <v>4.3</v>
      </c>
      <c r="AB25" s="43">
        <v>6.6</v>
      </c>
      <c r="AC25" s="43">
        <v>6.6</v>
      </c>
      <c r="AD25" s="43">
        <v>7.8</v>
      </c>
      <c r="AE25" s="77">
        <v>4.2</v>
      </c>
      <c r="AF25" s="43">
        <v>4.9000000000000004</v>
      </c>
    </row>
    <row r="26" spans="1:32" x14ac:dyDescent="0.25">
      <c r="A26" s="50"/>
      <c r="B26" s="20"/>
      <c r="C26" s="52"/>
      <c r="D26" s="52"/>
      <c r="E26" s="52"/>
      <c r="F26" s="52"/>
      <c r="G26" s="52"/>
      <c r="H26" s="52"/>
      <c r="I26" s="52"/>
      <c r="J26" s="52"/>
      <c r="K26" s="52"/>
      <c r="L26" s="50"/>
      <c r="M26" s="20"/>
      <c r="N26" s="52"/>
      <c r="O26" s="52"/>
      <c r="P26" s="52"/>
      <c r="Q26" s="52"/>
      <c r="R26" s="52"/>
      <c r="S26" s="52"/>
      <c r="T26" s="52"/>
      <c r="U26" s="52"/>
      <c r="W26" s="50"/>
      <c r="X26" s="20"/>
      <c r="Y26" s="52"/>
      <c r="Z26" s="52"/>
      <c r="AA26" s="52"/>
      <c r="AB26" s="52"/>
      <c r="AC26" s="52"/>
      <c r="AD26" s="52"/>
      <c r="AF26" s="52"/>
    </row>
    <row r="27" spans="1:32" x14ac:dyDescent="0.25">
      <c r="A27" s="50"/>
      <c r="B27" s="2" t="s">
        <v>4</v>
      </c>
      <c r="C27" s="1">
        <f>QUARTILE(C$5:C$25,1)</f>
        <v>82.9</v>
      </c>
      <c r="D27" s="1">
        <f t="shared" ref="D27:J27" si="0">QUARTILE(D$5:D$25,1)</f>
        <v>90</v>
      </c>
      <c r="E27" s="1">
        <f t="shared" si="0"/>
        <v>89.2</v>
      </c>
      <c r="F27" s="1">
        <f t="shared" si="0"/>
        <v>98.4</v>
      </c>
      <c r="G27" s="1">
        <f t="shared" si="0"/>
        <v>95.8</v>
      </c>
      <c r="H27" s="1">
        <f t="shared" si="0"/>
        <v>86.9</v>
      </c>
      <c r="I27" s="1">
        <f t="shared" si="0"/>
        <v>84.6</v>
      </c>
      <c r="J27" s="1">
        <f t="shared" si="0"/>
        <v>83.2</v>
      </c>
      <c r="K27" s="1"/>
      <c r="L27" s="50"/>
      <c r="M27" s="2" t="s">
        <v>4</v>
      </c>
      <c r="N27" s="1">
        <f>QUARTILE(N$5:N$25,1)</f>
        <v>8.1999999999999993</v>
      </c>
      <c r="O27" s="1">
        <f t="shared" ref="O27:U27" si="1">QUARTILE(O$5:O$25,1)</f>
        <v>7.3</v>
      </c>
      <c r="P27" s="1">
        <f t="shared" si="1"/>
        <v>7.5</v>
      </c>
      <c r="Q27" s="1">
        <f t="shared" si="1"/>
        <v>7.2</v>
      </c>
      <c r="R27" s="1">
        <f t="shared" si="1"/>
        <v>7.8</v>
      </c>
      <c r="S27" s="1">
        <f t="shared" si="1"/>
        <v>9.1</v>
      </c>
      <c r="T27" s="1">
        <f t="shared" si="1"/>
        <v>8.3000000000000007</v>
      </c>
      <c r="U27" s="1">
        <f t="shared" si="1"/>
        <v>7.9</v>
      </c>
      <c r="W27" s="50"/>
      <c r="X27" s="2" t="s">
        <v>4</v>
      </c>
      <c r="Y27" s="1">
        <f>QUARTILE(Y$5:Y$25,1)</f>
        <v>1.5</v>
      </c>
      <c r="Z27" s="1">
        <f t="shared" ref="Z27:AF27" si="2">QUARTILE(Z$5:Z$25,1)</f>
        <v>1.9</v>
      </c>
      <c r="AA27" s="1">
        <f t="shared" si="2"/>
        <v>1.8</v>
      </c>
      <c r="AB27" s="1">
        <f t="shared" si="2"/>
        <v>1.9</v>
      </c>
      <c r="AC27" s="1">
        <f t="shared" si="2"/>
        <v>1.9</v>
      </c>
      <c r="AD27" s="1">
        <f t="shared" si="2"/>
        <v>1.9</v>
      </c>
      <c r="AE27" s="1">
        <f t="shared" si="2"/>
        <v>1.6</v>
      </c>
      <c r="AF27" s="1">
        <f t="shared" si="2"/>
        <v>1.8</v>
      </c>
    </row>
    <row r="28" spans="1:32" x14ac:dyDescent="0.25">
      <c r="A28" s="50"/>
      <c r="B28" s="2" t="s">
        <v>3</v>
      </c>
      <c r="C28" s="1">
        <f>MEDIAN(C$5:C$25)</f>
        <v>106.8</v>
      </c>
      <c r="D28" s="1">
        <f t="shared" ref="D28:J28" si="3">MEDIAN(D$5:D$25)</f>
        <v>106.4</v>
      </c>
      <c r="E28" s="1">
        <f t="shared" si="3"/>
        <v>111.4</v>
      </c>
      <c r="F28" s="1">
        <f t="shared" si="3"/>
        <v>108.9</v>
      </c>
      <c r="G28" s="1">
        <f t="shared" si="3"/>
        <v>110.6</v>
      </c>
      <c r="H28" s="1">
        <f t="shared" si="3"/>
        <v>110</v>
      </c>
      <c r="I28" s="1">
        <f t="shared" si="3"/>
        <v>108.4</v>
      </c>
      <c r="J28" s="1">
        <f t="shared" si="3"/>
        <v>105.3</v>
      </c>
      <c r="K28" s="1"/>
      <c r="L28" s="50"/>
      <c r="M28" s="2" t="s">
        <v>3</v>
      </c>
      <c r="N28" s="1">
        <f>MEDIAN(N$5:N$25)</f>
        <v>10.4</v>
      </c>
      <c r="O28" s="1">
        <f t="shared" ref="O28:U28" si="4">MEDIAN(O$5:O$25)</f>
        <v>9.1999999999999993</v>
      </c>
      <c r="P28" s="1">
        <f t="shared" si="4"/>
        <v>8.9</v>
      </c>
      <c r="Q28" s="1">
        <f t="shared" si="4"/>
        <v>8.4</v>
      </c>
      <c r="R28" s="1">
        <f t="shared" si="4"/>
        <v>10.7</v>
      </c>
      <c r="S28" s="1">
        <f t="shared" si="4"/>
        <v>10.8</v>
      </c>
      <c r="T28" s="1">
        <f t="shared" si="4"/>
        <v>10.5</v>
      </c>
      <c r="U28" s="1">
        <f t="shared" si="4"/>
        <v>9.8000000000000007</v>
      </c>
      <c r="W28" s="50"/>
      <c r="X28" s="2" t="s">
        <v>3</v>
      </c>
      <c r="Y28" s="1">
        <f>MEDIAN(Y$5:Y$25)</f>
        <v>3.3</v>
      </c>
      <c r="Z28" s="1">
        <f t="shared" ref="Z28:AF28" si="5">MEDIAN(Z$5:Z$25)</f>
        <v>2.7</v>
      </c>
      <c r="AA28" s="1">
        <f t="shared" si="5"/>
        <v>3</v>
      </c>
      <c r="AB28" s="1">
        <f t="shared" si="5"/>
        <v>2.2000000000000002</v>
      </c>
      <c r="AC28" s="1">
        <f t="shared" si="5"/>
        <v>2.6</v>
      </c>
      <c r="AD28" s="1">
        <f t="shared" si="5"/>
        <v>3.2</v>
      </c>
      <c r="AE28" s="1">
        <f t="shared" si="5"/>
        <v>2.4</v>
      </c>
      <c r="AF28" s="1">
        <f t="shared" si="5"/>
        <v>3.2</v>
      </c>
    </row>
    <row r="29" spans="1:32" x14ac:dyDescent="0.25">
      <c r="A29" s="50"/>
      <c r="B29" s="2" t="s">
        <v>2</v>
      </c>
      <c r="C29" s="1">
        <f>QUARTILE(C$5:C$25,3)</f>
        <v>130.4</v>
      </c>
      <c r="D29" s="1">
        <f t="shared" ref="D29:J29" si="6">QUARTILE(D$5:D$25,3)</f>
        <v>128.5</v>
      </c>
      <c r="E29" s="1">
        <f t="shared" si="6"/>
        <v>131.4</v>
      </c>
      <c r="F29" s="1">
        <f t="shared" si="6"/>
        <v>119.4</v>
      </c>
      <c r="G29" s="1">
        <f t="shared" si="6"/>
        <v>129.80000000000001</v>
      </c>
      <c r="H29" s="1">
        <f t="shared" si="6"/>
        <v>128.19999999999999</v>
      </c>
      <c r="I29" s="1">
        <f t="shared" si="6"/>
        <v>130.80000000000001</v>
      </c>
      <c r="J29" s="1">
        <f t="shared" si="6"/>
        <v>121.6</v>
      </c>
      <c r="K29" s="1"/>
      <c r="L29" s="50"/>
      <c r="M29" s="2" t="s">
        <v>2</v>
      </c>
      <c r="N29" s="1">
        <f>QUARTILE(N$5:N$25,3)</f>
        <v>12.1</v>
      </c>
      <c r="O29" s="1">
        <f t="shared" ref="O29:U29" si="7">QUARTILE(O$5:O$25,3)</f>
        <v>13</v>
      </c>
      <c r="P29" s="1">
        <f t="shared" si="7"/>
        <v>13.3</v>
      </c>
      <c r="Q29" s="1">
        <f t="shared" si="7"/>
        <v>13.5</v>
      </c>
      <c r="R29" s="1">
        <f t="shared" si="7"/>
        <v>12</v>
      </c>
      <c r="S29" s="1">
        <f t="shared" si="7"/>
        <v>13.1</v>
      </c>
      <c r="T29" s="1">
        <f t="shared" si="7"/>
        <v>12.7</v>
      </c>
      <c r="U29" s="1">
        <f t="shared" si="7"/>
        <v>12.3</v>
      </c>
      <c r="W29" s="50"/>
      <c r="X29" s="2" t="s">
        <v>2</v>
      </c>
      <c r="Y29" s="1">
        <f>QUARTILE(Y$5:Y$25,3)</f>
        <v>4</v>
      </c>
      <c r="Z29" s="1">
        <f t="shared" ref="Z29:AF29" si="8">QUARTILE(Z$5:Z$25,3)</f>
        <v>4.9000000000000004</v>
      </c>
      <c r="AA29" s="1">
        <f t="shared" si="8"/>
        <v>4.3</v>
      </c>
      <c r="AB29" s="1">
        <f t="shared" si="8"/>
        <v>4.5</v>
      </c>
      <c r="AC29" s="1">
        <f t="shared" si="8"/>
        <v>5.6</v>
      </c>
      <c r="AD29" s="1">
        <f t="shared" si="8"/>
        <v>5.9</v>
      </c>
      <c r="AE29" s="1">
        <f t="shared" si="8"/>
        <v>5.5</v>
      </c>
      <c r="AF29" s="1">
        <f t="shared" si="8"/>
        <v>5.3</v>
      </c>
    </row>
    <row r="30" spans="1:32" x14ac:dyDescent="0.25">
      <c r="A30" s="50"/>
      <c r="B30" s="2" t="s">
        <v>1</v>
      </c>
      <c r="C30" s="1">
        <f>AVERAGE(C$5:C$25)</f>
        <v>105.53809523809522</v>
      </c>
      <c r="D30" s="1">
        <f t="shared" ref="D30:J30" si="9">AVERAGE(D$5:D$25)</f>
        <v>109.57142857142857</v>
      </c>
      <c r="E30" s="1">
        <f t="shared" si="9"/>
        <v>109.61428571428571</v>
      </c>
      <c r="F30" s="1">
        <f t="shared" si="9"/>
        <v>109.17142857142859</v>
      </c>
      <c r="G30" s="1">
        <f t="shared" si="9"/>
        <v>109.68571428571428</v>
      </c>
      <c r="H30" s="1">
        <f t="shared" si="9"/>
        <v>107.64285714285714</v>
      </c>
      <c r="I30" s="1">
        <f t="shared" si="9"/>
        <v>110.83333333333336</v>
      </c>
      <c r="J30" s="1">
        <f t="shared" si="9"/>
        <v>105.7047619047619</v>
      </c>
      <c r="K30" s="1"/>
      <c r="L30" s="50"/>
      <c r="M30" s="2" t="s">
        <v>1</v>
      </c>
      <c r="N30" s="1">
        <f>AVERAGE(N$5:N$25)</f>
        <v>10.238095238095237</v>
      </c>
      <c r="O30" s="1">
        <f t="shared" ref="O30:U30" si="10">AVERAGE(O$5:O$25)</f>
        <v>10.457142857142856</v>
      </c>
      <c r="P30" s="1">
        <f t="shared" si="10"/>
        <v>10.333333333333332</v>
      </c>
      <c r="Q30" s="1">
        <f t="shared" si="10"/>
        <v>10.633333333333333</v>
      </c>
      <c r="R30" s="1">
        <f t="shared" si="10"/>
        <v>11.290476190476191</v>
      </c>
      <c r="S30" s="1">
        <f t="shared" si="10"/>
        <v>12.104761904761906</v>
      </c>
      <c r="T30" s="1">
        <f t="shared" si="10"/>
        <v>10.857142857142858</v>
      </c>
      <c r="U30" s="1">
        <f t="shared" si="10"/>
        <v>10.376190476190478</v>
      </c>
      <c r="W30" s="50"/>
      <c r="X30" s="2" t="s">
        <v>1</v>
      </c>
      <c r="Y30" s="1">
        <f>AVERAGE(Y$5:Y$25)</f>
        <v>3.0285714285714285</v>
      </c>
      <c r="Z30" s="1">
        <f t="shared" ref="Z30:AF30" si="11">AVERAGE(Z$5:Z$25)</f>
        <v>3.1714285714285717</v>
      </c>
      <c r="AA30" s="1">
        <f t="shared" si="11"/>
        <v>3.0857142857142863</v>
      </c>
      <c r="AB30" s="1">
        <f t="shared" si="11"/>
        <v>2.9190476190476189</v>
      </c>
      <c r="AC30" s="1">
        <f t="shared" si="11"/>
        <v>3.4428571428571426</v>
      </c>
      <c r="AD30" s="1">
        <f t="shared" si="11"/>
        <v>3.6428571428571428</v>
      </c>
      <c r="AE30" s="1">
        <f t="shared" si="11"/>
        <v>3.1285714285714286</v>
      </c>
      <c r="AF30" s="1">
        <f t="shared" si="11"/>
        <v>3.4190476190476198</v>
      </c>
    </row>
    <row r="31" spans="1:32" x14ac:dyDescent="0.25">
      <c r="B31" s="2" t="s">
        <v>0</v>
      </c>
      <c r="C31" s="1">
        <f>_xlfn.STDEV.S(C$5:C$25)</f>
        <v>45.366644973928572</v>
      </c>
      <c r="D31" s="1">
        <f t="shared" ref="D31:J31" si="12">_xlfn.STDEV.S(D$5:D$25)</f>
        <v>42.422884659781694</v>
      </c>
      <c r="E31" s="1">
        <f t="shared" si="12"/>
        <v>38.722322834694261</v>
      </c>
      <c r="F31" s="1">
        <f t="shared" si="12"/>
        <v>35.002973343091014</v>
      </c>
      <c r="G31" s="1">
        <f t="shared" si="12"/>
        <v>34.051729555402716</v>
      </c>
      <c r="H31" s="1">
        <f t="shared" si="12"/>
        <v>32.323483281177616</v>
      </c>
      <c r="I31" s="1">
        <f t="shared" si="12"/>
        <v>39.781356604989384</v>
      </c>
      <c r="J31" s="1">
        <f t="shared" si="12"/>
        <v>35.331621476950069</v>
      </c>
      <c r="K31" s="1"/>
      <c r="M31" s="2" t="s">
        <v>0</v>
      </c>
      <c r="N31" s="1">
        <f>_xlfn.STDEV.S(N$5:N$25)</f>
        <v>4.477552477690927</v>
      </c>
      <c r="O31" s="1">
        <f t="shared" ref="O31:U31" si="13">_xlfn.STDEV.S(O$5:O$25)</f>
        <v>6.0326255833236875</v>
      </c>
      <c r="P31" s="1">
        <f t="shared" si="13"/>
        <v>4.8202005490781552</v>
      </c>
      <c r="Q31" s="1">
        <f t="shared" si="13"/>
        <v>5.7338759433155975</v>
      </c>
      <c r="R31" s="1">
        <f t="shared" si="13"/>
        <v>5.3147817228842742</v>
      </c>
      <c r="S31" s="1">
        <f t="shared" si="13"/>
        <v>5.8197488081940607</v>
      </c>
      <c r="T31" s="1">
        <f t="shared" si="13"/>
        <v>5.0614791739738898</v>
      </c>
      <c r="U31" s="1">
        <f t="shared" si="13"/>
        <v>5.3406839226736436</v>
      </c>
      <c r="X31" s="2" t="s">
        <v>0</v>
      </c>
      <c r="Y31" s="1">
        <f>_xlfn.STDEV.S(Y$5:Y$25)</f>
        <v>1.8995112153243157</v>
      </c>
      <c r="Z31" s="1">
        <f t="shared" ref="Z31:AF31" si="14">_xlfn.STDEV.S(Z$5:Z$25)</f>
        <v>1.9682842419586801</v>
      </c>
      <c r="AA31" s="1">
        <f t="shared" si="14"/>
        <v>1.7819331396788458</v>
      </c>
      <c r="AB31" s="1">
        <f t="shared" si="14"/>
        <v>1.9492611542887344</v>
      </c>
      <c r="AC31" s="1">
        <f t="shared" si="14"/>
        <v>2.1683107315538122</v>
      </c>
      <c r="AD31" s="1">
        <f t="shared" si="14"/>
        <v>2.5716864950011749</v>
      </c>
      <c r="AE31" s="1">
        <f t="shared" si="14"/>
        <v>2.3845634521108581</v>
      </c>
      <c r="AF31" s="1">
        <f t="shared" si="14"/>
        <v>2.224099603799039</v>
      </c>
    </row>
    <row r="33" spans="1:21" x14ac:dyDescent="0.25">
      <c r="A33" s="11" t="s">
        <v>56</v>
      </c>
      <c r="L33" s="11" t="s">
        <v>55</v>
      </c>
    </row>
    <row r="34" spans="1:21" x14ac:dyDescent="0.25">
      <c r="A34" s="96" t="s">
        <v>47</v>
      </c>
      <c r="B34" s="97"/>
      <c r="C34" s="45">
        <v>2012</v>
      </c>
      <c r="D34" s="45">
        <v>2013</v>
      </c>
      <c r="E34" s="45">
        <v>2014</v>
      </c>
      <c r="F34" s="45">
        <v>2015</v>
      </c>
      <c r="G34" s="45">
        <v>2016</v>
      </c>
      <c r="H34" s="45">
        <v>2017</v>
      </c>
      <c r="I34" s="45">
        <v>2018</v>
      </c>
      <c r="J34" s="45">
        <v>2019</v>
      </c>
      <c r="K34" s="82"/>
      <c r="L34" s="96" t="s">
        <v>47</v>
      </c>
      <c r="M34" s="97"/>
      <c r="N34" s="45">
        <v>2012</v>
      </c>
      <c r="O34" s="45">
        <v>2013</v>
      </c>
      <c r="P34" s="45">
        <v>2014</v>
      </c>
      <c r="Q34" s="45">
        <v>2015</v>
      </c>
      <c r="R34" s="45">
        <v>2016</v>
      </c>
      <c r="S34" s="45">
        <v>2017</v>
      </c>
      <c r="T34" s="45">
        <v>2018</v>
      </c>
      <c r="U34" s="45">
        <v>2019</v>
      </c>
    </row>
    <row r="35" spans="1:21" x14ac:dyDescent="0.25">
      <c r="A35" s="10" t="s">
        <v>46</v>
      </c>
      <c r="B35" s="9" t="s">
        <v>45</v>
      </c>
      <c r="C35" s="44">
        <v>7.8</v>
      </c>
      <c r="D35" s="44">
        <v>8.5</v>
      </c>
      <c r="E35" s="44">
        <v>10.5</v>
      </c>
      <c r="F35" s="44">
        <v>12.6</v>
      </c>
      <c r="G35" s="44">
        <v>13.1</v>
      </c>
      <c r="H35" s="44">
        <v>11.4</v>
      </c>
      <c r="I35" s="44">
        <v>7.8</v>
      </c>
      <c r="J35" s="81">
        <v>11.9</v>
      </c>
      <c r="K35" s="52"/>
      <c r="L35" s="10" t="s">
        <v>46</v>
      </c>
      <c r="M35" s="9" t="s">
        <v>45</v>
      </c>
      <c r="N35" s="44">
        <v>6.2</v>
      </c>
      <c r="O35" s="44">
        <v>6.2</v>
      </c>
      <c r="P35" s="44">
        <v>4.5999999999999996</v>
      </c>
      <c r="Q35" s="44">
        <v>5.6</v>
      </c>
      <c r="R35" s="44">
        <v>4.7</v>
      </c>
      <c r="S35" s="44">
        <v>7.3</v>
      </c>
      <c r="T35" s="81">
        <v>9.8000000000000007</v>
      </c>
      <c r="U35" s="81">
        <v>8.9</v>
      </c>
    </row>
    <row r="36" spans="1:21" x14ac:dyDescent="0.25">
      <c r="A36" s="10" t="s">
        <v>44</v>
      </c>
      <c r="B36" s="9" t="s">
        <v>43</v>
      </c>
      <c r="C36" s="44">
        <v>15.8</v>
      </c>
      <c r="D36" s="44">
        <v>0</v>
      </c>
      <c r="E36" s="44">
        <v>7.8</v>
      </c>
      <c r="F36" s="44">
        <v>15.6</v>
      </c>
      <c r="G36" s="44">
        <v>23.4</v>
      </c>
      <c r="H36" s="44">
        <v>0</v>
      </c>
      <c r="I36" s="44">
        <v>15.8</v>
      </c>
      <c r="J36" s="44">
        <v>7.9</v>
      </c>
      <c r="K36" s="52"/>
      <c r="L36" s="10" t="s">
        <v>44</v>
      </c>
      <c r="M36" s="9" t="s">
        <v>43</v>
      </c>
      <c r="N36" s="44">
        <v>0</v>
      </c>
      <c r="O36" s="44">
        <v>0</v>
      </c>
      <c r="P36" s="44">
        <v>7.8</v>
      </c>
      <c r="Q36" s="44">
        <v>7.8</v>
      </c>
      <c r="R36" s="44">
        <v>7.8</v>
      </c>
      <c r="S36" s="44">
        <v>0</v>
      </c>
      <c r="T36" s="44">
        <v>7.9</v>
      </c>
      <c r="U36" s="44">
        <v>7.9</v>
      </c>
    </row>
    <row r="37" spans="1:21" x14ac:dyDescent="0.25">
      <c r="A37" s="10" t="s">
        <v>42</v>
      </c>
      <c r="B37" s="9" t="s">
        <v>41</v>
      </c>
      <c r="C37" s="44">
        <v>12.7</v>
      </c>
      <c r="D37" s="44">
        <v>12.9</v>
      </c>
      <c r="E37" s="44">
        <v>15.2</v>
      </c>
      <c r="F37" s="44">
        <v>15.4</v>
      </c>
      <c r="G37" s="44">
        <v>17.399999999999999</v>
      </c>
      <c r="H37" s="44">
        <v>15.1</v>
      </c>
      <c r="I37" s="44">
        <v>12.7</v>
      </c>
      <c r="J37" s="44">
        <v>19.100000000000001</v>
      </c>
      <c r="K37" s="52"/>
      <c r="L37" s="10" t="s">
        <v>42</v>
      </c>
      <c r="M37" s="9" t="s">
        <v>41</v>
      </c>
      <c r="N37" s="44">
        <v>6.1</v>
      </c>
      <c r="O37" s="44">
        <v>6.1</v>
      </c>
      <c r="P37" s="44">
        <v>5.0999999999999996</v>
      </c>
      <c r="Q37" s="44">
        <v>4.5</v>
      </c>
      <c r="R37" s="44">
        <v>4.5999999999999996</v>
      </c>
      <c r="S37" s="44">
        <v>3.8</v>
      </c>
      <c r="T37" s="44">
        <v>4.2</v>
      </c>
      <c r="U37" s="44">
        <v>3.7</v>
      </c>
    </row>
    <row r="38" spans="1:21" x14ac:dyDescent="0.25">
      <c r="A38" s="10" t="s">
        <v>40</v>
      </c>
      <c r="B38" s="9" t="s">
        <v>39</v>
      </c>
      <c r="C38" s="44">
        <v>0</v>
      </c>
      <c r="D38" s="44">
        <v>0</v>
      </c>
      <c r="E38" s="44">
        <v>0</v>
      </c>
      <c r="F38" s="44">
        <v>5.8</v>
      </c>
      <c r="G38" s="44">
        <v>1.9</v>
      </c>
      <c r="H38" s="44">
        <v>5.8</v>
      </c>
      <c r="I38" s="44">
        <v>1.9</v>
      </c>
      <c r="J38" s="44">
        <v>0</v>
      </c>
      <c r="K38" s="52"/>
      <c r="L38" s="10" t="s">
        <v>40</v>
      </c>
      <c r="M38" s="9" t="s">
        <v>39</v>
      </c>
      <c r="N38" s="44">
        <v>0</v>
      </c>
      <c r="O38" s="44">
        <v>4</v>
      </c>
      <c r="P38" s="44">
        <v>5.9</v>
      </c>
      <c r="Q38" s="44">
        <v>3.9</v>
      </c>
      <c r="R38" s="44">
        <v>3.9</v>
      </c>
      <c r="S38" s="44">
        <v>3.8</v>
      </c>
      <c r="T38" s="44">
        <v>1.9</v>
      </c>
      <c r="U38" s="44">
        <v>1.9</v>
      </c>
    </row>
    <row r="39" spans="1:21" x14ac:dyDescent="0.25">
      <c r="A39" s="10" t="s">
        <v>38</v>
      </c>
      <c r="B39" s="9" t="s">
        <v>37</v>
      </c>
      <c r="C39" s="44">
        <v>5.7</v>
      </c>
      <c r="D39" s="44">
        <v>11.4</v>
      </c>
      <c r="E39" s="44">
        <v>9.4</v>
      </c>
      <c r="F39" s="44">
        <v>26.1</v>
      </c>
      <c r="G39" s="44">
        <v>26.1</v>
      </c>
      <c r="H39" s="44">
        <v>14.9</v>
      </c>
      <c r="I39" s="44">
        <v>14.9</v>
      </c>
      <c r="J39" s="44">
        <v>13</v>
      </c>
      <c r="K39" s="52"/>
      <c r="L39" s="10" t="s">
        <v>38</v>
      </c>
      <c r="M39" s="9" t="s">
        <v>37</v>
      </c>
      <c r="N39" s="44">
        <v>7.6</v>
      </c>
      <c r="O39" s="44">
        <v>5.7</v>
      </c>
      <c r="P39" s="44">
        <v>3.8</v>
      </c>
      <c r="Q39" s="44">
        <v>3.7</v>
      </c>
      <c r="R39" s="44">
        <v>3.7</v>
      </c>
      <c r="S39" s="44">
        <v>3.7</v>
      </c>
      <c r="T39" s="44">
        <v>1.9</v>
      </c>
      <c r="U39" s="44">
        <v>0</v>
      </c>
    </row>
    <row r="40" spans="1:21" x14ac:dyDescent="0.25">
      <c r="A40" s="10" t="s">
        <v>36</v>
      </c>
      <c r="B40" s="9" t="s">
        <v>35</v>
      </c>
      <c r="C40" s="44">
        <v>17.100000000000001</v>
      </c>
      <c r="D40" s="44">
        <v>17.899999999999999</v>
      </c>
      <c r="E40" s="44">
        <v>16.399999999999999</v>
      </c>
      <c r="F40" s="44">
        <v>18.100000000000001</v>
      </c>
      <c r="G40" s="44">
        <v>18.7</v>
      </c>
      <c r="H40" s="44">
        <v>21.2</v>
      </c>
      <c r="I40" s="44">
        <v>17.100000000000001</v>
      </c>
      <c r="J40" s="44">
        <v>17.899999999999999</v>
      </c>
      <c r="K40" s="52"/>
      <c r="L40" s="10" t="s">
        <v>36</v>
      </c>
      <c r="M40" s="9" t="s">
        <v>35</v>
      </c>
      <c r="N40" s="44">
        <v>6.8</v>
      </c>
      <c r="O40" s="44">
        <v>6.4</v>
      </c>
      <c r="P40" s="44">
        <v>6.6</v>
      </c>
      <c r="Q40" s="44">
        <v>5.7</v>
      </c>
      <c r="R40" s="44">
        <v>3</v>
      </c>
      <c r="S40" s="44">
        <v>2.6</v>
      </c>
      <c r="T40" s="44">
        <v>3.1</v>
      </c>
      <c r="U40" s="44">
        <v>2.4</v>
      </c>
    </row>
    <row r="41" spans="1:21" x14ac:dyDescent="0.25">
      <c r="A41" s="10" t="s">
        <v>34</v>
      </c>
      <c r="B41" s="9" t="s">
        <v>33</v>
      </c>
      <c r="C41" s="44">
        <v>9.8000000000000007</v>
      </c>
      <c r="D41" s="44">
        <v>9</v>
      </c>
      <c r="E41" s="44">
        <v>5.7</v>
      </c>
      <c r="F41" s="44">
        <v>8.1</v>
      </c>
      <c r="G41" s="44">
        <v>13.9</v>
      </c>
      <c r="H41" s="44">
        <v>13.9</v>
      </c>
      <c r="I41" s="44">
        <v>9.8000000000000007</v>
      </c>
      <c r="J41" s="44">
        <v>23</v>
      </c>
      <c r="K41" s="52"/>
      <c r="L41" s="10" t="s">
        <v>34</v>
      </c>
      <c r="M41" s="9" t="s">
        <v>33</v>
      </c>
      <c r="N41" s="44">
        <v>4.0999999999999996</v>
      </c>
      <c r="O41" s="44">
        <v>4.9000000000000004</v>
      </c>
      <c r="P41" s="44">
        <v>3.3</v>
      </c>
      <c r="Q41" s="44">
        <v>2.4</v>
      </c>
      <c r="R41" s="44">
        <v>2.4</v>
      </c>
      <c r="S41" s="44">
        <v>3.3</v>
      </c>
      <c r="T41" s="44">
        <v>3.3</v>
      </c>
      <c r="U41" s="44">
        <v>1.6</v>
      </c>
    </row>
    <row r="42" spans="1:21" x14ac:dyDescent="0.25">
      <c r="A42" s="10" t="s">
        <v>32</v>
      </c>
      <c r="B42" s="9" t="s">
        <v>31</v>
      </c>
      <c r="C42" s="44">
        <v>5.7</v>
      </c>
      <c r="D42" s="44">
        <v>7.6</v>
      </c>
      <c r="E42" s="44">
        <v>5.0999999999999996</v>
      </c>
      <c r="F42" s="44">
        <v>9.4</v>
      </c>
      <c r="G42" s="44">
        <v>6.3</v>
      </c>
      <c r="H42" s="44">
        <v>11.5</v>
      </c>
      <c r="I42" s="44">
        <v>5.7</v>
      </c>
      <c r="J42" s="44">
        <v>10.3</v>
      </c>
      <c r="K42" s="52"/>
      <c r="L42" s="10" t="s">
        <v>32</v>
      </c>
      <c r="M42" s="9" t="s">
        <v>31</v>
      </c>
      <c r="N42" s="44">
        <v>3.8</v>
      </c>
      <c r="O42" s="44">
        <v>5.0999999999999996</v>
      </c>
      <c r="P42" s="44">
        <v>3.8</v>
      </c>
      <c r="Q42" s="44">
        <v>5.7</v>
      </c>
      <c r="R42" s="44">
        <v>5.7</v>
      </c>
      <c r="S42" s="44">
        <v>7</v>
      </c>
      <c r="T42" s="44">
        <v>8.9</v>
      </c>
      <c r="U42" s="44">
        <v>9</v>
      </c>
    </row>
    <row r="43" spans="1:21" x14ac:dyDescent="0.25">
      <c r="A43" s="10" t="s">
        <v>30</v>
      </c>
      <c r="B43" s="9" t="s">
        <v>29</v>
      </c>
      <c r="C43" s="44">
        <v>30.6</v>
      </c>
      <c r="D43" s="44">
        <v>32.700000000000003</v>
      </c>
      <c r="E43" s="44">
        <v>32.9</v>
      </c>
      <c r="F43" s="44">
        <v>29.9</v>
      </c>
      <c r="G43" s="44">
        <v>24.7</v>
      </c>
      <c r="H43" s="44">
        <v>29.2</v>
      </c>
      <c r="I43" s="44">
        <v>30.6</v>
      </c>
      <c r="J43" s="44">
        <v>27.6</v>
      </c>
      <c r="K43" s="52"/>
      <c r="L43" s="10" t="s">
        <v>30</v>
      </c>
      <c r="M43" s="9" t="s">
        <v>29</v>
      </c>
      <c r="N43" s="44">
        <v>4.5999999999999996</v>
      </c>
      <c r="O43" s="44">
        <v>4.5999999999999996</v>
      </c>
      <c r="P43" s="44">
        <v>5.5</v>
      </c>
      <c r="Q43" s="44">
        <v>5.8</v>
      </c>
      <c r="R43" s="44">
        <v>5.2</v>
      </c>
      <c r="S43" s="44">
        <v>5.2</v>
      </c>
      <c r="T43" s="44">
        <v>4.3</v>
      </c>
      <c r="U43" s="44">
        <v>4.5</v>
      </c>
    </row>
    <row r="44" spans="1:21" x14ac:dyDescent="0.25">
      <c r="A44" s="10" t="s">
        <v>28</v>
      </c>
      <c r="B44" s="9" t="s">
        <v>27</v>
      </c>
      <c r="C44" s="44">
        <v>9.8000000000000007</v>
      </c>
      <c r="D44" s="44">
        <v>13.1</v>
      </c>
      <c r="E44" s="44">
        <v>14.1</v>
      </c>
      <c r="F44" s="44">
        <v>11.2</v>
      </c>
      <c r="G44" s="44">
        <v>7.5</v>
      </c>
      <c r="H44" s="44">
        <v>8</v>
      </c>
      <c r="I44" s="44">
        <v>9.8000000000000007</v>
      </c>
      <c r="J44" s="44">
        <v>5.6</v>
      </c>
      <c r="K44" s="52"/>
      <c r="L44" s="10" t="s">
        <v>28</v>
      </c>
      <c r="M44" s="9" t="s">
        <v>27</v>
      </c>
      <c r="N44" s="44">
        <v>5.7</v>
      </c>
      <c r="O44" s="44">
        <v>5.4</v>
      </c>
      <c r="P44" s="44">
        <v>6.2</v>
      </c>
      <c r="Q44" s="44">
        <v>3.5</v>
      </c>
      <c r="R44" s="44">
        <v>2.7</v>
      </c>
      <c r="S44" s="44">
        <v>2.9</v>
      </c>
      <c r="T44" s="44">
        <v>3.7</v>
      </c>
      <c r="U44" s="44">
        <v>6.2</v>
      </c>
    </row>
    <row r="45" spans="1:21" x14ac:dyDescent="0.25">
      <c r="A45" s="10" t="s">
        <v>26</v>
      </c>
      <c r="B45" s="9" t="s">
        <v>25</v>
      </c>
      <c r="C45" s="44">
        <v>12.4</v>
      </c>
      <c r="D45" s="44">
        <v>9</v>
      </c>
      <c r="E45" s="44">
        <v>13.5</v>
      </c>
      <c r="F45" s="44">
        <v>16.7</v>
      </c>
      <c r="G45" s="44">
        <v>12.3</v>
      </c>
      <c r="H45" s="44">
        <v>9</v>
      </c>
      <c r="I45" s="44">
        <v>12.4</v>
      </c>
      <c r="J45" s="44">
        <v>13.6</v>
      </c>
      <c r="K45" s="52"/>
      <c r="L45" s="10" t="s">
        <v>26</v>
      </c>
      <c r="M45" s="9" t="s">
        <v>25</v>
      </c>
      <c r="N45" s="44">
        <v>3.4</v>
      </c>
      <c r="O45" s="44">
        <v>3.4</v>
      </c>
      <c r="P45" s="44">
        <v>5.6</v>
      </c>
      <c r="Q45" s="44">
        <v>4.5</v>
      </c>
      <c r="R45" s="44">
        <v>2.2000000000000002</v>
      </c>
      <c r="S45" s="44">
        <v>3.4</v>
      </c>
      <c r="T45" s="44">
        <v>2.2000000000000002</v>
      </c>
      <c r="U45" s="44">
        <v>2.2999999999999998</v>
      </c>
    </row>
    <row r="46" spans="1:21" x14ac:dyDescent="0.25">
      <c r="A46" s="10" t="s">
        <v>24</v>
      </c>
      <c r="B46" s="9" t="s">
        <v>23</v>
      </c>
      <c r="C46" s="44">
        <v>11.7</v>
      </c>
      <c r="D46" s="44">
        <v>11.7</v>
      </c>
      <c r="E46" s="44">
        <v>7.1</v>
      </c>
      <c r="F46" s="44">
        <v>9</v>
      </c>
      <c r="G46" s="44">
        <v>12.9</v>
      </c>
      <c r="H46" s="44">
        <v>16.2</v>
      </c>
      <c r="I46" s="44">
        <v>11.7</v>
      </c>
      <c r="J46" s="44">
        <v>11.1</v>
      </c>
      <c r="K46" s="52"/>
      <c r="L46" s="10" t="s">
        <v>24</v>
      </c>
      <c r="M46" s="9" t="s">
        <v>23</v>
      </c>
      <c r="N46" s="44">
        <v>1.9</v>
      </c>
      <c r="O46" s="44">
        <v>3.9</v>
      </c>
      <c r="P46" s="44">
        <v>4.5</v>
      </c>
      <c r="Q46" s="44">
        <v>6.4</v>
      </c>
      <c r="R46" s="44">
        <v>5.2</v>
      </c>
      <c r="S46" s="44">
        <v>3.9</v>
      </c>
      <c r="T46" s="44">
        <v>3.3</v>
      </c>
      <c r="U46" s="44">
        <v>3.3</v>
      </c>
    </row>
    <row r="47" spans="1:21" x14ac:dyDescent="0.25">
      <c r="A47" s="10" t="s">
        <v>22</v>
      </c>
      <c r="B47" s="9" t="s">
        <v>21</v>
      </c>
      <c r="C47" s="44">
        <v>13.8</v>
      </c>
      <c r="D47" s="44">
        <v>13.1</v>
      </c>
      <c r="E47" s="44">
        <v>14.8</v>
      </c>
      <c r="F47" s="44">
        <v>16</v>
      </c>
      <c r="G47" s="44">
        <v>17.5</v>
      </c>
      <c r="H47" s="44">
        <v>17.2</v>
      </c>
      <c r="I47" s="44">
        <v>13.8</v>
      </c>
      <c r="J47" s="44">
        <v>17.100000000000001</v>
      </c>
      <c r="K47" s="52"/>
      <c r="L47" s="10" t="s">
        <v>22</v>
      </c>
      <c r="M47" s="9" t="s">
        <v>21</v>
      </c>
      <c r="N47" s="44">
        <v>8.1999999999999993</v>
      </c>
      <c r="O47" s="44">
        <v>8</v>
      </c>
      <c r="P47" s="44">
        <v>9.5</v>
      </c>
      <c r="Q47" s="44">
        <v>8.6999999999999993</v>
      </c>
      <c r="R47" s="44">
        <v>8.3000000000000007</v>
      </c>
      <c r="S47" s="44">
        <v>6.8</v>
      </c>
      <c r="T47" s="44">
        <v>7.3</v>
      </c>
      <c r="U47" s="44">
        <v>6.6</v>
      </c>
    </row>
    <row r="48" spans="1:21" x14ac:dyDescent="0.25">
      <c r="A48" s="10" t="s">
        <v>20</v>
      </c>
      <c r="B48" s="9" t="s">
        <v>19</v>
      </c>
      <c r="C48" s="44">
        <v>9.1999999999999993</v>
      </c>
      <c r="D48" s="44">
        <v>9.1999999999999993</v>
      </c>
      <c r="E48" s="44">
        <v>8.4</v>
      </c>
      <c r="F48" s="44">
        <v>9</v>
      </c>
      <c r="G48" s="44">
        <v>9.8000000000000007</v>
      </c>
      <c r="H48" s="44">
        <v>9.8000000000000007</v>
      </c>
      <c r="I48" s="44">
        <v>9.1999999999999993</v>
      </c>
      <c r="J48" s="44">
        <v>10.6</v>
      </c>
      <c r="K48" s="52"/>
      <c r="L48" s="10" t="s">
        <v>20</v>
      </c>
      <c r="M48" s="9" t="s">
        <v>19</v>
      </c>
      <c r="N48" s="44">
        <v>4.5999999999999996</v>
      </c>
      <c r="O48" s="44">
        <v>3.1</v>
      </c>
      <c r="P48" s="44">
        <v>3.8</v>
      </c>
      <c r="Q48" s="44">
        <v>3.7</v>
      </c>
      <c r="R48" s="44">
        <v>3.8</v>
      </c>
      <c r="S48" s="44">
        <v>4.5</v>
      </c>
      <c r="T48" s="44">
        <v>3.8</v>
      </c>
      <c r="U48" s="44">
        <v>3</v>
      </c>
    </row>
    <row r="49" spans="1:21" x14ac:dyDescent="0.25">
      <c r="A49" s="10" t="s">
        <v>18</v>
      </c>
      <c r="B49" s="9" t="s">
        <v>17</v>
      </c>
      <c r="C49" s="44">
        <v>9.6</v>
      </c>
      <c r="D49" s="44">
        <v>12.8</v>
      </c>
      <c r="E49" s="44">
        <v>6.4</v>
      </c>
      <c r="F49" s="44">
        <v>6.4</v>
      </c>
      <c r="G49" s="44">
        <v>9.6</v>
      </c>
      <c r="H49" s="44">
        <v>6.4</v>
      </c>
      <c r="I49" s="44">
        <v>9.6</v>
      </c>
      <c r="J49" s="44">
        <v>16.2</v>
      </c>
      <c r="K49" s="52"/>
      <c r="L49" s="10" t="s">
        <v>18</v>
      </c>
      <c r="M49" s="9" t="s">
        <v>17</v>
      </c>
      <c r="N49" s="44">
        <v>3.2</v>
      </c>
      <c r="O49" s="44">
        <v>3.2</v>
      </c>
      <c r="P49" s="44">
        <v>3.2</v>
      </c>
      <c r="Q49" s="44">
        <v>3.2</v>
      </c>
      <c r="R49" s="44">
        <v>6.4</v>
      </c>
      <c r="S49" s="44">
        <v>6.4</v>
      </c>
      <c r="T49" s="44">
        <v>9.6999999999999993</v>
      </c>
      <c r="U49" s="44">
        <v>16.2</v>
      </c>
    </row>
    <row r="50" spans="1:21" x14ac:dyDescent="0.25">
      <c r="A50" s="10" t="s">
        <v>16</v>
      </c>
      <c r="B50" s="9" t="s">
        <v>15</v>
      </c>
      <c r="C50" s="44">
        <v>22.5</v>
      </c>
      <c r="D50" s="44">
        <v>22.7</v>
      </c>
      <c r="E50" s="44">
        <v>22.5</v>
      </c>
      <c r="F50" s="44">
        <v>18.100000000000001</v>
      </c>
      <c r="G50" s="44">
        <v>21.5</v>
      </c>
      <c r="H50" s="44">
        <v>18.600000000000001</v>
      </c>
      <c r="I50" s="44">
        <v>22.5</v>
      </c>
      <c r="J50" s="44">
        <v>19.399999999999999</v>
      </c>
      <c r="K50" s="52"/>
      <c r="L50" s="10" t="s">
        <v>16</v>
      </c>
      <c r="M50" s="9" t="s">
        <v>15</v>
      </c>
      <c r="N50" s="44">
        <v>4.9000000000000004</v>
      </c>
      <c r="O50" s="44">
        <v>4.9000000000000004</v>
      </c>
      <c r="P50" s="44">
        <v>3.8</v>
      </c>
      <c r="Q50" s="44">
        <v>4.9000000000000004</v>
      </c>
      <c r="R50" s="44">
        <v>4.4000000000000004</v>
      </c>
      <c r="S50" s="44">
        <v>6.5</v>
      </c>
      <c r="T50" s="44">
        <v>5.0999999999999996</v>
      </c>
      <c r="U50" s="44">
        <v>7</v>
      </c>
    </row>
    <row r="51" spans="1:21" x14ac:dyDescent="0.25">
      <c r="A51" s="10" t="s">
        <v>14</v>
      </c>
      <c r="B51" s="9" t="s">
        <v>13</v>
      </c>
      <c r="C51" s="44">
        <v>17.3</v>
      </c>
      <c r="D51" s="44">
        <v>17.5</v>
      </c>
      <c r="E51" s="44">
        <v>17.3</v>
      </c>
      <c r="F51" s="44">
        <v>14.7</v>
      </c>
      <c r="G51" s="44">
        <v>14.9</v>
      </c>
      <c r="H51" s="44">
        <v>15</v>
      </c>
      <c r="I51" s="44">
        <v>17.3</v>
      </c>
      <c r="J51" s="44">
        <v>14.3</v>
      </c>
      <c r="K51" s="52"/>
      <c r="L51" s="10" t="s">
        <v>14</v>
      </c>
      <c r="M51" s="9" t="s">
        <v>13</v>
      </c>
      <c r="N51" s="44">
        <v>6.2</v>
      </c>
      <c r="O51" s="44">
        <v>5.7</v>
      </c>
      <c r="P51" s="44">
        <v>6.7</v>
      </c>
      <c r="Q51" s="44">
        <v>7.1</v>
      </c>
      <c r="R51" s="44">
        <v>7.8</v>
      </c>
      <c r="S51" s="44">
        <v>7.4</v>
      </c>
      <c r="T51" s="44">
        <v>6.4</v>
      </c>
      <c r="U51" s="44">
        <v>5.2</v>
      </c>
    </row>
    <row r="52" spans="1:21" x14ac:dyDescent="0.25">
      <c r="A52" s="10" t="s">
        <v>12</v>
      </c>
      <c r="B52" s="9" t="s">
        <v>11</v>
      </c>
      <c r="C52" s="44">
        <v>17.3</v>
      </c>
      <c r="D52" s="44">
        <v>19</v>
      </c>
      <c r="E52" s="44">
        <v>22.6</v>
      </c>
      <c r="F52" s="44">
        <v>17.3</v>
      </c>
      <c r="G52" s="44">
        <v>20.8</v>
      </c>
      <c r="H52" s="44">
        <v>20.9</v>
      </c>
      <c r="I52" s="44">
        <v>17.3</v>
      </c>
      <c r="J52" s="44">
        <v>21.2</v>
      </c>
      <c r="K52" s="52"/>
      <c r="L52" s="10" t="s">
        <v>12</v>
      </c>
      <c r="M52" s="9" t="s">
        <v>11</v>
      </c>
      <c r="N52" s="44">
        <v>12.1</v>
      </c>
      <c r="O52" s="44">
        <v>5.2</v>
      </c>
      <c r="P52" s="44">
        <v>8.6999999999999993</v>
      </c>
      <c r="Q52" s="44">
        <v>12.1</v>
      </c>
      <c r="R52" s="44">
        <v>12.1</v>
      </c>
      <c r="S52" s="44">
        <v>8.6999999999999993</v>
      </c>
      <c r="T52" s="44">
        <v>10.5</v>
      </c>
      <c r="U52" s="44">
        <v>5.3</v>
      </c>
    </row>
    <row r="53" spans="1:21" x14ac:dyDescent="0.25">
      <c r="A53" s="10" t="s">
        <v>10</v>
      </c>
      <c r="B53" s="9" t="s">
        <v>9</v>
      </c>
      <c r="C53" s="44">
        <v>16.3</v>
      </c>
      <c r="D53" s="44">
        <v>14.8</v>
      </c>
      <c r="E53" s="44">
        <v>25</v>
      </c>
      <c r="F53" s="44">
        <v>20.2</v>
      </c>
      <c r="G53" s="44">
        <v>19.7</v>
      </c>
      <c r="H53" s="44">
        <v>18.8</v>
      </c>
      <c r="I53" s="44">
        <v>16.3</v>
      </c>
      <c r="J53" s="44">
        <v>14.8</v>
      </c>
      <c r="K53" s="52"/>
      <c r="L53" s="10" t="s">
        <v>10</v>
      </c>
      <c r="M53" s="9" t="s">
        <v>9</v>
      </c>
      <c r="N53" s="44">
        <v>5.6</v>
      </c>
      <c r="O53" s="44">
        <v>6.6</v>
      </c>
      <c r="P53" s="44">
        <v>5.6</v>
      </c>
      <c r="Q53" s="44">
        <v>5.6</v>
      </c>
      <c r="R53" s="44">
        <v>6.6</v>
      </c>
      <c r="S53" s="44">
        <v>8.6</v>
      </c>
      <c r="T53" s="44">
        <v>8.1</v>
      </c>
      <c r="U53" s="44">
        <v>5.0999999999999996</v>
      </c>
    </row>
    <row r="54" spans="1:21" x14ac:dyDescent="0.25">
      <c r="A54" s="10" t="s">
        <v>8</v>
      </c>
      <c r="B54" s="9" t="s">
        <v>7</v>
      </c>
      <c r="C54" s="44">
        <v>20</v>
      </c>
      <c r="D54" s="44">
        <v>19.2</v>
      </c>
      <c r="E54" s="44">
        <v>18.399999999999999</v>
      </c>
      <c r="F54" s="44">
        <v>14.7</v>
      </c>
      <c r="G54" s="44">
        <v>10.199999999999999</v>
      </c>
      <c r="H54" s="44">
        <v>12.8</v>
      </c>
      <c r="I54" s="44">
        <v>20</v>
      </c>
      <c r="J54" s="44">
        <v>14.1</v>
      </c>
      <c r="K54" s="52"/>
      <c r="L54" s="10" t="s">
        <v>8</v>
      </c>
      <c r="M54" s="9" t="s">
        <v>7</v>
      </c>
      <c r="N54" s="44">
        <v>8.1999999999999993</v>
      </c>
      <c r="O54" s="44">
        <v>8.6</v>
      </c>
      <c r="P54" s="44">
        <v>9.8000000000000007</v>
      </c>
      <c r="Q54" s="44">
        <v>11.4</v>
      </c>
      <c r="R54" s="44">
        <v>10.4</v>
      </c>
      <c r="S54" s="44">
        <v>9.5</v>
      </c>
      <c r="T54" s="44">
        <v>10.9</v>
      </c>
      <c r="U54" s="44">
        <v>11.7</v>
      </c>
    </row>
    <row r="55" spans="1:21" x14ac:dyDescent="0.25">
      <c r="A55" s="6" t="s">
        <v>6</v>
      </c>
      <c r="B55" s="5" t="s">
        <v>5</v>
      </c>
      <c r="C55" s="43">
        <v>11.6</v>
      </c>
      <c r="D55" s="43">
        <v>15.9</v>
      </c>
      <c r="E55" s="43">
        <v>12.2</v>
      </c>
      <c r="F55" s="43">
        <v>14.4</v>
      </c>
      <c r="G55" s="43">
        <v>7.8</v>
      </c>
      <c r="H55" s="43">
        <v>11.5</v>
      </c>
      <c r="I55" s="43">
        <v>11.6</v>
      </c>
      <c r="J55" s="43">
        <v>7.3</v>
      </c>
      <c r="K55" s="52"/>
      <c r="L55" s="6" t="s">
        <v>6</v>
      </c>
      <c r="M55" s="5" t="s">
        <v>5</v>
      </c>
      <c r="N55" s="43">
        <v>3.7</v>
      </c>
      <c r="O55" s="43">
        <v>3</v>
      </c>
      <c r="P55" s="43">
        <v>3.7</v>
      </c>
      <c r="Q55" s="43">
        <v>4.8</v>
      </c>
      <c r="R55" s="43">
        <v>6.6</v>
      </c>
      <c r="S55" s="43">
        <v>9</v>
      </c>
      <c r="T55" s="43">
        <v>6.7</v>
      </c>
      <c r="U55" s="43">
        <v>7.3</v>
      </c>
    </row>
    <row r="56" spans="1:21" x14ac:dyDescent="0.25">
      <c r="J56" s="52"/>
      <c r="U56" s="52"/>
    </row>
    <row r="57" spans="1:21" x14ac:dyDescent="0.25">
      <c r="B57" s="2" t="s">
        <v>4</v>
      </c>
      <c r="C57" s="1">
        <f>QUARTILE(C$35:C$55,1)</f>
        <v>9.6</v>
      </c>
      <c r="D57" s="1">
        <f t="shared" ref="D57:I57" si="15">QUARTILE(D$35:D$55,1)</f>
        <v>9</v>
      </c>
      <c r="E57" s="1">
        <f t="shared" si="15"/>
        <v>7.8</v>
      </c>
      <c r="F57" s="1">
        <f t="shared" si="15"/>
        <v>9.4</v>
      </c>
      <c r="G57" s="1">
        <f t="shared" si="15"/>
        <v>9.8000000000000007</v>
      </c>
      <c r="H57" s="1">
        <f t="shared" si="15"/>
        <v>9.8000000000000007</v>
      </c>
      <c r="I57" s="1">
        <f t="shared" si="15"/>
        <v>9.8000000000000007</v>
      </c>
      <c r="J57" s="1">
        <f t="shared" ref="J57" si="16">QUARTILE(J$5:J$25,1)</f>
        <v>83.2</v>
      </c>
      <c r="K57" s="1"/>
      <c r="M57" s="2" t="s">
        <v>4</v>
      </c>
      <c r="N57" s="1">
        <f>QUARTILE(N$35:N$55,1)</f>
        <v>3.7</v>
      </c>
      <c r="O57" s="1">
        <f t="shared" ref="O57:T57" si="17">QUARTILE(O$35:O$55,1)</f>
        <v>3.9</v>
      </c>
      <c r="P57" s="1">
        <f t="shared" si="17"/>
        <v>3.8</v>
      </c>
      <c r="Q57" s="1">
        <f t="shared" si="17"/>
        <v>3.9</v>
      </c>
      <c r="R57" s="1">
        <f t="shared" si="17"/>
        <v>3.8</v>
      </c>
      <c r="S57" s="1">
        <f t="shared" si="17"/>
        <v>3.7</v>
      </c>
      <c r="T57" s="1">
        <f t="shared" si="17"/>
        <v>3.3</v>
      </c>
      <c r="U57" s="1">
        <f t="shared" ref="U57" si="18">QUARTILE(U$5:U$25,1)</f>
        <v>7.9</v>
      </c>
    </row>
    <row r="58" spans="1:21" x14ac:dyDescent="0.25">
      <c r="B58" s="2" t="s">
        <v>3</v>
      </c>
      <c r="C58" s="1">
        <f>MEDIAN(C$35:C$55)</f>
        <v>12.4</v>
      </c>
      <c r="D58" s="1">
        <f t="shared" ref="D58:I58" si="19">MEDIAN(D$35:D$55)</f>
        <v>12.9</v>
      </c>
      <c r="E58" s="1">
        <f t="shared" si="19"/>
        <v>13.5</v>
      </c>
      <c r="F58" s="1">
        <f t="shared" si="19"/>
        <v>14.7</v>
      </c>
      <c r="G58" s="1">
        <f t="shared" si="19"/>
        <v>13.9</v>
      </c>
      <c r="H58" s="1">
        <f t="shared" si="19"/>
        <v>13.9</v>
      </c>
      <c r="I58" s="1">
        <f t="shared" si="19"/>
        <v>12.7</v>
      </c>
      <c r="J58" s="1">
        <f t="shared" ref="J58" si="20">MEDIAN(J$5:J$25)</f>
        <v>105.3</v>
      </c>
      <c r="K58" s="1"/>
      <c r="M58" s="2" t="s">
        <v>3</v>
      </c>
      <c r="N58" s="1">
        <f>MEDIAN(N$35:N$55)</f>
        <v>4.9000000000000004</v>
      </c>
      <c r="O58" s="1">
        <f t="shared" ref="O58:T58" si="21">MEDIAN(O$35:O$55)</f>
        <v>5.0999999999999996</v>
      </c>
      <c r="P58" s="1">
        <f t="shared" si="21"/>
        <v>5.5</v>
      </c>
      <c r="Q58" s="1">
        <f t="shared" si="21"/>
        <v>5.6</v>
      </c>
      <c r="R58" s="1">
        <f t="shared" si="21"/>
        <v>5.2</v>
      </c>
      <c r="S58" s="1">
        <f t="shared" si="21"/>
        <v>5.2</v>
      </c>
      <c r="T58" s="1">
        <f t="shared" si="21"/>
        <v>5.0999999999999996</v>
      </c>
      <c r="U58" s="1">
        <f t="shared" ref="U58" si="22">MEDIAN(U$5:U$25)</f>
        <v>9.8000000000000007</v>
      </c>
    </row>
    <row r="59" spans="1:21" x14ac:dyDescent="0.25">
      <c r="B59" s="2" t="s">
        <v>2</v>
      </c>
      <c r="C59" s="1">
        <f>QUARTILE(C$35:C$55,3)</f>
        <v>17.100000000000001</v>
      </c>
      <c r="D59" s="1">
        <f t="shared" ref="D59:I59" si="23">QUARTILE(D$35:D$55,3)</f>
        <v>17.5</v>
      </c>
      <c r="E59" s="1">
        <f t="shared" si="23"/>
        <v>17.3</v>
      </c>
      <c r="F59" s="1">
        <f t="shared" si="23"/>
        <v>17.3</v>
      </c>
      <c r="G59" s="1">
        <f t="shared" si="23"/>
        <v>19.7</v>
      </c>
      <c r="H59" s="1">
        <f t="shared" si="23"/>
        <v>17.2</v>
      </c>
      <c r="I59" s="1">
        <f t="shared" si="23"/>
        <v>17.100000000000001</v>
      </c>
      <c r="J59" s="1">
        <f t="shared" ref="J59" si="24">QUARTILE(J$5:J$25,3)</f>
        <v>121.6</v>
      </c>
      <c r="K59" s="1"/>
      <c r="M59" s="2" t="s">
        <v>2</v>
      </c>
      <c r="N59" s="1">
        <f>QUARTILE(N$35:N$55,3)</f>
        <v>6.2</v>
      </c>
      <c r="O59" s="1">
        <f t="shared" ref="O59:T59" si="25">QUARTILE(O$35:O$55,3)</f>
        <v>6.1</v>
      </c>
      <c r="P59" s="1">
        <f t="shared" si="25"/>
        <v>6.6</v>
      </c>
      <c r="Q59" s="1">
        <f t="shared" si="25"/>
        <v>6.4</v>
      </c>
      <c r="R59" s="1">
        <f t="shared" si="25"/>
        <v>6.6</v>
      </c>
      <c r="S59" s="1">
        <f t="shared" si="25"/>
        <v>7.3</v>
      </c>
      <c r="T59" s="1">
        <f t="shared" si="25"/>
        <v>8.1</v>
      </c>
      <c r="U59" s="1">
        <f t="shared" ref="U59" si="26">QUARTILE(U$5:U$25,3)</f>
        <v>12.3</v>
      </c>
    </row>
    <row r="60" spans="1:21" x14ac:dyDescent="0.25">
      <c r="B60" s="2" t="s">
        <v>1</v>
      </c>
      <c r="C60" s="1">
        <f>AVERAGE(C$35:C$55)</f>
        <v>13.176190476190479</v>
      </c>
      <c r="D60" s="1">
        <f t="shared" ref="D60:I60" si="27">AVERAGE(D$35:D$55)</f>
        <v>13.238095238095235</v>
      </c>
      <c r="E60" s="1">
        <f t="shared" si="27"/>
        <v>13.585714285714285</v>
      </c>
      <c r="F60" s="1">
        <f t="shared" si="27"/>
        <v>14.699999999999998</v>
      </c>
      <c r="G60" s="1">
        <f t="shared" si="27"/>
        <v>14.761904761904763</v>
      </c>
      <c r="H60" s="1">
        <f t="shared" si="27"/>
        <v>13.676190476190476</v>
      </c>
      <c r="I60" s="1">
        <f t="shared" si="27"/>
        <v>13.704761904761906</v>
      </c>
      <c r="J60" s="1">
        <f t="shared" ref="J60" si="28">AVERAGE(J$5:J$25)</f>
        <v>105.7047619047619</v>
      </c>
      <c r="K60" s="1"/>
      <c r="M60" s="2" t="s">
        <v>1</v>
      </c>
      <c r="N60" s="1">
        <f>AVERAGE(N$35:N$55)</f>
        <v>5.0904761904761902</v>
      </c>
      <c r="O60" s="1">
        <f t="shared" ref="O60:T60" si="29">AVERAGE(O$35:O$55)</f>
        <v>4.9523809523809526</v>
      </c>
      <c r="P60" s="1">
        <f t="shared" si="29"/>
        <v>5.5952380952380949</v>
      </c>
      <c r="Q60" s="1">
        <f t="shared" si="29"/>
        <v>5.761904761904761</v>
      </c>
      <c r="R60" s="1">
        <f t="shared" si="29"/>
        <v>5.5952380952380949</v>
      </c>
      <c r="S60" s="1">
        <f t="shared" si="29"/>
        <v>5.4428571428571431</v>
      </c>
      <c r="T60" s="1">
        <f t="shared" si="29"/>
        <v>5.8571428571428568</v>
      </c>
      <c r="U60" s="1">
        <f t="shared" ref="U60" si="30">AVERAGE(U$5:U$25)</f>
        <v>10.376190476190478</v>
      </c>
    </row>
    <row r="61" spans="1:21" x14ac:dyDescent="0.25">
      <c r="B61" s="2" t="s">
        <v>0</v>
      </c>
      <c r="C61" s="1">
        <f>_xlfn.STDEV.S(C$35:C$55)</f>
        <v>6.6133126919800738</v>
      </c>
      <c r="D61" s="1">
        <f t="shared" ref="D61:I61" si="31">_xlfn.STDEV.S(D$35:D$55)</f>
        <v>7.2439958717876349</v>
      </c>
      <c r="E61" s="1">
        <f t="shared" si="31"/>
        <v>7.7945035579109012</v>
      </c>
      <c r="F61" s="1">
        <f t="shared" si="31"/>
        <v>6.0398675482166091</v>
      </c>
      <c r="G61" s="1">
        <f t="shared" si="31"/>
        <v>6.5631910067036889</v>
      </c>
      <c r="H61" s="1">
        <f t="shared" si="31"/>
        <v>6.3676451504386424</v>
      </c>
      <c r="I61" s="1">
        <f t="shared" si="31"/>
        <v>6.2026991052666869</v>
      </c>
      <c r="J61" s="1">
        <f t="shared" ref="J61" si="32">_xlfn.STDEV.S(J$5:J$25)</f>
        <v>35.331621476950069</v>
      </c>
      <c r="K61" s="1"/>
      <c r="M61" s="2" t="s">
        <v>0</v>
      </c>
      <c r="N61" s="1">
        <f>_xlfn.STDEV.S(N$35:N$55)</f>
        <v>2.7869167124090328</v>
      </c>
      <c r="O61" s="1">
        <f t="shared" ref="O61:T61" si="33">_xlfn.STDEV.S(O$35:O$55)</f>
        <v>1.8851045190171947</v>
      </c>
      <c r="P61" s="1">
        <f t="shared" si="33"/>
        <v>2.0006189518437036</v>
      </c>
      <c r="Q61" s="1">
        <f t="shared" si="33"/>
        <v>2.5180302203262372</v>
      </c>
      <c r="R61" s="1">
        <f t="shared" si="33"/>
        <v>2.5998992654478341</v>
      </c>
      <c r="S61" s="1">
        <f t="shared" si="33"/>
        <v>2.5295397661573591</v>
      </c>
      <c r="T61" s="1">
        <f t="shared" si="33"/>
        <v>2.9904132538114916</v>
      </c>
      <c r="U61" s="1">
        <f t="shared" ref="U61" si="34">_xlfn.STDEV.S(U$5:U$25)</f>
        <v>5.3406839226736436</v>
      </c>
    </row>
  </sheetData>
  <mergeCells count="5">
    <mergeCell ref="L4:M4"/>
    <mergeCell ref="L34:M34"/>
    <mergeCell ref="W4:X4"/>
    <mergeCell ref="A4:B4"/>
    <mergeCell ref="A34:B34"/>
  </mergeCells>
  <conditionalFormatting sqref="C6:I26 K6:K26">
    <cfRule type="expression" dxfId="178" priority="20">
      <formula>#REF!="OK"</formula>
    </cfRule>
  </conditionalFormatting>
  <conditionalFormatting sqref="C5:I5 K5">
    <cfRule type="expression" dxfId="177" priority="19">
      <formula>#REF!="OK"</formula>
    </cfRule>
  </conditionalFormatting>
  <conditionalFormatting sqref="C36:H55 K36:K55">
    <cfRule type="expression" dxfId="176" priority="18">
      <formula>#REF!="OK"</formula>
    </cfRule>
  </conditionalFormatting>
  <conditionalFormatting sqref="C35:I35 I36:I55 K35">
    <cfRule type="expression" dxfId="175" priority="17">
      <formula>#REF!="OK"</formula>
    </cfRule>
  </conditionalFormatting>
  <conditionalFormatting sqref="N26:T26 N6:S25">
    <cfRule type="expression" dxfId="174" priority="16">
      <formula>#REF!="OK"</formula>
    </cfRule>
  </conditionalFormatting>
  <conditionalFormatting sqref="N5:T5 T6:T25">
    <cfRule type="expression" dxfId="173" priority="15">
      <formula>#REF!="OK"</formula>
    </cfRule>
  </conditionalFormatting>
  <conditionalFormatting sqref="N36:S55">
    <cfRule type="expression" dxfId="172" priority="14">
      <formula>#REF!="OK"</formula>
    </cfRule>
  </conditionalFormatting>
  <conditionalFormatting sqref="N35:T35 T36:T55">
    <cfRule type="expression" dxfId="171" priority="13">
      <formula>#REF!="OK"</formula>
    </cfRule>
  </conditionalFormatting>
  <conditionalFormatting sqref="Y6:AD26">
    <cfRule type="expression" dxfId="170" priority="12">
      <formula>#REF!="OK"</formula>
    </cfRule>
  </conditionalFormatting>
  <conditionalFormatting sqref="Y5:AD5">
    <cfRule type="expression" dxfId="169" priority="11">
      <formula>#REF!="OK"</formula>
    </cfRule>
  </conditionalFormatting>
  <conditionalFormatting sqref="J6:J26">
    <cfRule type="expression" dxfId="168" priority="10">
      <formula>#REF!="OK"</formula>
    </cfRule>
  </conditionalFormatting>
  <conditionalFormatting sqref="J5">
    <cfRule type="expression" dxfId="167" priority="9">
      <formula>#REF!="OK"</formula>
    </cfRule>
  </conditionalFormatting>
  <conditionalFormatting sqref="J36:J56">
    <cfRule type="expression" dxfId="166" priority="8">
      <formula>#REF!="OK"</formula>
    </cfRule>
  </conditionalFormatting>
  <conditionalFormatting sqref="J35">
    <cfRule type="expression" dxfId="165" priority="7">
      <formula>#REF!="OK"</formula>
    </cfRule>
  </conditionalFormatting>
  <conditionalFormatting sqref="U36:U56">
    <cfRule type="expression" dxfId="164" priority="6">
      <formula>#REF!="OK"</formula>
    </cfRule>
  </conditionalFormatting>
  <conditionalFormatting sqref="U35">
    <cfRule type="expression" dxfId="163" priority="5">
      <formula>#REF!="OK"</formula>
    </cfRule>
  </conditionalFormatting>
  <conditionalFormatting sqref="U6:U26">
    <cfRule type="expression" dxfId="162" priority="4">
      <formula>#REF!="OK"</formula>
    </cfRule>
  </conditionalFormatting>
  <conditionalFormatting sqref="U5">
    <cfRule type="expression" dxfId="161" priority="3">
      <formula>#REF!="OK"</formula>
    </cfRule>
  </conditionalFormatting>
  <conditionalFormatting sqref="AF6:AF26">
    <cfRule type="expression" dxfId="160" priority="2">
      <formula>#REF!="OK"</formula>
    </cfRule>
  </conditionalFormatting>
  <conditionalFormatting sqref="AF5">
    <cfRule type="expression" dxfId="159" priority="1">
      <formula>#REF!="OK"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H03C</vt:lpstr>
      <vt:lpstr>H06Z</vt:lpstr>
      <vt:lpstr>H07Z</vt:lpstr>
      <vt:lpstr>H08Za</vt:lpstr>
      <vt:lpstr>H08Zb</vt:lpstr>
      <vt:lpstr>H09Za</vt:lpstr>
      <vt:lpstr>H09Zb</vt:lpstr>
      <vt:lpstr>H09Zc</vt:lpstr>
      <vt:lpstr>H10Za</vt:lpstr>
      <vt:lpstr>H10Zb</vt:lpstr>
      <vt:lpstr>H10Zc</vt:lpstr>
      <vt:lpstr>H11Za</vt:lpstr>
      <vt:lpstr>H11Zb</vt:lpstr>
      <vt:lpstr>H11Za (per tessuto)</vt:lpstr>
      <vt:lpstr>H11Zb (per tessuto)</vt:lpstr>
      <vt:lpstr>H12C</vt:lpstr>
      <vt:lpstr>H15S</vt:lpstr>
      <vt:lpstr>H16S</vt:lpstr>
      <vt:lpstr>H19S</vt:lpstr>
      <vt:lpstr>H20S</vt:lpstr>
      <vt:lpstr>H21S</vt:lpstr>
      <vt:lpstr>H22C</vt:lpstr>
      <vt:lpstr>H23C</vt:lpstr>
      <vt:lpstr>H24C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2021-03-30T07:05:39Z</dcterms:modified>
</cp:coreProperties>
</file>