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Lavoro\Word\"/>
    </mc:Choice>
  </mc:AlternateContent>
  <bookViews>
    <workbookView xWindow="-105" yWindow="-105" windowWidth="23250" windowHeight="12570" tabRatio="927"/>
  </bookViews>
  <sheets>
    <sheet name="Suino" sheetId="1" r:id="rId1"/>
    <sheet name="Vitelli a carne bianca" sheetId="2" r:id="rId2"/>
    <sheet name="Vitelli altre tipologie" sheetId="3" r:id="rId3"/>
    <sheet name="Annutoli" sheetId="6" r:id="rId4"/>
    <sheet name="Bovini" sheetId="4" r:id="rId5"/>
    <sheet name="Bufalini" sheetId="5" r:id="rId6"/>
    <sheet name="Broiler" sheetId="7" r:id="rId7"/>
    <sheet name="Ovaiole" sheetId="9" r:id="rId8"/>
    <sheet name="Tacchini" sheetId="8" r:id="rId9"/>
    <sheet name="Ratiti" sheetId="20" r:id="rId10"/>
    <sheet name="Altri avicoli" sheetId="12" r:id="rId11"/>
    <sheet name="Ovini" sheetId="10" r:id="rId12"/>
    <sheet name="Caprini" sheetId="11" r:id="rId13"/>
    <sheet name="Equidi" sheetId="13" r:id="rId14"/>
    <sheet name="Conigli" sheetId="14" r:id="rId15"/>
    <sheet name="Lepri" sheetId="15" r:id="rId16"/>
    <sheet name="Acquacoltura" sheetId="16" r:id="rId17"/>
    <sheet name="Altre specie" sheetId="18" r:id="rId18"/>
    <sheet name="Animali da pelliccia" sheetId="19" r:id="rId19"/>
    <sheet name="TOTALE" sheetId="17" r:id="rId20"/>
    <sheet name="2020" sheetId="23" r:id="rId21"/>
    <sheet name="2019" sheetId="21" r:id="rId22"/>
    <sheet name="2018" sheetId="22" r:id="rId23"/>
  </sheets>
  <definedNames>
    <definedName name="_xlnm._FilterDatabase" localSheetId="0" hidden="1">Suino!$A$1:$I$28</definedName>
    <definedName name="_xlnm._FilterDatabase" localSheetId="19" hidden="1">TOTALE!$A$2:$W$24</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2" l="1"/>
  <c r="I7" i="1"/>
  <c r="H20" i="1"/>
  <c r="H5" i="1" l="1"/>
  <c r="E3" i="1"/>
  <c r="B27" i="14" l="1"/>
  <c r="B25" i="11"/>
  <c r="G18" i="10"/>
  <c r="G6" i="10"/>
  <c r="B27" i="7" l="1"/>
  <c r="F27" i="4" l="1"/>
  <c r="C28" i="3" l="1"/>
  <c r="B27" i="2" l="1"/>
  <c r="C14" i="2"/>
  <c r="H22" i="1" l="1"/>
  <c r="E21" i="1" l="1"/>
  <c r="F21" i="1"/>
  <c r="E15" i="1" l="1"/>
  <c r="C15" i="8" l="1"/>
  <c r="D7" i="8"/>
  <c r="D8" i="8"/>
  <c r="D9" i="8"/>
  <c r="D10" i="8"/>
  <c r="D11" i="8"/>
  <c r="D12" i="8"/>
  <c r="D13" i="8"/>
  <c r="D14" i="8"/>
  <c r="D15" i="8"/>
  <c r="D16" i="8"/>
  <c r="D17" i="8"/>
  <c r="D18" i="8"/>
  <c r="D19" i="8"/>
  <c r="D20" i="8"/>
  <c r="D21" i="8"/>
  <c r="D22" i="8"/>
  <c r="D23" i="8"/>
  <c r="D24" i="8"/>
  <c r="D25" i="8"/>
  <c r="D26" i="8"/>
  <c r="D6" i="8"/>
  <c r="C7" i="8"/>
  <c r="C8" i="8"/>
  <c r="C9" i="8"/>
  <c r="C10" i="8"/>
  <c r="C11" i="8"/>
  <c r="C12" i="8"/>
  <c r="C13" i="8"/>
  <c r="C14" i="8"/>
  <c r="C16" i="8"/>
  <c r="C17" i="8"/>
  <c r="C18" i="8"/>
  <c r="C19" i="8"/>
  <c r="C20" i="8"/>
  <c r="C21" i="8"/>
  <c r="C22" i="8"/>
  <c r="C23" i="8"/>
  <c r="C24" i="8"/>
  <c r="C25" i="8"/>
  <c r="C26" i="8"/>
  <c r="C6" i="8"/>
  <c r="D27" i="8" l="1"/>
  <c r="C27" i="8"/>
  <c r="B27" i="13"/>
  <c r="C28" i="1"/>
  <c r="E9" i="1"/>
  <c r="K14" i="17"/>
  <c r="K5" i="17"/>
  <c r="K17" i="17"/>
  <c r="C9" i="7"/>
  <c r="C8" i="7"/>
  <c r="E6" i="10"/>
  <c r="N3" i="17" s="1"/>
  <c r="D6" i="10"/>
  <c r="AI4" i="17"/>
  <c r="AI5" i="17"/>
  <c r="AI6" i="17"/>
  <c r="AI7" i="17"/>
  <c r="AI8" i="17"/>
  <c r="AI9" i="17"/>
  <c r="AI10" i="17"/>
  <c r="AI11" i="17"/>
  <c r="AI12" i="17"/>
  <c r="AI13" i="17"/>
  <c r="AI14" i="17"/>
  <c r="AI15" i="17"/>
  <c r="AI16" i="17"/>
  <c r="AI17" i="17"/>
  <c r="AI18" i="17"/>
  <c r="AI19" i="17"/>
  <c r="AI20" i="17"/>
  <c r="AI21" i="17"/>
  <c r="AI22" i="17"/>
  <c r="AI23" i="17"/>
  <c r="AI24" i="17"/>
  <c r="AI3" i="17"/>
  <c r="R3" i="22"/>
  <c r="S3" i="22"/>
  <c r="T3" i="22"/>
  <c r="U3" i="22"/>
  <c r="V3" i="22"/>
  <c r="W3" i="22"/>
  <c r="R4" i="22"/>
  <c r="S4" i="22"/>
  <c r="T4" i="22"/>
  <c r="U4" i="22"/>
  <c r="V4" i="22"/>
  <c r="W4" i="22"/>
  <c r="R5" i="22"/>
  <c r="S5" i="22"/>
  <c r="T5" i="22"/>
  <c r="U5" i="22"/>
  <c r="V5" i="22"/>
  <c r="W5" i="22"/>
  <c r="R6" i="22"/>
  <c r="S6" i="22"/>
  <c r="T6" i="22"/>
  <c r="U6" i="22"/>
  <c r="V6" i="22"/>
  <c r="W6" i="22"/>
  <c r="R7" i="22"/>
  <c r="S7" i="22"/>
  <c r="T7" i="22"/>
  <c r="U7" i="22"/>
  <c r="V7" i="22"/>
  <c r="W7" i="22"/>
  <c r="R8" i="22"/>
  <c r="S8" i="22"/>
  <c r="T8" i="22"/>
  <c r="U8" i="22"/>
  <c r="V8" i="22"/>
  <c r="W8" i="22"/>
  <c r="R9" i="22"/>
  <c r="S9" i="22"/>
  <c r="T9" i="22"/>
  <c r="U9" i="22"/>
  <c r="V9" i="22"/>
  <c r="W9" i="22"/>
  <c r="R10" i="22"/>
  <c r="S10" i="22"/>
  <c r="T10" i="22"/>
  <c r="U10" i="22"/>
  <c r="V10" i="22"/>
  <c r="W10" i="22"/>
  <c r="R11" i="22"/>
  <c r="S11" i="22"/>
  <c r="T11" i="22"/>
  <c r="U11" i="22"/>
  <c r="V11" i="22"/>
  <c r="W11" i="22"/>
  <c r="R12" i="22"/>
  <c r="S12" i="22"/>
  <c r="T12" i="22"/>
  <c r="U12" i="22"/>
  <c r="V12" i="22"/>
  <c r="W12" i="22"/>
  <c r="R13" i="22"/>
  <c r="S13" i="22"/>
  <c r="T13" i="22"/>
  <c r="U13" i="22"/>
  <c r="V13" i="22"/>
  <c r="W13" i="22"/>
  <c r="R14" i="22"/>
  <c r="S14" i="22"/>
  <c r="T14" i="22"/>
  <c r="U14" i="22"/>
  <c r="V14" i="22"/>
  <c r="W14" i="22"/>
  <c r="R15" i="22"/>
  <c r="S15" i="22"/>
  <c r="T15" i="22"/>
  <c r="U15" i="22"/>
  <c r="V15" i="22"/>
  <c r="W15" i="22"/>
  <c r="R16" i="22"/>
  <c r="S16" i="22"/>
  <c r="T16" i="22"/>
  <c r="U16" i="22"/>
  <c r="V16" i="22"/>
  <c r="W16" i="22"/>
  <c r="R17" i="22"/>
  <c r="S17" i="22"/>
  <c r="T17" i="22"/>
  <c r="U17" i="22"/>
  <c r="V17" i="22"/>
  <c r="W17" i="22"/>
  <c r="R18" i="22"/>
  <c r="S18" i="22"/>
  <c r="T18" i="22"/>
  <c r="U18" i="22"/>
  <c r="V18" i="22"/>
  <c r="W18" i="22"/>
  <c r="R19" i="22"/>
  <c r="S19" i="22"/>
  <c r="T19" i="22"/>
  <c r="U19" i="22"/>
  <c r="V19" i="22"/>
  <c r="W19" i="22"/>
  <c r="R20" i="22"/>
  <c r="S20" i="22"/>
  <c r="T20" i="22"/>
  <c r="U20" i="22"/>
  <c r="V20" i="22"/>
  <c r="W20" i="22"/>
  <c r="R21" i="22"/>
  <c r="S21" i="22"/>
  <c r="T21" i="22"/>
  <c r="U21" i="22"/>
  <c r="V21" i="22"/>
  <c r="W21" i="22"/>
  <c r="R22" i="22"/>
  <c r="S22" i="22"/>
  <c r="T22" i="22"/>
  <c r="U22" i="22"/>
  <c r="V22" i="22"/>
  <c r="W22" i="22"/>
  <c r="R23" i="22"/>
  <c r="S23" i="22"/>
  <c r="T23" i="22"/>
  <c r="U23" i="22"/>
  <c r="V23" i="22"/>
  <c r="W23" i="22"/>
  <c r="W24" i="22"/>
  <c r="AP24" i="17"/>
  <c r="AR24" i="17"/>
  <c r="AR4" i="17"/>
  <c r="AR5" i="17"/>
  <c r="AR6" i="17"/>
  <c r="AR7" i="17"/>
  <c r="AR8" i="17"/>
  <c r="AR9" i="17"/>
  <c r="AR10" i="17"/>
  <c r="AR11" i="17"/>
  <c r="AR12" i="17"/>
  <c r="AR13" i="17"/>
  <c r="AR14" i="17"/>
  <c r="AR15" i="17"/>
  <c r="AR16" i="17"/>
  <c r="AR17" i="17"/>
  <c r="AR18" i="17"/>
  <c r="AR19" i="17"/>
  <c r="AR20" i="17"/>
  <c r="AR21" i="17"/>
  <c r="AR22" i="17"/>
  <c r="AR23" i="17"/>
  <c r="AR3" i="17"/>
  <c r="R3" i="21"/>
  <c r="R4" i="21"/>
  <c r="R5" i="21"/>
  <c r="R6" i="21"/>
  <c r="R7" i="21"/>
  <c r="R8" i="21"/>
  <c r="R9" i="21"/>
  <c r="R10" i="21"/>
  <c r="R11" i="21"/>
  <c r="R12" i="21"/>
  <c r="R13" i="21"/>
  <c r="R14" i="21"/>
  <c r="R15" i="21"/>
  <c r="R16" i="21"/>
  <c r="R17" i="21"/>
  <c r="R18" i="21"/>
  <c r="R19" i="21"/>
  <c r="R20" i="21"/>
  <c r="R21" i="21"/>
  <c r="R22" i="21"/>
  <c r="R23" i="21"/>
  <c r="R24" i="21"/>
  <c r="S3" i="21"/>
  <c r="S4" i="21"/>
  <c r="S5" i="21"/>
  <c r="S6" i="21"/>
  <c r="S7" i="21"/>
  <c r="S8" i="21"/>
  <c r="S9" i="21"/>
  <c r="S10" i="21"/>
  <c r="S11" i="21"/>
  <c r="S12" i="21"/>
  <c r="S13" i="21"/>
  <c r="S14" i="21"/>
  <c r="S15" i="21"/>
  <c r="S16" i="21"/>
  <c r="S17" i="21"/>
  <c r="S18" i="21"/>
  <c r="S19" i="21"/>
  <c r="S20" i="21"/>
  <c r="S21" i="21"/>
  <c r="S22" i="21"/>
  <c r="S23" i="21"/>
  <c r="S24" i="21"/>
  <c r="T3" i="21"/>
  <c r="T4" i="21"/>
  <c r="T5" i="21"/>
  <c r="T6" i="21"/>
  <c r="T7" i="21"/>
  <c r="T8" i="21"/>
  <c r="T9" i="21"/>
  <c r="T10" i="21"/>
  <c r="T11" i="21"/>
  <c r="T12" i="21"/>
  <c r="T13" i="21"/>
  <c r="T14" i="21"/>
  <c r="T15" i="21"/>
  <c r="T16" i="21"/>
  <c r="T17" i="21"/>
  <c r="T18" i="21"/>
  <c r="T19" i="21"/>
  <c r="T20" i="21"/>
  <c r="T21" i="21"/>
  <c r="T22" i="21"/>
  <c r="T23" i="21"/>
  <c r="T24" i="21"/>
  <c r="U3" i="21"/>
  <c r="U4" i="21"/>
  <c r="U5" i="21"/>
  <c r="U6" i="21"/>
  <c r="U7" i="21"/>
  <c r="U8" i="21"/>
  <c r="U9" i="21"/>
  <c r="U10" i="21"/>
  <c r="U11" i="21"/>
  <c r="U12" i="21"/>
  <c r="U13" i="21"/>
  <c r="U14" i="21"/>
  <c r="U15" i="21"/>
  <c r="U16" i="21"/>
  <c r="U17" i="21"/>
  <c r="U18" i="21"/>
  <c r="U19" i="21"/>
  <c r="U20" i="21"/>
  <c r="U21" i="21"/>
  <c r="U22" i="21"/>
  <c r="U23" i="21"/>
  <c r="U24" i="21"/>
  <c r="Q3" i="21"/>
  <c r="V3" i="21"/>
  <c r="Q4" i="21"/>
  <c r="V4" i="21"/>
  <c r="Q5" i="21"/>
  <c r="V5" i="21"/>
  <c r="Q6" i="21"/>
  <c r="V6" i="21"/>
  <c r="Q7" i="21"/>
  <c r="V7" i="21"/>
  <c r="Q8" i="21"/>
  <c r="V8" i="21"/>
  <c r="Q9" i="21"/>
  <c r="V9" i="21"/>
  <c r="Q10" i="21"/>
  <c r="V10" i="21"/>
  <c r="Q11" i="21"/>
  <c r="V11" i="21"/>
  <c r="Q12" i="21"/>
  <c r="V12" i="21"/>
  <c r="Q13" i="21"/>
  <c r="V13" i="21"/>
  <c r="Q14" i="21"/>
  <c r="V14" i="21"/>
  <c r="Q15" i="21"/>
  <c r="V15" i="21"/>
  <c r="Q16" i="21"/>
  <c r="V16" i="21"/>
  <c r="Q17" i="21"/>
  <c r="V17" i="21"/>
  <c r="Q18" i="21"/>
  <c r="V18" i="21"/>
  <c r="Q19" i="21"/>
  <c r="V19" i="21"/>
  <c r="Q20" i="21"/>
  <c r="V20" i="21"/>
  <c r="Q21" i="21"/>
  <c r="V21" i="21"/>
  <c r="Q22" i="21"/>
  <c r="V22" i="21"/>
  <c r="Q23" i="21"/>
  <c r="V23" i="21"/>
  <c r="V24" i="21"/>
  <c r="AL24" i="17"/>
  <c r="Q24" i="21"/>
  <c r="R24" i="22"/>
  <c r="V24" i="22"/>
  <c r="U24" i="22"/>
  <c r="T24" i="22"/>
  <c r="S24" i="22"/>
  <c r="I26" i="1"/>
  <c r="B22" i="17"/>
  <c r="AN4" i="17"/>
  <c r="AN5" i="17"/>
  <c r="AN6" i="17"/>
  <c r="AN7" i="17"/>
  <c r="AN8" i="17"/>
  <c r="AN9" i="17"/>
  <c r="AN10" i="17"/>
  <c r="AN11" i="17"/>
  <c r="AN12" i="17"/>
  <c r="AN13" i="17"/>
  <c r="AN14" i="17"/>
  <c r="AN15" i="17"/>
  <c r="AN16" i="17"/>
  <c r="AN17" i="17"/>
  <c r="AN18" i="17"/>
  <c r="AN19" i="17"/>
  <c r="AN20" i="17"/>
  <c r="AN21" i="17"/>
  <c r="AN22" i="17"/>
  <c r="AN23" i="17"/>
  <c r="AN24" i="17"/>
  <c r="AN3" i="17"/>
  <c r="AL4" i="17"/>
  <c r="AL5" i="17"/>
  <c r="AL6" i="17"/>
  <c r="AL7" i="17"/>
  <c r="AL8" i="17"/>
  <c r="AL9" i="17"/>
  <c r="AL10" i="17"/>
  <c r="AL11" i="17"/>
  <c r="AL12" i="17"/>
  <c r="AL13" i="17"/>
  <c r="AL14" i="17"/>
  <c r="AL15" i="17"/>
  <c r="AL16" i="17"/>
  <c r="AL17" i="17"/>
  <c r="AL18" i="17"/>
  <c r="AL19" i="17"/>
  <c r="AL20" i="17"/>
  <c r="AL21" i="17"/>
  <c r="AL22" i="17"/>
  <c r="AL23" i="17"/>
  <c r="AL3" i="17"/>
  <c r="AP11" i="17"/>
  <c r="AP6" i="17"/>
  <c r="AP22" i="17"/>
  <c r="AP4" i="17"/>
  <c r="AP16" i="17"/>
  <c r="AP23" i="17"/>
  <c r="AP21" i="17"/>
  <c r="AP9" i="17"/>
  <c r="AP12" i="17"/>
  <c r="AP14" i="17"/>
  <c r="AP7" i="17"/>
  <c r="AP19" i="17"/>
  <c r="AP5" i="17"/>
  <c r="AP17" i="17"/>
  <c r="AP10" i="17"/>
  <c r="AP15" i="17"/>
  <c r="AP8" i="17"/>
  <c r="AP13" i="17"/>
  <c r="AP20" i="17"/>
  <c r="AP18" i="17"/>
  <c r="E7" i="1"/>
  <c r="E8" i="1"/>
  <c r="E10" i="1"/>
  <c r="E11" i="1"/>
  <c r="E12" i="1"/>
  <c r="E13" i="1"/>
  <c r="E14" i="1"/>
  <c r="E16" i="1"/>
  <c r="E17" i="1"/>
  <c r="E18" i="1"/>
  <c r="E19" i="1"/>
  <c r="E20" i="1"/>
  <c r="E22" i="1"/>
  <c r="E23" i="1"/>
  <c r="E24" i="1"/>
  <c r="E25" i="1"/>
  <c r="E26" i="1"/>
  <c r="E27" i="1"/>
  <c r="C8" i="20"/>
  <c r="D8" i="20"/>
  <c r="L5" i="17"/>
  <c r="C9" i="20"/>
  <c r="D9" i="20"/>
  <c r="L6" i="17"/>
  <c r="C10" i="20"/>
  <c r="D10" i="20"/>
  <c r="L7" i="17"/>
  <c r="C20" i="20"/>
  <c r="D20" i="20"/>
  <c r="L17" i="17"/>
  <c r="C21" i="20"/>
  <c r="D21" i="20"/>
  <c r="L18" i="17"/>
  <c r="C22" i="20"/>
  <c r="D22" i="20"/>
  <c r="L19" i="17"/>
  <c r="C6" i="20"/>
  <c r="D26" i="20"/>
  <c r="C26" i="20"/>
  <c r="L23" i="17"/>
  <c r="D25" i="20"/>
  <c r="C25" i="20"/>
  <c r="L22" i="17"/>
  <c r="D24" i="20"/>
  <c r="C24" i="20"/>
  <c r="L21" i="17"/>
  <c r="D23" i="20"/>
  <c r="C23" i="20"/>
  <c r="L20" i="17"/>
  <c r="D19" i="20"/>
  <c r="C19" i="20"/>
  <c r="L16" i="17"/>
  <c r="D18" i="20"/>
  <c r="C18" i="20"/>
  <c r="L15" i="17"/>
  <c r="D17" i="20"/>
  <c r="C17" i="20"/>
  <c r="L14" i="17"/>
  <c r="D16" i="20"/>
  <c r="C16" i="20"/>
  <c r="L13" i="17"/>
  <c r="D15" i="20"/>
  <c r="C15" i="20"/>
  <c r="L12" i="17"/>
  <c r="D14" i="20"/>
  <c r="C14" i="20"/>
  <c r="L11" i="17"/>
  <c r="D13" i="20"/>
  <c r="C13" i="20"/>
  <c r="L10" i="17"/>
  <c r="D12" i="20"/>
  <c r="C12" i="20"/>
  <c r="L9" i="17"/>
  <c r="D11" i="20"/>
  <c r="C11" i="20"/>
  <c r="L8" i="17"/>
  <c r="D7" i="20"/>
  <c r="C7" i="20"/>
  <c r="L4" i="17"/>
  <c r="D6" i="20"/>
  <c r="L3" i="17"/>
  <c r="C3" i="20"/>
  <c r="AP3" i="17"/>
  <c r="L24" i="17"/>
  <c r="D27" i="20"/>
  <c r="C27" i="20"/>
  <c r="G3" i="15"/>
  <c r="G3" i="14"/>
  <c r="G3" i="11"/>
  <c r="G3" i="10"/>
  <c r="G3" i="5"/>
  <c r="G3" i="4"/>
  <c r="G3" i="6"/>
  <c r="G3" i="3"/>
  <c r="C3" i="19"/>
  <c r="C3" i="18"/>
  <c r="C3" i="16"/>
  <c r="D3" i="15"/>
  <c r="D3" i="14"/>
  <c r="C3" i="13"/>
  <c r="D3" i="11"/>
  <c r="D3" i="10"/>
  <c r="C3" i="12"/>
  <c r="C3" i="8"/>
  <c r="C3" i="9"/>
  <c r="C3" i="7"/>
  <c r="D3" i="5"/>
  <c r="D3" i="4"/>
  <c r="D3" i="6"/>
  <c r="D3" i="3"/>
  <c r="C3" i="2"/>
  <c r="H7" i="1"/>
  <c r="C6" i="19"/>
  <c r="D6" i="19"/>
  <c r="U3" i="17"/>
  <c r="C7" i="18"/>
  <c r="T4" i="17" s="1"/>
  <c r="D7" i="18"/>
  <c r="C8" i="18"/>
  <c r="D8" i="18"/>
  <c r="T5" i="17"/>
  <c r="C9" i="18"/>
  <c r="T6" i="17" s="1"/>
  <c r="D9" i="18"/>
  <c r="C10" i="18"/>
  <c r="D10" i="18"/>
  <c r="D27" i="18" s="1"/>
  <c r="T7" i="17"/>
  <c r="C11" i="18"/>
  <c r="T8" i="17" s="1"/>
  <c r="D11" i="18"/>
  <c r="C12" i="18"/>
  <c r="D12" i="18"/>
  <c r="T9" i="17"/>
  <c r="C13" i="18"/>
  <c r="T10" i="17" s="1"/>
  <c r="D13" i="18"/>
  <c r="C14" i="18"/>
  <c r="D14" i="18"/>
  <c r="T11" i="17"/>
  <c r="C15" i="18"/>
  <c r="T12" i="17" s="1"/>
  <c r="D15" i="18"/>
  <c r="C16" i="18"/>
  <c r="D16" i="18"/>
  <c r="T13" i="17"/>
  <c r="C17" i="18"/>
  <c r="T14" i="17" s="1"/>
  <c r="D17" i="18"/>
  <c r="C18" i="18"/>
  <c r="D18" i="18"/>
  <c r="T15" i="17"/>
  <c r="C19" i="18"/>
  <c r="T16" i="17" s="1"/>
  <c r="D19" i="18"/>
  <c r="C20" i="18"/>
  <c r="D20" i="18"/>
  <c r="T17" i="17"/>
  <c r="C21" i="18"/>
  <c r="T18" i="17" s="1"/>
  <c r="D21" i="18"/>
  <c r="C22" i="18"/>
  <c r="D22" i="18"/>
  <c r="T19" i="17"/>
  <c r="C23" i="18"/>
  <c r="T20" i="17" s="1"/>
  <c r="D23" i="18"/>
  <c r="C24" i="18"/>
  <c r="T21" i="17" s="1"/>
  <c r="D24" i="18"/>
  <c r="C25" i="18"/>
  <c r="T22" i="17" s="1"/>
  <c r="D25" i="18"/>
  <c r="C26" i="18"/>
  <c r="D26" i="18"/>
  <c r="T23" i="17"/>
  <c r="C6" i="18"/>
  <c r="T3" i="17" s="1"/>
  <c r="D6" i="18"/>
  <c r="B27" i="19"/>
  <c r="D26" i="19"/>
  <c r="C26" i="19"/>
  <c r="U23" i="17"/>
  <c r="D25" i="19"/>
  <c r="C25" i="19"/>
  <c r="U22" i="17"/>
  <c r="D24" i="19"/>
  <c r="C24" i="19"/>
  <c r="U21" i="17"/>
  <c r="D23" i="19"/>
  <c r="C23" i="19"/>
  <c r="U20" i="17"/>
  <c r="D22" i="19"/>
  <c r="C22" i="19"/>
  <c r="U19" i="17"/>
  <c r="D21" i="19"/>
  <c r="C21" i="19"/>
  <c r="U18" i="17"/>
  <c r="D20" i="19"/>
  <c r="C20" i="19"/>
  <c r="U17" i="17"/>
  <c r="D19" i="19"/>
  <c r="C19" i="19"/>
  <c r="U16" i="17"/>
  <c r="D18" i="19"/>
  <c r="C18" i="19"/>
  <c r="U15" i="17"/>
  <c r="D17" i="19"/>
  <c r="C17" i="19"/>
  <c r="U14" i="17"/>
  <c r="D16" i="19"/>
  <c r="C16" i="19"/>
  <c r="U13" i="17"/>
  <c r="D15" i="19"/>
  <c r="C15" i="19"/>
  <c r="U12" i="17"/>
  <c r="D14" i="19"/>
  <c r="C14" i="19"/>
  <c r="U11" i="17"/>
  <c r="D13" i="19"/>
  <c r="C13" i="19"/>
  <c r="U10" i="17"/>
  <c r="D12" i="19"/>
  <c r="C12" i="19"/>
  <c r="U9" i="17"/>
  <c r="D11" i="19"/>
  <c r="C11" i="19"/>
  <c r="U8" i="17"/>
  <c r="D10" i="19"/>
  <c r="C10" i="19"/>
  <c r="U7" i="17"/>
  <c r="D9" i="19"/>
  <c r="C9" i="19"/>
  <c r="U6" i="17"/>
  <c r="D8" i="19"/>
  <c r="C8" i="19"/>
  <c r="U5" i="17"/>
  <c r="D7" i="19"/>
  <c r="C7" i="19"/>
  <c r="U4" i="17"/>
  <c r="B27" i="18"/>
  <c r="B27" i="16"/>
  <c r="C7" i="16"/>
  <c r="D7" i="16"/>
  <c r="C8" i="16"/>
  <c r="D8" i="16"/>
  <c r="C9" i="16"/>
  <c r="D9" i="16"/>
  <c r="C10" i="16"/>
  <c r="D10" i="16"/>
  <c r="C11" i="16"/>
  <c r="D11" i="16"/>
  <c r="C12" i="16"/>
  <c r="D12" i="16"/>
  <c r="C13" i="16"/>
  <c r="D13" i="16"/>
  <c r="C14" i="16"/>
  <c r="D14" i="16"/>
  <c r="C15" i="16"/>
  <c r="D15" i="16"/>
  <c r="C16" i="16"/>
  <c r="D16" i="16"/>
  <c r="C17" i="16"/>
  <c r="D17" i="16"/>
  <c r="C18" i="16"/>
  <c r="D18" i="16"/>
  <c r="C19" i="16"/>
  <c r="D19" i="16"/>
  <c r="C20" i="16"/>
  <c r="D20" i="16"/>
  <c r="C21" i="16"/>
  <c r="D21" i="16"/>
  <c r="C22" i="16"/>
  <c r="D22" i="16"/>
  <c r="C23" i="16"/>
  <c r="D23" i="16"/>
  <c r="C24" i="16"/>
  <c r="D24" i="16"/>
  <c r="C25" i="16"/>
  <c r="D25" i="16"/>
  <c r="C26" i="16"/>
  <c r="D26" i="16"/>
  <c r="D6" i="16"/>
  <c r="C6" i="16"/>
  <c r="B6" i="15"/>
  <c r="B7" i="15"/>
  <c r="B8" i="15"/>
  <c r="B9" i="15"/>
  <c r="B10" i="15"/>
  <c r="B11" i="15"/>
  <c r="B12" i="15"/>
  <c r="B13" i="15"/>
  <c r="B14" i="15"/>
  <c r="B15" i="15"/>
  <c r="B16" i="15"/>
  <c r="B17" i="15"/>
  <c r="B18" i="15"/>
  <c r="B19" i="15"/>
  <c r="B20" i="15"/>
  <c r="B21" i="15"/>
  <c r="B22" i="15"/>
  <c r="B27" i="15" s="1"/>
  <c r="B23" i="15"/>
  <c r="B24" i="15"/>
  <c r="B25" i="15"/>
  <c r="B26" i="15"/>
  <c r="C27" i="15"/>
  <c r="D6" i="15"/>
  <c r="D7" i="15"/>
  <c r="D8" i="15"/>
  <c r="D9" i="15"/>
  <c r="D10" i="15"/>
  <c r="D11" i="15"/>
  <c r="D12" i="15"/>
  <c r="D13" i="15"/>
  <c r="D14" i="15"/>
  <c r="D15" i="15"/>
  <c r="D16" i="15"/>
  <c r="D17" i="15"/>
  <c r="D18" i="15"/>
  <c r="D19" i="15"/>
  <c r="D20" i="15"/>
  <c r="D21" i="15"/>
  <c r="D22" i="15"/>
  <c r="D23" i="15"/>
  <c r="D24" i="15"/>
  <c r="D25" i="15"/>
  <c r="D26" i="15"/>
  <c r="D27" i="15"/>
  <c r="E6" i="15"/>
  <c r="E7" i="15"/>
  <c r="E8" i="15"/>
  <c r="E9" i="15"/>
  <c r="E10" i="15"/>
  <c r="E11" i="15"/>
  <c r="E12" i="15"/>
  <c r="E13" i="15"/>
  <c r="E14" i="15"/>
  <c r="E15" i="15"/>
  <c r="E16" i="15"/>
  <c r="E17" i="15"/>
  <c r="E18" i="15"/>
  <c r="E19" i="15"/>
  <c r="E20" i="15"/>
  <c r="E21" i="15"/>
  <c r="E22" i="15"/>
  <c r="E27" i="15" s="1"/>
  <c r="E23" i="15"/>
  <c r="E24" i="15"/>
  <c r="E25" i="15"/>
  <c r="E26" i="15"/>
  <c r="F27" i="15"/>
  <c r="G7" i="15"/>
  <c r="G8" i="15"/>
  <c r="G9" i="15"/>
  <c r="G10" i="15"/>
  <c r="G11" i="15"/>
  <c r="G12" i="15"/>
  <c r="G13" i="15"/>
  <c r="G14" i="15"/>
  <c r="G15" i="15"/>
  <c r="G16" i="15"/>
  <c r="G17" i="15"/>
  <c r="G18" i="15"/>
  <c r="G19" i="15"/>
  <c r="G20" i="15"/>
  <c r="G21" i="15"/>
  <c r="G22" i="15"/>
  <c r="G23" i="15"/>
  <c r="G24" i="15"/>
  <c r="G25" i="15"/>
  <c r="G26" i="15"/>
  <c r="G6" i="15"/>
  <c r="D12" i="14"/>
  <c r="E12" i="14"/>
  <c r="G11" i="14"/>
  <c r="G10" i="14"/>
  <c r="G7" i="14"/>
  <c r="G8" i="14"/>
  <c r="G9" i="14"/>
  <c r="G12" i="14"/>
  <c r="G13" i="14"/>
  <c r="G14" i="14"/>
  <c r="G15" i="14"/>
  <c r="G16" i="14"/>
  <c r="G17" i="14"/>
  <c r="G18" i="14"/>
  <c r="G19" i="14"/>
  <c r="G20" i="14"/>
  <c r="G21" i="14"/>
  <c r="G22" i="14"/>
  <c r="G23" i="14"/>
  <c r="G24" i="14"/>
  <c r="G25" i="14"/>
  <c r="G26" i="14"/>
  <c r="G6" i="14"/>
  <c r="D20" i="14"/>
  <c r="E20" i="14"/>
  <c r="D7" i="14"/>
  <c r="E7" i="14"/>
  <c r="D8" i="14"/>
  <c r="E8" i="14"/>
  <c r="D9" i="14"/>
  <c r="E9" i="14"/>
  <c r="D10" i="14"/>
  <c r="E10" i="14"/>
  <c r="D11" i="14"/>
  <c r="E11" i="14"/>
  <c r="D13" i="14"/>
  <c r="E13" i="14"/>
  <c r="D14" i="14"/>
  <c r="E14" i="14"/>
  <c r="D15" i="14"/>
  <c r="E15" i="14"/>
  <c r="D16" i="14"/>
  <c r="E16" i="14"/>
  <c r="D17" i="14"/>
  <c r="E17" i="14"/>
  <c r="D18" i="14"/>
  <c r="E18" i="14"/>
  <c r="D19" i="14"/>
  <c r="E19" i="14"/>
  <c r="D21" i="14"/>
  <c r="E21" i="14"/>
  <c r="D22" i="14"/>
  <c r="D27" i="14" s="1"/>
  <c r="E22" i="14"/>
  <c r="E27" i="14" s="1"/>
  <c r="D23" i="14"/>
  <c r="E23" i="14"/>
  <c r="D24" i="14"/>
  <c r="E24" i="14"/>
  <c r="D25" i="14"/>
  <c r="E25" i="14"/>
  <c r="D26" i="14"/>
  <c r="E26" i="14"/>
  <c r="E6" i="14"/>
  <c r="D6" i="14"/>
  <c r="C27" i="14"/>
  <c r="F27" i="14"/>
  <c r="B6" i="14"/>
  <c r="B7" i="14"/>
  <c r="B8" i="14"/>
  <c r="B9" i="14"/>
  <c r="B10" i="14"/>
  <c r="B11" i="14"/>
  <c r="B12" i="14"/>
  <c r="B13" i="14"/>
  <c r="B14" i="14"/>
  <c r="B15" i="14"/>
  <c r="B16" i="14"/>
  <c r="B17" i="14"/>
  <c r="B18" i="14"/>
  <c r="B19" i="14"/>
  <c r="B20" i="14"/>
  <c r="B21" i="14"/>
  <c r="B22" i="14"/>
  <c r="B23" i="14"/>
  <c r="B24" i="14"/>
  <c r="B25" i="14"/>
  <c r="B26" i="14"/>
  <c r="D27" i="19"/>
  <c r="U24" i="17"/>
  <c r="C27" i="19"/>
  <c r="C27" i="18"/>
  <c r="G27" i="14"/>
  <c r="D21" i="13"/>
  <c r="C7" i="13"/>
  <c r="D7" i="13"/>
  <c r="C8" i="13"/>
  <c r="D8" i="13"/>
  <c r="C9" i="13"/>
  <c r="D9" i="13"/>
  <c r="C10" i="13"/>
  <c r="D10" i="13"/>
  <c r="C11" i="13"/>
  <c r="D11" i="13"/>
  <c r="C12" i="13"/>
  <c r="D12" i="13"/>
  <c r="C13" i="13"/>
  <c r="D13" i="13"/>
  <c r="C14" i="13"/>
  <c r="D14" i="13"/>
  <c r="C15" i="13"/>
  <c r="D15" i="13"/>
  <c r="C16" i="13"/>
  <c r="D16" i="13"/>
  <c r="C17" i="13"/>
  <c r="D17" i="13"/>
  <c r="C18" i="13"/>
  <c r="D18" i="13"/>
  <c r="C19" i="13"/>
  <c r="D19" i="13"/>
  <c r="C20" i="13"/>
  <c r="D20" i="13"/>
  <c r="C21" i="13"/>
  <c r="C22" i="13"/>
  <c r="D22" i="13"/>
  <c r="C23" i="13"/>
  <c r="D23" i="13"/>
  <c r="C24" i="13"/>
  <c r="D24" i="13"/>
  <c r="C25" i="13"/>
  <c r="D25" i="13"/>
  <c r="C26" i="13"/>
  <c r="D26" i="13"/>
  <c r="D6" i="13"/>
  <c r="C6" i="13"/>
  <c r="G10" i="11"/>
  <c r="G7" i="11"/>
  <c r="G8" i="11"/>
  <c r="G9" i="11"/>
  <c r="G11" i="11"/>
  <c r="O8" i="17" s="1"/>
  <c r="G12" i="11"/>
  <c r="G13" i="11"/>
  <c r="G14" i="11"/>
  <c r="G15" i="11"/>
  <c r="G16" i="11"/>
  <c r="G17" i="11"/>
  <c r="O14" i="17" s="1"/>
  <c r="G18" i="11"/>
  <c r="G19" i="11"/>
  <c r="G20" i="11"/>
  <c r="G21" i="11"/>
  <c r="G22" i="11"/>
  <c r="O19" i="17" s="1"/>
  <c r="G23" i="11"/>
  <c r="O20" i="17" s="1"/>
  <c r="G24" i="11"/>
  <c r="G25" i="11"/>
  <c r="G26" i="11"/>
  <c r="G6" i="11"/>
  <c r="E15" i="11"/>
  <c r="D6" i="11"/>
  <c r="E6" i="11"/>
  <c r="D7" i="11"/>
  <c r="E7" i="11"/>
  <c r="D8" i="11"/>
  <c r="E8" i="11"/>
  <c r="E27" i="11" s="1"/>
  <c r="D9" i="11"/>
  <c r="D27" i="11" s="1"/>
  <c r="E9" i="11"/>
  <c r="D10" i="11"/>
  <c r="E10" i="11"/>
  <c r="D11" i="11"/>
  <c r="E11" i="11"/>
  <c r="D12" i="11"/>
  <c r="E12" i="11"/>
  <c r="D13" i="11"/>
  <c r="E13" i="11"/>
  <c r="D14" i="11"/>
  <c r="E14" i="11"/>
  <c r="O11" i="17" s="1"/>
  <c r="D15" i="11"/>
  <c r="O12" i="17" s="1"/>
  <c r="D16" i="11"/>
  <c r="E16" i="11"/>
  <c r="D17" i="11"/>
  <c r="E17" i="11"/>
  <c r="D18" i="11"/>
  <c r="E18" i="11"/>
  <c r="D19" i="11"/>
  <c r="E19" i="11"/>
  <c r="D20" i="11"/>
  <c r="E20" i="11"/>
  <c r="D21" i="11"/>
  <c r="E21" i="11"/>
  <c r="D22" i="11"/>
  <c r="E22" i="11"/>
  <c r="D23" i="11"/>
  <c r="E23" i="11"/>
  <c r="D24" i="11"/>
  <c r="E24" i="11"/>
  <c r="D25" i="11"/>
  <c r="E25" i="11"/>
  <c r="D26" i="11"/>
  <c r="E26" i="11"/>
  <c r="C27" i="11"/>
  <c r="F27" i="11"/>
  <c r="B7" i="11"/>
  <c r="B8" i="11"/>
  <c r="B9" i="11"/>
  <c r="B10" i="11"/>
  <c r="B11" i="11"/>
  <c r="B12" i="11"/>
  <c r="B13" i="11"/>
  <c r="B14" i="11"/>
  <c r="B15" i="11"/>
  <c r="B16" i="11"/>
  <c r="B17" i="11"/>
  <c r="B18" i="11"/>
  <c r="B19" i="11"/>
  <c r="B20" i="11"/>
  <c r="B21" i="11"/>
  <c r="B22" i="11"/>
  <c r="B23" i="11"/>
  <c r="B24" i="11"/>
  <c r="B26" i="11"/>
  <c r="B6" i="11"/>
  <c r="E16" i="10"/>
  <c r="N13" i="17" s="1"/>
  <c r="D15" i="10"/>
  <c r="N12" i="17" s="1"/>
  <c r="N15" i="17"/>
  <c r="D14" i="10"/>
  <c r="G7" i="10"/>
  <c r="G8" i="10"/>
  <c r="G9" i="10"/>
  <c r="G10" i="10"/>
  <c r="G11" i="10"/>
  <c r="G12" i="10"/>
  <c r="G13" i="10"/>
  <c r="G14" i="10"/>
  <c r="G15" i="10"/>
  <c r="G27" i="10" s="1"/>
  <c r="G16" i="10"/>
  <c r="G17" i="10"/>
  <c r="N14" i="17" s="1"/>
  <c r="G19" i="10"/>
  <c r="G20" i="10"/>
  <c r="G21" i="10"/>
  <c r="G22" i="10"/>
  <c r="G23" i="10"/>
  <c r="G24" i="10"/>
  <c r="G25" i="10"/>
  <c r="G26" i="10"/>
  <c r="D7" i="10"/>
  <c r="D27" i="10" s="1"/>
  <c r="E7" i="10"/>
  <c r="D8" i="10"/>
  <c r="E8" i="10"/>
  <c r="D9" i="10"/>
  <c r="E9" i="10"/>
  <c r="D10" i="10"/>
  <c r="E10" i="10"/>
  <c r="D11" i="10"/>
  <c r="E11" i="10"/>
  <c r="D12" i="10"/>
  <c r="E12" i="10"/>
  <c r="D13" i="10"/>
  <c r="E13" i="10"/>
  <c r="E14" i="10"/>
  <c r="N11" i="17" s="1"/>
  <c r="E15" i="10"/>
  <c r="D16" i="10"/>
  <c r="D17" i="10"/>
  <c r="E17" i="10"/>
  <c r="D18" i="10"/>
  <c r="E18" i="10"/>
  <c r="D19" i="10"/>
  <c r="E19" i="10"/>
  <c r="D20" i="10"/>
  <c r="E20" i="10"/>
  <c r="D21" i="10"/>
  <c r="E21" i="10"/>
  <c r="D22" i="10"/>
  <c r="N19" i="17" s="1"/>
  <c r="E22" i="10"/>
  <c r="D23" i="10"/>
  <c r="E23" i="10"/>
  <c r="D24" i="10"/>
  <c r="E24" i="10"/>
  <c r="D25" i="10"/>
  <c r="E25" i="10"/>
  <c r="D26" i="10"/>
  <c r="E26" i="10"/>
  <c r="C27" i="10"/>
  <c r="F27" i="10"/>
  <c r="B7" i="10"/>
  <c r="B27" i="10" s="1"/>
  <c r="B8" i="10"/>
  <c r="B9" i="10"/>
  <c r="B10" i="10"/>
  <c r="B11" i="10"/>
  <c r="B12" i="10"/>
  <c r="B13" i="10"/>
  <c r="B14" i="10"/>
  <c r="B15" i="10"/>
  <c r="B16" i="10"/>
  <c r="B17" i="10"/>
  <c r="B18" i="10"/>
  <c r="B19" i="10"/>
  <c r="B20" i="10"/>
  <c r="B21" i="10"/>
  <c r="B22" i="10"/>
  <c r="B23" i="10"/>
  <c r="B24" i="10"/>
  <c r="B25" i="10"/>
  <c r="B26" i="10"/>
  <c r="B6" i="10"/>
  <c r="D17" i="12"/>
  <c r="D6" i="12"/>
  <c r="C7" i="12"/>
  <c r="D7" i="12"/>
  <c r="C8" i="12"/>
  <c r="M5" i="17" s="1"/>
  <c r="D8" i="12"/>
  <c r="C9" i="12"/>
  <c r="D9" i="12"/>
  <c r="C10" i="12"/>
  <c r="M7" i="17" s="1"/>
  <c r="D10" i="12"/>
  <c r="C11" i="12"/>
  <c r="M8" i="17" s="1"/>
  <c r="D11" i="12"/>
  <c r="C12" i="12"/>
  <c r="D12" i="12"/>
  <c r="C13" i="12"/>
  <c r="D13" i="12"/>
  <c r="C14" i="12"/>
  <c r="M11" i="17" s="1"/>
  <c r="D14" i="12"/>
  <c r="C15" i="12"/>
  <c r="D15" i="12"/>
  <c r="C16" i="12"/>
  <c r="D16" i="12"/>
  <c r="C17" i="12"/>
  <c r="C18" i="12"/>
  <c r="D18" i="12"/>
  <c r="C19" i="12"/>
  <c r="D19" i="12"/>
  <c r="C20" i="12"/>
  <c r="D20" i="12"/>
  <c r="C21" i="12"/>
  <c r="D21" i="12"/>
  <c r="C22" i="12"/>
  <c r="M19" i="17" s="1"/>
  <c r="D22" i="12"/>
  <c r="C23" i="12"/>
  <c r="D23" i="12"/>
  <c r="M20" i="17" s="1"/>
  <c r="C24" i="12"/>
  <c r="M21" i="17" s="1"/>
  <c r="D24" i="12"/>
  <c r="C25" i="12"/>
  <c r="D25" i="12"/>
  <c r="C26" i="12"/>
  <c r="D26" i="12"/>
  <c r="M23" i="17" s="1"/>
  <c r="C6" i="12"/>
  <c r="M3" i="17" s="1"/>
  <c r="D16" i="9"/>
  <c r="C6" i="9"/>
  <c r="D11" i="9"/>
  <c r="C7" i="9"/>
  <c r="D7" i="9"/>
  <c r="C8" i="9"/>
  <c r="D8" i="9"/>
  <c r="C9" i="9"/>
  <c r="D9" i="9"/>
  <c r="C10" i="9"/>
  <c r="D10" i="9"/>
  <c r="C11" i="9"/>
  <c r="C12" i="9"/>
  <c r="D12" i="9"/>
  <c r="C13" i="9"/>
  <c r="D13" i="9"/>
  <c r="C14" i="9"/>
  <c r="D14" i="9"/>
  <c r="C15" i="9"/>
  <c r="D15" i="9"/>
  <c r="C16" i="9"/>
  <c r="C17" i="9"/>
  <c r="D17" i="9"/>
  <c r="C18" i="9"/>
  <c r="D18" i="9"/>
  <c r="C19" i="9"/>
  <c r="D19" i="9"/>
  <c r="C20" i="9"/>
  <c r="D20" i="9"/>
  <c r="C21" i="9"/>
  <c r="D21" i="9"/>
  <c r="C22" i="9"/>
  <c r="D22" i="9"/>
  <c r="C23" i="9"/>
  <c r="D23" i="9"/>
  <c r="C24" i="9"/>
  <c r="D24" i="9"/>
  <c r="C25" i="9"/>
  <c r="D25" i="9"/>
  <c r="C26" i="9"/>
  <c r="D26" i="9"/>
  <c r="D6" i="9"/>
  <c r="D26" i="7"/>
  <c r="C16" i="7"/>
  <c r="D7" i="7"/>
  <c r="C6" i="7"/>
  <c r="C7" i="7"/>
  <c r="D8" i="7"/>
  <c r="D9" i="7"/>
  <c r="C10" i="7"/>
  <c r="D10" i="7"/>
  <c r="C11" i="7"/>
  <c r="D11" i="7"/>
  <c r="C12" i="7"/>
  <c r="I9" i="17" s="1"/>
  <c r="D12" i="7"/>
  <c r="C13" i="7"/>
  <c r="D13" i="7"/>
  <c r="C14" i="7"/>
  <c r="D14" i="7"/>
  <c r="C15" i="7"/>
  <c r="D15" i="7"/>
  <c r="I12" i="17" s="1"/>
  <c r="D16" i="7"/>
  <c r="C17" i="7"/>
  <c r="D17" i="7"/>
  <c r="C18" i="7"/>
  <c r="D18" i="7"/>
  <c r="I15" i="17" s="1"/>
  <c r="C19" i="7"/>
  <c r="D19" i="7"/>
  <c r="C20" i="7"/>
  <c r="D20" i="7"/>
  <c r="C21" i="7"/>
  <c r="D21" i="7"/>
  <c r="C22" i="7"/>
  <c r="I19" i="17" s="1"/>
  <c r="D22" i="7"/>
  <c r="C23" i="7"/>
  <c r="D23" i="7"/>
  <c r="C24" i="7"/>
  <c r="D24" i="7"/>
  <c r="I21" i="17" s="1"/>
  <c r="C25" i="7"/>
  <c r="D25" i="7"/>
  <c r="C26" i="7"/>
  <c r="D6" i="7"/>
  <c r="G9" i="5"/>
  <c r="G7" i="5"/>
  <c r="G8" i="5"/>
  <c r="G10" i="5"/>
  <c r="G11" i="5"/>
  <c r="G12" i="5"/>
  <c r="G13" i="5"/>
  <c r="G14" i="5"/>
  <c r="G15" i="5"/>
  <c r="G16" i="5"/>
  <c r="G17" i="5"/>
  <c r="G18" i="5"/>
  <c r="G19" i="5"/>
  <c r="G20" i="5"/>
  <c r="G21" i="5"/>
  <c r="G22" i="5"/>
  <c r="G23" i="5"/>
  <c r="G24" i="5"/>
  <c r="G25" i="5"/>
  <c r="G26" i="5"/>
  <c r="G6" i="5"/>
  <c r="D7" i="5"/>
  <c r="E7" i="5"/>
  <c r="D8" i="5"/>
  <c r="E8" i="5"/>
  <c r="D9" i="5"/>
  <c r="E9" i="5"/>
  <c r="D10" i="5"/>
  <c r="E10" i="5"/>
  <c r="D11" i="5"/>
  <c r="E11" i="5"/>
  <c r="D12" i="5"/>
  <c r="E12" i="5"/>
  <c r="D13" i="5"/>
  <c r="E13" i="5"/>
  <c r="D14" i="5"/>
  <c r="E14" i="5"/>
  <c r="D15" i="5"/>
  <c r="E15" i="5"/>
  <c r="D16" i="5"/>
  <c r="E16" i="5"/>
  <c r="D17" i="5"/>
  <c r="E17" i="5"/>
  <c r="D18" i="5"/>
  <c r="E18" i="5"/>
  <c r="D19" i="5"/>
  <c r="E19" i="5"/>
  <c r="D20" i="5"/>
  <c r="E20" i="5"/>
  <c r="D21" i="5"/>
  <c r="E21" i="5"/>
  <c r="D22" i="5"/>
  <c r="E22" i="5"/>
  <c r="D23" i="5"/>
  <c r="E23" i="5"/>
  <c r="D24" i="5"/>
  <c r="E24" i="5"/>
  <c r="D25" i="5"/>
  <c r="E25" i="5"/>
  <c r="D26" i="5"/>
  <c r="E26" i="5"/>
  <c r="E6" i="5"/>
  <c r="D6" i="5"/>
  <c r="C27" i="5"/>
  <c r="F27" i="5"/>
  <c r="B6" i="5"/>
  <c r="B7" i="5"/>
  <c r="B8" i="5"/>
  <c r="B9" i="5"/>
  <c r="B10" i="5"/>
  <c r="B11" i="5"/>
  <c r="B12" i="5"/>
  <c r="B13" i="5"/>
  <c r="B14" i="5"/>
  <c r="B15" i="5"/>
  <c r="B16" i="5"/>
  <c r="B17" i="5"/>
  <c r="B18" i="5"/>
  <c r="B19" i="5"/>
  <c r="B20" i="5"/>
  <c r="B21" i="5"/>
  <c r="B22" i="5"/>
  <c r="B23" i="5"/>
  <c r="B24" i="5"/>
  <c r="B25" i="5"/>
  <c r="B26" i="5"/>
  <c r="B27" i="5"/>
  <c r="G22" i="4"/>
  <c r="B6" i="4"/>
  <c r="B7" i="4"/>
  <c r="B8" i="4"/>
  <c r="B9" i="4"/>
  <c r="B10" i="4"/>
  <c r="B11" i="4"/>
  <c r="B12" i="4"/>
  <c r="B13" i="4"/>
  <c r="B14" i="4"/>
  <c r="B15" i="4"/>
  <c r="B16" i="4"/>
  <c r="B17" i="4"/>
  <c r="B18" i="4"/>
  <c r="B19" i="4"/>
  <c r="B20" i="4"/>
  <c r="B21" i="4"/>
  <c r="B22" i="4"/>
  <c r="B23" i="4"/>
  <c r="B24" i="4"/>
  <c r="B25" i="4"/>
  <c r="B26" i="4"/>
  <c r="B27" i="4" s="1"/>
  <c r="G7" i="4"/>
  <c r="G8" i="4"/>
  <c r="G9" i="4"/>
  <c r="G10" i="4"/>
  <c r="G11" i="4"/>
  <c r="G12" i="4"/>
  <c r="G9" i="17" s="1"/>
  <c r="G13" i="4"/>
  <c r="G14" i="4"/>
  <c r="G15" i="4"/>
  <c r="G16" i="4"/>
  <c r="G17" i="4"/>
  <c r="G18" i="4"/>
  <c r="G19" i="4"/>
  <c r="G20" i="4"/>
  <c r="G21" i="4"/>
  <c r="G23" i="4"/>
  <c r="G24" i="4"/>
  <c r="G25" i="4"/>
  <c r="G26" i="4"/>
  <c r="G6" i="4"/>
  <c r="D7" i="4"/>
  <c r="E7" i="4"/>
  <c r="D8" i="4"/>
  <c r="E8" i="4"/>
  <c r="D9" i="4"/>
  <c r="E9" i="4"/>
  <c r="D10" i="4"/>
  <c r="E10" i="4"/>
  <c r="D11" i="4"/>
  <c r="E11" i="4"/>
  <c r="D12" i="4"/>
  <c r="E12" i="4"/>
  <c r="D13" i="4"/>
  <c r="E13" i="4"/>
  <c r="D14" i="4"/>
  <c r="E14" i="4"/>
  <c r="D15" i="4"/>
  <c r="E15" i="4"/>
  <c r="D16" i="4"/>
  <c r="E16" i="4"/>
  <c r="D17" i="4"/>
  <c r="E17" i="4"/>
  <c r="D18" i="4"/>
  <c r="E18" i="4"/>
  <c r="D19" i="4"/>
  <c r="E19" i="4"/>
  <c r="D20" i="4"/>
  <c r="E20" i="4"/>
  <c r="D21" i="4"/>
  <c r="E21" i="4"/>
  <c r="D22" i="4"/>
  <c r="E22" i="4"/>
  <c r="D23" i="4"/>
  <c r="E23" i="4"/>
  <c r="D24" i="4"/>
  <c r="E24" i="4"/>
  <c r="D25" i="4"/>
  <c r="E25" i="4"/>
  <c r="D26" i="4"/>
  <c r="D27" i="4" s="1"/>
  <c r="E26" i="4"/>
  <c r="E27" i="4" s="1"/>
  <c r="E6" i="4"/>
  <c r="D6" i="4"/>
  <c r="G6" i="6"/>
  <c r="B6" i="6"/>
  <c r="B7" i="6"/>
  <c r="B8" i="6"/>
  <c r="B9" i="6"/>
  <c r="B10" i="6"/>
  <c r="B11" i="6"/>
  <c r="B12" i="6"/>
  <c r="B13" i="6"/>
  <c r="B14" i="6"/>
  <c r="B15" i="6"/>
  <c r="B16" i="6"/>
  <c r="B17" i="6"/>
  <c r="B18" i="6"/>
  <c r="B19" i="6"/>
  <c r="B20" i="6"/>
  <c r="B21" i="6"/>
  <c r="B22" i="6"/>
  <c r="B23" i="6"/>
  <c r="B24" i="6"/>
  <c r="B25" i="6"/>
  <c r="B26" i="6"/>
  <c r="B27" i="6"/>
  <c r="D6" i="6"/>
  <c r="E6" i="6"/>
  <c r="G7" i="6"/>
  <c r="G8" i="6"/>
  <c r="G9" i="6"/>
  <c r="G10" i="6"/>
  <c r="G11" i="6"/>
  <c r="G12" i="6"/>
  <c r="G13" i="6"/>
  <c r="G14" i="6"/>
  <c r="G15" i="6"/>
  <c r="G16" i="6"/>
  <c r="G17" i="6"/>
  <c r="G18" i="6"/>
  <c r="G19" i="6"/>
  <c r="G20" i="6"/>
  <c r="G21" i="6"/>
  <c r="G22" i="6"/>
  <c r="G23" i="6"/>
  <c r="G24" i="6"/>
  <c r="G25" i="6"/>
  <c r="G26" i="6"/>
  <c r="D7" i="6"/>
  <c r="E7" i="6"/>
  <c r="D8" i="6"/>
  <c r="E8" i="6"/>
  <c r="D9" i="6"/>
  <c r="E9" i="6"/>
  <c r="D10" i="6"/>
  <c r="E10" i="6"/>
  <c r="D11" i="6"/>
  <c r="E11" i="6"/>
  <c r="D12" i="6"/>
  <c r="E12" i="6"/>
  <c r="D13" i="6"/>
  <c r="E13" i="6"/>
  <c r="D14" i="6"/>
  <c r="E14" i="6"/>
  <c r="D15" i="6"/>
  <c r="E15" i="6"/>
  <c r="D16" i="6"/>
  <c r="E16" i="6"/>
  <c r="D17" i="6"/>
  <c r="E17" i="6"/>
  <c r="D18" i="6"/>
  <c r="E18" i="6"/>
  <c r="D19" i="6"/>
  <c r="E19" i="6"/>
  <c r="D20" i="6"/>
  <c r="E20" i="6"/>
  <c r="D21" i="6"/>
  <c r="E21" i="6"/>
  <c r="D22" i="6"/>
  <c r="E22" i="6"/>
  <c r="D23" i="6"/>
  <c r="E23" i="6"/>
  <c r="D24" i="6"/>
  <c r="E24" i="6"/>
  <c r="D25" i="6"/>
  <c r="E25" i="6"/>
  <c r="D26" i="6"/>
  <c r="E26" i="6"/>
  <c r="G8" i="3"/>
  <c r="G7" i="3"/>
  <c r="G6" i="3"/>
  <c r="D7" i="3"/>
  <c r="E7" i="3"/>
  <c r="D8" i="3"/>
  <c r="E8" i="3"/>
  <c r="D9" i="3"/>
  <c r="E9" i="3"/>
  <c r="D10" i="3"/>
  <c r="E10" i="3"/>
  <c r="D11" i="3"/>
  <c r="E11" i="3"/>
  <c r="D12" i="3"/>
  <c r="E12" i="3"/>
  <c r="D13" i="3"/>
  <c r="E13" i="3"/>
  <c r="D14" i="3"/>
  <c r="E14" i="3"/>
  <c r="D15" i="3"/>
  <c r="E15" i="3"/>
  <c r="D16" i="3"/>
  <c r="E16" i="3"/>
  <c r="D17" i="3"/>
  <c r="E17" i="3"/>
  <c r="D18" i="3"/>
  <c r="E18" i="3"/>
  <c r="D19" i="3"/>
  <c r="E19" i="3"/>
  <c r="D20" i="3"/>
  <c r="E20" i="3"/>
  <c r="D21" i="3"/>
  <c r="E21" i="3"/>
  <c r="D22" i="3"/>
  <c r="E22" i="3"/>
  <c r="D23" i="3"/>
  <c r="E23" i="3"/>
  <c r="D24" i="3"/>
  <c r="E24" i="3"/>
  <c r="D25" i="3"/>
  <c r="E25" i="3"/>
  <c r="D26" i="3"/>
  <c r="E26" i="3"/>
  <c r="E6" i="3"/>
  <c r="D6" i="3"/>
  <c r="G9" i="3"/>
  <c r="G10" i="3"/>
  <c r="G11" i="3"/>
  <c r="G12" i="3"/>
  <c r="G13" i="3"/>
  <c r="G14" i="3"/>
  <c r="G15" i="3"/>
  <c r="G16" i="3"/>
  <c r="G17" i="3"/>
  <c r="G18" i="3"/>
  <c r="G19" i="3"/>
  <c r="G20" i="3"/>
  <c r="G21" i="3"/>
  <c r="G22" i="3"/>
  <c r="G23" i="3"/>
  <c r="G24" i="3"/>
  <c r="G25" i="3"/>
  <c r="G26" i="3"/>
  <c r="B6" i="3"/>
  <c r="B7" i="3"/>
  <c r="B8" i="3"/>
  <c r="B9" i="3"/>
  <c r="B10" i="3"/>
  <c r="B11" i="3"/>
  <c r="B12" i="3"/>
  <c r="B13" i="3"/>
  <c r="B14" i="3"/>
  <c r="B15" i="3"/>
  <c r="B16" i="3"/>
  <c r="B17" i="3"/>
  <c r="B18" i="3"/>
  <c r="B19" i="3"/>
  <c r="B20" i="3"/>
  <c r="B21" i="3"/>
  <c r="B22" i="3"/>
  <c r="B23" i="3"/>
  <c r="B24" i="3"/>
  <c r="B25" i="3"/>
  <c r="B26" i="3"/>
  <c r="B27" i="3"/>
  <c r="F20" i="1"/>
  <c r="H21" i="1"/>
  <c r="C17" i="17" s="1"/>
  <c r="F17" i="1"/>
  <c r="F18" i="1"/>
  <c r="F19" i="1"/>
  <c r="F22" i="1"/>
  <c r="C18" i="17" s="1"/>
  <c r="F23" i="1"/>
  <c r="H8" i="1"/>
  <c r="I8" i="1"/>
  <c r="B4" i="17" s="1"/>
  <c r="H9" i="1"/>
  <c r="I9" i="1"/>
  <c r="B5" i="17" s="1"/>
  <c r="H10" i="1"/>
  <c r="I10" i="1"/>
  <c r="B6" i="17" s="1"/>
  <c r="H11" i="1"/>
  <c r="I11" i="1"/>
  <c r="B7" i="17" s="1"/>
  <c r="H12" i="1"/>
  <c r="I12" i="1"/>
  <c r="B8" i="17" s="1"/>
  <c r="H13" i="1"/>
  <c r="I13" i="1"/>
  <c r="B9" i="17"/>
  <c r="H14" i="1"/>
  <c r="I14" i="1"/>
  <c r="B10" i="17" s="1"/>
  <c r="H15" i="1"/>
  <c r="I15" i="1"/>
  <c r="B11" i="17" s="1"/>
  <c r="H16" i="1"/>
  <c r="I16" i="1"/>
  <c r="B12" i="17" s="1"/>
  <c r="H17" i="1"/>
  <c r="I17" i="1"/>
  <c r="B13" i="17" s="1"/>
  <c r="H18" i="1"/>
  <c r="I18" i="1"/>
  <c r="B14" i="17" s="1"/>
  <c r="H19" i="1"/>
  <c r="I19" i="1"/>
  <c r="B15" i="17" s="1"/>
  <c r="I20" i="1"/>
  <c r="B16" i="17" s="1"/>
  <c r="I21" i="1"/>
  <c r="B17" i="17" s="1"/>
  <c r="I22" i="1"/>
  <c r="B18" i="17" s="1"/>
  <c r="H23" i="1"/>
  <c r="C19" i="17" s="1"/>
  <c r="I23" i="1"/>
  <c r="B19" i="17" s="1"/>
  <c r="H24" i="1"/>
  <c r="I24" i="1"/>
  <c r="B20" i="17" s="1"/>
  <c r="H25" i="1"/>
  <c r="I25" i="1"/>
  <c r="B21" i="17" s="1"/>
  <c r="H26" i="1"/>
  <c r="H27" i="1"/>
  <c r="I27" i="1"/>
  <c r="B23" i="17" s="1"/>
  <c r="B3" i="17"/>
  <c r="F27" i="1"/>
  <c r="F26" i="1"/>
  <c r="F25" i="1"/>
  <c r="C21" i="17" s="1"/>
  <c r="F24" i="1"/>
  <c r="F16" i="1"/>
  <c r="F15" i="1"/>
  <c r="F14" i="1"/>
  <c r="F13" i="1"/>
  <c r="C9" i="17" s="1"/>
  <c r="F12" i="1"/>
  <c r="C8" i="17" s="1"/>
  <c r="F11" i="1"/>
  <c r="F10" i="1"/>
  <c r="F9" i="1"/>
  <c r="F8" i="1"/>
  <c r="F7" i="1"/>
  <c r="C3" i="17" s="1"/>
  <c r="D7" i="2"/>
  <c r="D8" i="2"/>
  <c r="D9" i="2"/>
  <c r="D10" i="2"/>
  <c r="D11" i="2"/>
  <c r="D12" i="2"/>
  <c r="D13" i="2"/>
  <c r="D14" i="2"/>
  <c r="D15" i="2"/>
  <c r="D16" i="2"/>
  <c r="D17" i="2"/>
  <c r="D18" i="2"/>
  <c r="D19" i="2"/>
  <c r="D16" i="17" s="1"/>
  <c r="D20" i="2"/>
  <c r="D21" i="2"/>
  <c r="D22" i="2"/>
  <c r="D23" i="2"/>
  <c r="D24" i="2"/>
  <c r="D25" i="2"/>
  <c r="D26" i="2"/>
  <c r="D6" i="2"/>
  <c r="C7" i="2"/>
  <c r="C8" i="2"/>
  <c r="D5" i="17" s="1"/>
  <c r="C9" i="2"/>
  <c r="C10" i="2"/>
  <c r="C11" i="2"/>
  <c r="C12" i="2"/>
  <c r="C13" i="2"/>
  <c r="D11" i="17"/>
  <c r="C15" i="2"/>
  <c r="C16" i="2"/>
  <c r="C17" i="2"/>
  <c r="C18" i="2"/>
  <c r="C19" i="2"/>
  <c r="C20" i="2"/>
  <c r="D17" i="17" s="1"/>
  <c r="C21" i="2"/>
  <c r="C22" i="2"/>
  <c r="C23" i="2"/>
  <c r="C24" i="2"/>
  <c r="C25" i="2"/>
  <c r="C26" i="2"/>
  <c r="D23" i="17" s="1"/>
  <c r="E27" i="5"/>
  <c r="D27" i="5"/>
  <c r="D27" i="3"/>
  <c r="G27" i="5"/>
  <c r="AD3" i="17"/>
  <c r="M4" i="17"/>
  <c r="M6" i="17"/>
  <c r="M9" i="17"/>
  <c r="M10" i="17"/>
  <c r="M12" i="17"/>
  <c r="M13" i="17"/>
  <c r="M14" i="17"/>
  <c r="M15" i="17"/>
  <c r="M16" i="17"/>
  <c r="M17" i="17"/>
  <c r="M18" i="17"/>
  <c r="M22" i="17"/>
  <c r="AD4" i="17"/>
  <c r="AD5" i="17"/>
  <c r="AD6" i="17"/>
  <c r="AD7" i="17"/>
  <c r="AD8" i="17"/>
  <c r="AD9" i="17"/>
  <c r="AD10" i="17"/>
  <c r="AD11" i="17"/>
  <c r="AD12" i="17"/>
  <c r="AD13" i="17"/>
  <c r="AD14" i="17"/>
  <c r="AD15" i="17"/>
  <c r="AD16" i="17"/>
  <c r="AD17" i="17"/>
  <c r="AD18" i="17"/>
  <c r="AD19" i="17"/>
  <c r="AD20" i="17"/>
  <c r="AD21" i="17"/>
  <c r="AD22" i="17"/>
  <c r="AD23" i="17"/>
  <c r="AD24" i="17"/>
  <c r="B27" i="12"/>
  <c r="D27" i="6"/>
  <c r="E27" i="6"/>
  <c r="F27" i="6"/>
  <c r="G27" i="6"/>
  <c r="C27" i="6"/>
  <c r="F27" i="3"/>
  <c r="C27" i="3"/>
  <c r="G28" i="1"/>
  <c r="S4" i="17"/>
  <c r="S5" i="17"/>
  <c r="S6" i="17"/>
  <c r="S7" i="17"/>
  <c r="S8" i="17"/>
  <c r="S9" i="17"/>
  <c r="S10" i="17"/>
  <c r="S11" i="17"/>
  <c r="S12" i="17"/>
  <c r="S13" i="17"/>
  <c r="S14" i="17"/>
  <c r="S15" i="17"/>
  <c r="S16" i="17"/>
  <c r="S17" i="17"/>
  <c r="S18" i="17"/>
  <c r="S19" i="17"/>
  <c r="S20" i="17"/>
  <c r="S21" i="17"/>
  <c r="S22" i="17"/>
  <c r="S23" i="17"/>
  <c r="S3" i="17"/>
  <c r="Q4" i="17"/>
  <c r="Q5" i="17"/>
  <c r="Q6" i="17"/>
  <c r="Q7" i="17"/>
  <c r="Q8" i="17"/>
  <c r="Q9" i="17"/>
  <c r="Q10" i="17"/>
  <c r="Q11" i="17"/>
  <c r="Q12" i="17"/>
  <c r="Q13" i="17"/>
  <c r="Q14" i="17"/>
  <c r="Q24" i="17" s="1"/>
  <c r="Q15" i="17"/>
  <c r="Q16" i="17"/>
  <c r="Q17" i="17"/>
  <c r="Q18" i="17"/>
  <c r="Q19" i="17"/>
  <c r="Q20" i="17"/>
  <c r="Q21" i="17"/>
  <c r="Q22" i="17"/>
  <c r="Q23" i="17"/>
  <c r="Q3" i="17"/>
  <c r="P4" i="17"/>
  <c r="P5" i="17"/>
  <c r="P6" i="17"/>
  <c r="P7" i="17"/>
  <c r="P8" i="17"/>
  <c r="P9" i="17"/>
  <c r="P10" i="17"/>
  <c r="P11" i="17"/>
  <c r="P12" i="17"/>
  <c r="P13" i="17"/>
  <c r="P14" i="17"/>
  <c r="P15" i="17"/>
  <c r="P16" i="17"/>
  <c r="P17" i="17"/>
  <c r="P18" i="17"/>
  <c r="P19" i="17"/>
  <c r="P20" i="17"/>
  <c r="P21" i="17"/>
  <c r="P22" i="17"/>
  <c r="P23" i="17"/>
  <c r="P3" i="17"/>
  <c r="O4" i="17"/>
  <c r="O7" i="17"/>
  <c r="O9" i="17"/>
  <c r="O10" i="17"/>
  <c r="O13" i="17"/>
  <c r="O15" i="17"/>
  <c r="O16" i="17"/>
  <c r="O17" i="17"/>
  <c r="O21" i="17"/>
  <c r="O22" i="17"/>
  <c r="O23" i="17"/>
  <c r="O3" i="17"/>
  <c r="N7" i="17"/>
  <c r="N8" i="17"/>
  <c r="N9" i="17"/>
  <c r="N16" i="17"/>
  <c r="N20" i="17"/>
  <c r="N21" i="17"/>
  <c r="J4" i="17"/>
  <c r="J5" i="17"/>
  <c r="J6" i="17"/>
  <c r="J7" i="17"/>
  <c r="J8" i="17"/>
  <c r="J9" i="17"/>
  <c r="J10" i="17"/>
  <c r="J11" i="17"/>
  <c r="J12" i="17"/>
  <c r="J13" i="17"/>
  <c r="J14" i="17"/>
  <c r="J15" i="17"/>
  <c r="J16" i="17"/>
  <c r="J17" i="17"/>
  <c r="J18" i="17"/>
  <c r="J19" i="17"/>
  <c r="J20" i="17"/>
  <c r="J21" i="17"/>
  <c r="J22" i="17"/>
  <c r="J23" i="17"/>
  <c r="J3" i="17"/>
  <c r="I4" i="17"/>
  <c r="I5" i="17"/>
  <c r="I6" i="17"/>
  <c r="I7" i="17"/>
  <c r="I8" i="17"/>
  <c r="I10" i="17"/>
  <c r="I11" i="17"/>
  <c r="I13" i="17"/>
  <c r="I14" i="17"/>
  <c r="I16" i="17"/>
  <c r="I17" i="17"/>
  <c r="I18" i="17"/>
  <c r="I20" i="17"/>
  <c r="I22" i="17"/>
  <c r="I23" i="17"/>
  <c r="I3" i="17"/>
  <c r="H4" i="17"/>
  <c r="H5" i="17"/>
  <c r="H6" i="17"/>
  <c r="H7" i="17"/>
  <c r="H8" i="17"/>
  <c r="H9" i="17"/>
  <c r="H10" i="17"/>
  <c r="H11" i="17"/>
  <c r="H12" i="17"/>
  <c r="H13" i="17"/>
  <c r="H14" i="17"/>
  <c r="H15" i="17"/>
  <c r="H16" i="17"/>
  <c r="H17" i="17"/>
  <c r="H18" i="17"/>
  <c r="H19" i="17"/>
  <c r="H20" i="17"/>
  <c r="H21" i="17"/>
  <c r="H22" i="17"/>
  <c r="H23" i="17"/>
  <c r="H3" i="17"/>
  <c r="G4" i="17"/>
  <c r="G5" i="17"/>
  <c r="G6" i="17"/>
  <c r="G7" i="17"/>
  <c r="G8" i="17"/>
  <c r="G10" i="17"/>
  <c r="G11" i="17"/>
  <c r="G12" i="17"/>
  <c r="G13" i="17"/>
  <c r="G14" i="17"/>
  <c r="G15" i="17"/>
  <c r="G16" i="17"/>
  <c r="G17" i="17"/>
  <c r="G18" i="17"/>
  <c r="G19" i="17"/>
  <c r="G20" i="17"/>
  <c r="G21" i="17"/>
  <c r="G22" i="17"/>
  <c r="G3" i="17"/>
  <c r="F4" i="17"/>
  <c r="F5" i="17"/>
  <c r="F6" i="17"/>
  <c r="F7" i="17"/>
  <c r="F8" i="17"/>
  <c r="F9" i="17"/>
  <c r="F10" i="17"/>
  <c r="F11" i="17"/>
  <c r="F12" i="17"/>
  <c r="F13" i="17"/>
  <c r="F14" i="17"/>
  <c r="F15" i="17"/>
  <c r="F16" i="17"/>
  <c r="F17" i="17"/>
  <c r="F18" i="17"/>
  <c r="F19" i="17"/>
  <c r="F20" i="17"/>
  <c r="F21" i="17"/>
  <c r="F22" i="17"/>
  <c r="F23" i="17"/>
  <c r="F3" i="17"/>
  <c r="R21" i="17"/>
  <c r="R20" i="17"/>
  <c r="R18" i="17"/>
  <c r="R16" i="17"/>
  <c r="R15" i="17"/>
  <c r="R14" i="17"/>
  <c r="R13" i="17"/>
  <c r="R8" i="17"/>
  <c r="R6" i="17"/>
  <c r="R4" i="17"/>
  <c r="R3" i="17"/>
  <c r="R22" i="17"/>
  <c r="R5" i="17"/>
  <c r="R11" i="17"/>
  <c r="R17" i="17"/>
  <c r="R23" i="17"/>
  <c r="R12" i="17"/>
  <c r="R10" i="17"/>
  <c r="R7" i="17"/>
  <c r="R19" i="17"/>
  <c r="R24" i="17" s="1"/>
  <c r="R9" i="17"/>
  <c r="H24" i="17"/>
  <c r="F24" i="17"/>
  <c r="S24" i="17"/>
  <c r="J24" i="17"/>
  <c r="P24" i="17"/>
  <c r="C27" i="16"/>
  <c r="D27" i="16"/>
  <c r="C27" i="13"/>
  <c r="G27" i="15"/>
  <c r="D27" i="13"/>
  <c r="K23" i="17"/>
  <c r="K22" i="17"/>
  <c r="K21" i="17"/>
  <c r="K20" i="17"/>
  <c r="K19" i="17"/>
  <c r="K18" i="17"/>
  <c r="K16" i="17"/>
  <c r="K15" i="17"/>
  <c r="K13" i="17"/>
  <c r="K12" i="17"/>
  <c r="K11" i="17"/>
  <c r="K10" i="17"/>
  <c r="K9" i="17"/>
  <c r="K8" i="17"/>
  <c r="K7" i="17"/>
  <c r="K6" i="17"/>
  <c r="K4" i="17"/>
  <c r="K3" i="17"/>
  <c r="C27" i="4"/>
  <c r="E6" i="17"/>
  <c r="E7" i="17"/>
  <c r="E8" i="17"/>
  <c r="E18" i="17"/>
  <c r="E19" i="17"/>
  <c r="E20" i="17"/>
  <c r="D9" i="17"/>
  <c r="D13" i="17"/>
  <c r="D14" i="17"/>
  <c r="D21" i="17"/>
  <c r="B8" i="1"/>
  <c r="B9" i="1"/>
  <c r="B10" i="1"/>
  <c r="B11" i="1"/>
  <c r="B12" i="1"/>
  <c r="B13" i="1"/>
  <c r="B14" i="1"/>
  <c r="B15" i="1"/>
  <c r="B16" i="1"/>
  <c r="B17" i="1"/>
  <c r="B18" i="1"/>
  <c r="B19" i="1"/>
  <c r="B20" i="1"/>
  <c r="B21" i="1"/>
  <c r="B22" i="1"/>
  <c r="B23" i="1"/>
  <c r="B24" i="1"/>
  <c r="B25" i="1"/>
  <c r="B26" i="1"/>
  <c r="B27" i="1"/>
  <c r="B7" i="1"/>
  <c r="E5" i="17"/>
  <c r="E16" i="17"/>
  <c r="E4" i="17"/>
  <c r="E15" i="17"/>
  <c r="E27" i="3"/>
  <c r="E14" i="17"/>
  <c r="E17" i="17"/>
  <c r="E13" i="17"/>
  <c r="E3" i="17"/>
  <c r="E12" i="17"/>
  <c r="E23" i="17"/>
  <c r="E11" i="17"/>
  <c r="G27" i="3"/>
  <c r="E22" i="17"/>
  <c r="E10" i="17"/>
  <c r="E21" i="17"/>
  <c r="E9" i="17"/>
  <c r="D20" i="17"/>
  <c r="D8" i="17"/>
  <c r="D4" i="17"/>
  <c r="D22" i="17"/>
  <c r="D10" i="17"/>
  <c r="D19" i="17"/>
  <c r="D18" i="17"/>
  <c r="D6" i="17"/>
  <c r="D15" i="17"/>
  <c r="D3" i="17"/>
  <c r="D12" i="17"/>
  <c r="D7" i="17"/>
  <c r="D27" i="9"/>
  <c r="C27" i="9"/>
  <c r="D27" i="7"/>
  <c r="E24" i="17"/>
  <c r="C20" i="17"/>
  <c r="C4" i="17"/>
  <c r="C22" i="17" l="1"/>
  <c r="C5" i="17"/>
  <c r="C11" i="17"/>
  <c r="C6" i="17"/>
  <c r="C23" i="17"/>
  <c r="V23" i="17" s="1"/>
  <c r="AF23" i="17" s="1"/>
  <c r="E28" i="1"/>
  <c r="B28" i="1"/>
  <c r="I24" i="17"/>
  <c r="C27" i="7"/>
  <c r="O18" i="17"/>
  <c r="V18" i="17" s="1"/>
  <c r="AS18" i="17" s="1"/>
  <c r="G27" i="11"/>
  <c r="B27" i="11"/>
  <c r="O6" i="17"/>
  <c r="N23" i="17"/>
  <c r="N10" i="17"/>
  <c r="E27" i="10"/>
  <c r="N22" i="17"/>
  <c r="N6" i="17"/>
  <c r="V6" i="17" s="1"/>
  <c r="AS6" i="17" s="1"/>
  <c r="N18" i="17"/>
  <c r="N5" i="17"/>
  <c r="N17" i="17"/>
  <c r="N4" i="17"/>
  <c r="V4" i="17" s="1"/>
  <c r="AS4" i="17" s="1"/>
  <c r="T24" i="17"/>
  <c r="G27" i="4"/>
  <c r="G23" i="17"/>
  <c r="G24" i="17" s="1"/>
  <c r="D27" i="2"/>
  <c r="C27" i="2"/>
  <c r="D24" i="17"/>
  <c r="O5" i="17"/>
  <c r="V5" i="17" s="1"/>
  <c r="AJ5" i="17" s="1"/>
  <c r="V20" i="17"/>
  <c r="AO20" i="17" s="1"/>
  <c r="V19" i="17"/>
  <c r="AM19" i="17" s="1"/>
  <c r="V8" i="17"/>
  <c r="AQ8" i="17" s="1"/>
  <c r="D27" i="12"/>
  <c r="M24" i="17"/>
  <c r="C27" i="12"/>
  <c r="C12" i="17"/>
  <c r="V12" i="17" s="1"/>
  <c r="AF12" i="17" s="1"/>
  <c r="C10" i="17"/>
  <c r="V10" i="17" s="1"/>
  <c r="C7" i="17"/>
  <c r="V7" i="17" s="1"/>
  <c r="AJ7" i="17" s="1"/>
  <c r="F28" i="1"/>
  <c r="C16" i="17"/>
  <c r="V16" i="17" s="1"/>
  <c r="AO16" i="17" s="1"/>
  <c r="C15" i="17"/>
  <c r="V15" i="17" s="1"/>
  <c r="AM15" i="17" s="1"/>
  <c r="C14" i="17"/>
  <c r="V14" i="17" s="1"/>
  <c r="AQ14" i="17" s="1"/>
  <c r="H28" i="1"/>
  <c r="C13" i="17"/>
  <c r="B24" i="17"/>
  <c r="I28" i="1"/>
  <c r="V13" i="17"/>
  <c r="AS13" i="17" s="1"/>
  <c r="V9" i="17"/>
  <c r="AJ9" i="17" s="1"/>
  <c r="V21" i="17"/>
  <c r="AO21" i="17" s="1"/>
  <c r="V22" i="17"/>
  <c r="AM22" i="17" s="1"/>
  <c r="V17" i="17"/>
  <c r="AJ17" i="17" s="1"/>
  <c r="V11" i="17"/>
  <c r="W11" i="17" s="1"/>
  <c r="AG11" i="17" s="1"/>
  <c r="K24" i="17"/>
  <c r="V3" i="17"/>
  <c r="AO3" i="17" s="1"/>
  <c r="O24" i="17" l="1"/>
  <c r="N24" i="17"/>
  <c r="AF18" i="17"/>
  <c r="AM20" i="17"/>
  <c r="AJ4" i="17"/>
  <c r="AF4" i="17"/>
  <c r="AM4" i="17"/>
  <c r="W22" i="17"/>
  <c r="AG22" i="17" s="1"/>
  <c r="AJ22" i="17"/>
  <c r="AQ22" i="17"/>
  <c r="AS20" i="17"/>
  <c r="W4" i="17"/>
  <c r="AG4" i="17" s="1"/>
  <c r="AJ23" i="17"/>
  <c r="AO23" i="17"/>
  <c r="AS23" i="17"/>
  <c r="W23" i="17"/>
  <c r="AG23" i="17" s="1"/>
  <c r="AM23" i="17"/>
  <c r="AQ23" i="17"/>
  <c r="AQ20" i="17"/>
  <c r="AJ20" i="17"/>
  <c r="AF20" i="17"/>
  <c r="W20" i="17"/>
  <c r="AG20" i="17" s="1"/>
  <c r="AQ19" i="17"/>
  <c r="AJ19" i="17"/>
  <c r="AF19" i="17"/>
  <c r="W19" i="17"/>
  <c r="AG19" i="17" s="1"/>
  <c r="AO19" i="17"/>
  <c r="AS19" i="17"/>
  <c r="AQ18" i="17"/>
  <c r="AM18" i="17"/>
  <c r="W18" i="17"/>
  <c r="AG18" i="17" s="1"/>
  <c r="AO18" i="17"/>
  <c r="AJ18" i="17"/>
  <c r="AF8" i="17"/>
  <c r="W8" i="17"/>
  <c r="AG8" i="17" s="1"/>
  <c r="AJ8" i="17"/>
  <c r="AO8" i="17"/>
  <c r="AM8" i="17"/>
  <c r="AS8" i="17"/>
  <c r="AS7" i="17"/>
  <c r="AQ6" i="17"/>
  <c r="AM6" i="17"/>
  <c r="W6" i="17"/>
  <c r="AG6" i="17" s="1"/>
  <c r="AO6" i="17"/>
  <c r="AF6" i="17"/>
  <c r="AJ6" i="17"/>
  <c r="W10" i="17"/>
  <c r="AG10" i="17" s="1"/>
  <c r="AQ10" i="17"/>
  <c r="AO10" i="17"/>
  <c r="AS10" i="17"/>
  <c r="AM10" i="17"/>
  <c r="AF7" i="17"/>
  <c r="AJ16" i="17"/>
  <c r="AF5" i="17"/>
  <c r="AO13" i="17"/>
  <c r="AQ5" i="17"/>
  <c r="AF16" i="17"/>
  <c r="W16" i="17"/>
  <c r="AG16" i="17" s="1"/>
  <c r="W5" i="17"/>
  <c r="AG5" i="17" s="1"/>
  <c r="C24" i="17"/>
  <c r="AJ13" i="17"/>
  <c r="AS5" i="17"/>
  <c r="AQ16" i="17"/>
  <c r="AS16" i="17"/>
  <c r="AO5" i="17"/>
  <c r="AO7" i="17"/>
  <c r="W7" i="17"/>
  <c r="AG7" i="17" s="1"/>
  <c r="AM5" i="17"/>
  <c r="AQ7" i="17"/>
  <c r="AM16" i="17"/>
  <c r="AM7" i="17"/>
  <c r="AJ3" i="17"/>
  <c r="AJ15" i="17"/>
  <c r="AJ10" i="17"/>
  <c r="AQ15" i="17"/>
  <c r="AS22" i="17"/>
  <c r="AF10" i="17"/>
  <c r="AF15" i="17"/>
  <c r="AM11" i="17"/>
  <c r="W15" i="17"/>
  <c r="AG15" i="17" s="1"/>
  <c r="AS15" i="17"/>
  <c r="AM13" i="17"/>
  <c r="AF11" i="17"/>
  <c r="AO15" i="17"/>
  <c r="W13" i="17"/>
  <c r="AG13" i="17" s="1"/>
  <c r="AF13" i="17"/>
  <c r="AQ11" i="17"/>
  <c r="AQ13" i="17"/>
  <c r="AO11" i="17"/>
  <c r="AM9" i="17"/>
  <c r="AJ11" i="17"/>
  <c r="AF21" i="17"/>
  <c r="W21" i="17"/>
  <c r="AG21" i="17" s="1"/>
  <c r="AJ21" i="17"/>
  <c r="AS12" i="17"/>
  <c r="AS21" i="17"/>
  <c r="AQ21" i="17"/>
  <c r="AF3" i="17"/>
  <c r="AO4" i="17"/>
  <c r="AM21" i="17"/>
  <c r="AQ12" i="17"/>
  <c r="AO12" i="17"/>
  <c r="AM12" i="17"/>
  <c r="AM14" i="17"/>
  <c r="AS9" i="17"/>
  <c r="AO22" i="17"/>
  <c r="AO9" i="17"/>
  <c r="AJ14" i="17"/>
  <c r="W9" i="17"/>
  <c r="AG9" i="17" s="1"/>
  <c r="AF22" i="17"/>
  <c r="AF14" i="17"/>
  <c r="AQ9" i="17"/>
  <c r="AS14" i="17"/>
  <c r="W12" i="17"/>
  <c r="AG12" i="17" s="1"/>
  <c r="W14" i="17"/>
  <c r="AG14" i="17" s="1"/>
  <c r="AF9" i="17"/>
  <c r="AQ4" i="17"/>
  <c r="AO14" i="17"/>
  <c r="AJ12" i="17"/>
  <c r="AO17" i="17"/>
  <c r="AF17" i="17"/>
  <c r="AQ17" i="17"/>
  <c r="AM17" i="17"/>
  <c r="W17" i="17"/>
  <c r="AG17" i="17" s="1"/>
  <c r="AS17" i="17"/>
  <c r="AS11" i="17"/>
  <c r="AS3" i="17"/>
  <c r="AM3" i="17"/>
  <c r="W3" i="17"/>
  <c r="AG3" i="17" s="1"/>
  <c r="V24" i="17"/>
  <c r="AQ3" i="17"/>
  <c r="AF24" i="17" l="1"/>
  <c r="AG24" i="17"/>
  <c r="AS24" i="17"/>
  <c r="AM24" i="17"/>
  <c r="AQ24" i="17"/>
  <c r="AJ24" i="17"/>
  <c r="W24" i="17"/>
  <c r="AO24" i="17"/>
</calcChain>
</file>

<file path=xl/sharedStrings.xml><?xml version="1.0" encoding="utf-8"?>
<sst xmlns="http://schemas.openxmlformats.org/spreadsheetml/2006/main" count="924" uniqueCount="136">
  <si>
    <t>Regione</t>
  </si>
  <si>
    <t>Popolazione da sottoporre al controllo in allevamento:</t>
  </si>
  <si>
    <t>Popolazione da sottoporre a controllo da remoto:</t>
  </si>
  <si>
    <t>20 % della popolazione controllabile</t>
  </si>
  <si>
    <t>Rischio 80 %</t>
  </si>
  <si>
    <t>Discrezionale/Casuale 20 %</t>
  </si>
  <si>
    <t>NOTA*</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</si>
  <si>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</si>
  <si>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</si>
  <si>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</si>
  <si>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</si>
  <si>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</si>
  <si>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</si>
  <si>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</si>
  <si>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</si>
  <si>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</si>
  <si>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</si>
  <si>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</si>
  <si>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</si>
  <si>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</si>
  <si>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</si>
  <si>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</si>
  <si>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</si>
  <si>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 ALTO ADIGE (BZ)</t>
  </si>
  <si>
    <t>TRENTINO - ALTO ADIGE (TN)</t>
  </si>
  <si>
    <t>UMBRIA</t>
  </si>
  <si>
    <t>VALLE D'AOSTA</t>
  </si>
  <si>
    <t>VENETO</t>
  </si>
  <si>
    <t>Totale</t>
  </si>
  <si>
    <t>Numero di allevamenti Controllabili aperti al 31.10.20</t>
  </si>
  <si>
    <t>Numero di allevamenti Non intensivi aperti al 31.10.20</t>
  </si>
  <si>
    <t>allevamenti ≥40 capi/ 6 scrofe + numero di allevamenti (ANCHE A ZERO CAPI) con movimentazioni totali di almeno 80 capi in entrata o in uscita nel corso dell’anno (Controllabili in ClassyFarm)</t>
  </si>
  <si>
    <t>allevamenti &lt;40 capi/6 scrofe + numero di allevamenti (ANCHE A ZERO CAPI) con movimentazioni TOTALI di almeno 10 capi in entrata o in uscita nel corso dell’anno (Non Intensivo in ClassyFarm)</t>
  </si>
  <si>
    <t>Rischio 80%</t>
  </si>
  <si>
    <t>Numero di allevamenti aperti al 31.10.20</t>
  </si>
  <si>
    <t>allevamenti con consistenza ≥ 50 capi al 31.10 dell’anno precedente (Controllabili in ClassyFarm)</t>
  </si>
  <si>
    <t>allevamenti con consistenza &lt; 50 al 31.10 dell’anno precedente + numero di allevamenti (ANCHE A ZERO CAPI) con movimentazioni totali di almeno 10 capi in entrata o in uscita nel corso dell’anno (Non Intensivi in ClassyFarm)</t>
  </si>
  <si>
    <t>SUINI</t>
  </si>
  <si>
    <t>VITELLI A CARNE BIANCA</t>
  </si>
  <si>
    <t>VITELLI</t>
  </si>
  <si>
    <t>ANNUTOLI</t>
  </si>
  <si>
    <t>BOVINI</t>
  </si>
  <si>
    <t>BUFALINI</t>
  </si>
  <si>
    <t>BROILER</t>
  </si>
  <si>
    <t>OVAIOLE</t>
  </si>
  <si>
    <t>TACCHINI</t>
  </si>
  <si>
    <t>ALTRI AVICOLI</t>
  </si>
  <si>
    <t>OVINI</t>
  </si>
  <si>
    <t>CAPRINI</t>
  </si>
  <si>
    <t>EQUIDI</t>
  </si>
  <si>
    <t>CONIGLI</t>
  </si>
  <si>
    <t>LEPRI</t>
  </si>
  <si>
    <t>ACQUACOLTURA</t>
  </si>
  <si>
    <t>SUINI REMOTO</t>
  </si>
  <si>
    <t>TOTALE</t>
  </si>
  <si>
    <t>Vitelli</t>
  </si>
  <si>
    <t>Ovaiole</t>
  </si>
  <si>
    <t>Broiler</t>
  </si>
  <si>
    <t>Altre specie</t>
  </si>
  <si>
    <t>TOTALE in loco</t>
  </si>
  <si>
    <t>TOTALE in loco + remoto</t>
  </si>
  <si>
    <t>Differenza 2021-2020 in loco</t>
  </si>
  <si>
    <t>TOTALI</t>
  </si>
  <si>
    <t>REGIONI</t>
  </si>
  <si>
    <t>allevamenti aperti al 31.10 dell’anno precedente (Controllabili e non intensivi in ClassyFarm)</t>
  </si>
  <si>
    <r>
      <t xml:space="preserve">Popolazione a inizio anno- aperti al 31.10.20  (esclusi i familiari </t>
    </r>
    <r>
      <rPr>
        <b/>
        <sz val="11"/>
        <color theme="1"/>
        <rFont val="Calibri"/>
        <family val="2"/>
      </rPr>
      <t xml:space="preserve">≤ </t>
    </r>
    <r>
      <rPr>
        <b/>
        <sz val="11"/>
        <color theme="1"/>
        <rFont val="Calibri"/>
        <family val="2"/>
        <scheme val="minor"/>
      </rPr>
      <t>4 capi)</t>
    </r>
  </si>
  <si>
    <t>Regioni</t>
  </si>
  <si>
    <t>Per cambiare le percentuali inserirle nelle colonne in giallo</t>
  </si>
  <si>
    <t>Controllabili</t>
  </si>
  <si>
    <t>Non intensivi</t>
  </si>
  <si>
    <t>NOTA**</t>
  </si>
  <si>
    <t>Popolazione a inizio anno- aperti al 31.10.20  (esclusi i familiari ≤ 4 capi)</t>
  </si>
  <si>
    <t>allevamenti con consistenza &gt; 50 capi e con almeno 6 vitelli al 31.10 dell’anno precedente (Controllabili in ClassyFarm)</t>
  </si>
  <si>
    <t>allevamenti con consistenza tra 5 e 50 e con almeno 3 vitelli al 31.10 dell’anno precedente (Non Intensivi in ClassyFarm)</t>
  </si>
  <si>
    <t>Popolazione a inizio anno- aperti al 31.10.20  (esclusi i familiari ≤ 4 capi e/o ≤ 2 vitelli)</t>
  </si>
  <si>
    <t>Popolazione a inizio anno- aperti al 31.10.20  (esclusi i familiari ≤ 4 capi e/o ≤ 2 annutoli)</t>
  </si>
  <si>
    <t>allevamenti con consistenza tra 5 e 50 e con almeno 3 annutoli al 31.10 dell’anno precedente (Non Intensivi in ClassyFarm)</t>
  </si>
  <si>
    <t>allevamenti con consistenza ≥ 50 e con almeno 6 annutoli al 31.10 dell’anno precedente (Controllabili in ClassyFarm)</t>
  </si>
  <si>
    <t>allevamenti con consistenza tra 5 e 50 capi al 31.10 dell’anno precedente (Non Intensivi in ClassyFarm)</t>
  </si>
  <si>
    <t>allevamenti aperti al 31.10 dell’anno precedente con consistenza ≥ 500 capi (Controllabili in ClassyFarm)</t>
  </si>
  <si>
    <t>allevamenti aperti al 31.10 dell’anno precedente con consistenza ≥ 250 capi (Controllabili in ClassyFarm)</t>
  </si>
  <si>
    <t>allevamenti aperti al 31.10 dell’anno precedente con consistenza ≥ 350 capi (Controllabili in ClassyFarm)</t>
  </si>
  <si>
    <t>allevamenti con consistenza tra 5 e 50 al 31.10 dell’anno precedente + numero di allevamenti (ANCHE A ZERO CAPI) con movimentazioni totali di almeno 10 capi in entrata o in uscita nel corso dell’anno (Non Intensivi in ClassyFarm)</t>
  </si>
  <si>
    <t>allevamenti aperti al 31.10 dell’anno precedente con consistenza più di 10 capi + allevamenti con meno di 10 capi che nell’anno in corso hanno macellato almeno 10 animali (Controllabili in ClassyFarm)</t>
  </si>
  <si>
    <t>allevamenti non familiari aperti al 31.10 dell’anno precedente (Controllabili in ClassyFarm)</t>
  </si>
  <si>
    <t xml:space="preserve">Popolazione a inizio anno- aperti al 31.10.20  </t>
  </si>
  <si>
    <t>allevamenti familiari al 31.10 dell’anno precedente (Non Intensivi in ClassyFarm)</t>
  </si>
  <si>
    <t>ALTRE SPECIE</t>
  </si>
  <si>
    <t>ANIMALI DA PELLICCIA</t>
  </si>
  <si>
    <t>Allevamenti di pesci registrati in BDN che non sono in laghetti di pesca sportiva allevamenti aperti al 31.10 dell’anno precedente RIPRODUTTORI, INCUBATOI INGRASSI (in allevamenti diversi da laghetti di pesca sportiva) (Controllabili e non intensivi in ClassyFarm)</t>
  </si>
  <si>
    <t>Allevamenti di altre specie: allevamenti aperti al 31.10 dell’anno precedente (Controllabili e non intensivi in ClassyFarm)</t>
  </si>
  <si>
    <t>Allevamenti di animali da pelliccia: allevamenti aperti al 31.10 dell’anno precedente (Controllabili e non intensivi in ClassyFarm)</t>
  </si>
  <si>
    <t>Note:</t>
  </si>
  <si>
    <t>Manca l'estrazione da BDN per: cervidi, yak, gnu, caprioli, camosci, daini, mufloni, stambecchi, antilopi, gazzelle, alci, renne, cammelli, dromedari, lama, alpaca, guanaco e vigogna</t>
  </si>
  <si>
    <t>allevamenti aperti al 31.10 dell’anno precedente con consistenza ≥ 10 capi (Controllabili in ClassyFarm)</t>
  </si>
  <si>
    <t>RATITI</t>
  </si>
  <si>
    <t>&lt;200.000 = /</t>
  </si>
  <si>
    <t>/</t>
  </si>
  <si>
    <t>#</t>
  </si>
  <si>
    <t xml:space="preserve">Consistenza patrimonio suinicolo: animali &gt;200.000 = # </t>
  </si>
  <si>
    <t>SARDEGNA*§</t>
  </si>
  <si>
    <t>SICILIA*§</t>
  </si>
  <si>
    <t>standard</t>
  </si>
  <si>
    <t>*§</t>
  </si>
  <si>
    <t>ALTRA SPECIE</t>
  </si>
  <si>
    <t>GALLINE OVAIOLE</t>
  </si>
  <si>
    <t>Totale complessivo</t>
  </si>
  <si>
    <t>REGIONE/ASL</t>
  </si>
  <si>
    <t>2019 POP CONTROLLABILE</t>
  </si>
  <si>
    <t>2019 PROGRAMMATO</t>
  </si>
  <si>
    <t>CONTROLLATI 2019</t>
  </si>
  <si>
    <t>Programmati</t>
  </si>
  <si>
    <t>Controllati</t>
  </si>
  <si>
    <t>(vuoto)</t>
  </si>
  <si>
    <t>CONTROLLATI 2018</t>
  </si>
  <si>
    <t>2018 POP CONTROLLABILE</t>
  </si>
  <si>
    <t>2018 PROGRAMMATO</t>
  </si>
  <si>
    <t>controllati 2020 (al07.01.2021 fonte CNS Vetinfo controlli)</t>
  </si>
  <si>
    <t>Differenza  2021-2020 con controlli remoto suini</t>
  </si>
  <si>
    <t>Differenza 2021-2020 controllati in loco</t>
  </si>
  <si>
    <t>Differenza 2021-2019 programmati in loco</t>
  </si>
  <si>
    <t>Differenza 2021-2019 controllati in loco</t>
  </si>
  <si>
    <t>Differenza 2021-2018 programmati in loco</t>
  </si>
  <si>
    <t>Differenza 2021-2018 controllati in loco</t>
  </si>
  <si>
    <t>Programmati 2020</t>
  </si>
  <si>
    <t>*** Per dettaglio attività/unità produttiva</t>
  </si>
  <si>
    <t>Numero di allevamenti*** Controllabili aperti al 31.10.20</t>
  </si>
  <si>
    <t>Numero di allevamenti*** Non intensivi aperti al 31.10.20</t>
  </si>
  <si>
    <t>Popolazione a inizio anno- aperti al 31.10.20</t>
  </si>
  <si>
    <t xml:space="preserve">Popolazione a inizio anno- aperti al 31.10.20 </t>
  </si>
  <si>
    <t>Popolazione a inizio anno- aperti al 31.10.20 (numero di allevamenti***  ≥500 capi)</t>
  </si>
  <si>
    <t>Popolazione a inizio anno- aperti al 31.10.20 (numero di allevamenti*** ≥350 capi)</t>
  </si>
  <si>
    <t>Popolazione a inizio anno- aperti al 31.10.20 (numero di allevamenti*** ≥250 capi)</t>
  </si>
  <si>
    <t>Popolazione a inizio anno- aperti al 31.10.20 (numero di allevamenti*** ≥10 capi)</t>
  </si>
  <si>
    <t>Popolazione a inizio anno- aperti al 31.10.20 (numero di allevamenti ≥10 capi)</t>
  </si>
  <si>
    <t>Popolazione a inizio anno- aperti al 31.10.20 (numero di allevamenti***)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</si>
</sst>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_-;\-* #,##0.00\ _€_-;_-* &quot;-&quot;??\ _€_-;_-@_-"/>
    <numFmt numFmtId="164" formatCode="0.000"/>
  </numFmts>
  <fonts count="9" x14ac:knownFonts="1">
    <font>
      <sz val="11"/>
      <color theme="1"/>
      <name val="Calibri"/>
      <family val="2"/>
      <scheme val="minor"/>
    </font>
    <font>
      <b/>
      <sz val="11"/>
      <color theme="1"/>
      <name val="Calibri"/>
      <family val="2"/>
      <scheme val="minor"/>
    </font>
    <font>
      <sz val="11"/>
      <color theme="1"/>
      <name val="Calibri"/>
      <family val="2"/>
      <scheme val="minor"/>
    </font>
    <font>
      <b/>
      <sz val="11"/>
      <color theme="1"/>
      <name val="Calibri"/>
      <family val="2"/>
    </font>
    <font>
      <b/>
      <sz val="20"/>
      <color theme="1"/>
      <name val="Calibri"/>
      <family val="2"/>
      <scheme val="minor"/>
    </font>
    <font>
      <sz val="20"/>
      <color theme="1"/>
      <name val="Calibri"/>
      <family val="2"/>
      <scheme val="minor"/>
    </font>
    <font>
      <sz val="16"/>
      <color theme="1"/>
      <name val="Calibri"/>
      <family val="2"/>
      <scheme val="minor"/>
    </font>
    <font>
      <sz val="14"/>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rgb="FFFFC0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rgb="FF999999"/>
      </left>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right/>
      <top/>
      <bottom style="thin">
        <color rgb="FF999999"/>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133">
    <xf numFmtId="0" fontId="0" fillId="0" borderId="0" xfId="0"/>
    <xf numFmtId="0" fontId="0" fillId="0" borderId="1" xfId="0" applyBorder="1"/>
    <xf numFmtId="1" fontId="0" fillId="0" borderId="1" xfId="0" applyNumberFormat="1" applyBorder="1" applyAlignment="1">
      <alignment horizontal="center" vertical="center" wrapText="1"/>
    </xf>
    <xf numFmtId="1" fontId="0" fillId="0" borderId="1" xfId="0" applyNumberFormat="1" applyBorder="1" applyAlignment="1">
      <alignment horizontal="center"/>
    </xf>
    <xf numFmtId="1" fontId="0" fillId="0" borderId="1" xfId="0" applyNumberFormat="1" applyBorder="1"/>
    <xf numFmtId="1" fontId="0" fillId="0" borderId="2" xfId="0" applyNumberFormat="1" applyBorder="1" applyAlignment="1">
      <alignment horizontal="center" vertical="center" wrapText="1"/>
    </xf>
    <xf numFmtId="1" fontId="0" fillId="0" borderId="5" xfId="0" applyNumberFormat="1" applyBorder="1" applyAlignment="1">
      <alignment horizontal="center" vertical="center" wrapText="1"/>
    </xf>
    <xf numFmtId="1" fontId="0" fillId="0" borderId="2" xfId="0" applyNumberFormat="1" applyFill="1" applyBorder="1" applyAlignment="1">
      <alignment horizontal="center" vertical="center" wrapText="1"/>
    </xf>
    <xf numFmtId="0" fontId="0" fillId="0" borderId="0" xfId="0" applyBorder="1"/>
    <xf numFmtId="0" fontId="1" fillId="0" borderId="0" xfId="0" applyFont="1" applyBorder="1" applyAlignment="1">
      <alignment vertical="center" wrapText="1"/>
    </xf>
    <xf numFmtId="0" fontId="0" fillId="0" borderId="0" xfId="0" applyAlignment="1">
      <alignment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wrapText="1"/>
    </xf>
    <xf numFmtId="0" fontId="0" fillId="0" borderId="1" xfId="0" applyBorder="1" applyAlignment="1">
      <alignment horizontal="center"/>
    </xf>
    <xf numFmtId="1" fontId="1" fillId="0" borderId="1" xfId="0" applyNumberFormat="1" applyFont="1" applyBorder="1"/>
    <xf numFmtId="0" fontId="1" fillId="0" borderId="1" xfId="0" applyFont="1" applyBorder="1"/>
    <xf numFmtId="0" fontId="1" fillId="0" borderId="0" xfId="0" applyFont="1"/>
    <xf numFmtId="1" fontId="0" fillId="0" borderId="1" xfId="0" applyNumberFormat="1" applyFont="1" applyBorder="1"/>
    <xf numFmtId="0" fontId="0" fillId="0" borderId="0" xfId="0" applyFill="1" applyBorder="1" applyAlignment="1">
      <alignment horizontal="center" vertical="center" wrapText="1"/>
    </xf>
    <xf numFmtId="1" fontId="0" fillId="0" borderId="0" xfId="0" applyNumberFormat="1" applyBorder="1"/>
    <xf numFmtId="0" fontId="0" fillId="0" borderId="0" xfId="0" applyAlignment="1">
      <alignment horizontal="center"/>
    </xf>
    <xf numFmtId="0" fontId="1" fillId="2" borderId="1" xfId="0" applyFont="1" applyFill="1" applyBorder="1" applyAlignment="1">
      <alignment horizontal="center" vertical="center" wrapText="1"/>
    </xf>
    <xf numFmtId="0" fontId="1" fillId="2" borderId="1" xfId="0" applyFont="1" applyFill="1" applyBorder="1"/>
    <xf numFmtId="0" fontId="1" fillId="0" borderId="1" xfId="0" applyFont="1" applyBorder="1" applyAlignment="1">
      <alignment horizontal="center"/>
    </xf>
    <xf numFmtId="0" fontId="1" fillId="0" borderId="1" xfId="0" applyFont="1" applyBorder="1" applyAlignment="1">
      <alignment horizontal="center" vertical="center"/>
    </xf>
    <xf numFmtId="0" fontId="0" fillId="0" borderId="1" xfId="0" applyBorder="1" applyAlignment="1">
      <alignment horizontal="center" vertical="center"/>
    </xf>
    <xf numFmtId="1" fontId="0" fillId="0" borderId="1" xfId="0" applyNumberFormat="1" applyBorder="1" applyAlignment="1">
      <alignment horizontal="center" vertical="center"/>
    </xf>
    <xf numFmtId="0" fontId="0" fillId="0" borderId="1" xfId="0" applyFont="1" applyBorder="1" applyAlignment="1">
      <alignment horizontal="center"/>
    </xf>
    <xf numFmtId="1" fontId="0" fillId="0" borderId="1" xfId="0" applyNumberFormat="1" applyFont="1" applyBorder="1" applyAlignment="1">
      <alignment horizontal="center" vertical="center" wrapText="1"/>
    </xf>
    <xf numFmtId="1" fontId="0" fillId="0" borderId="1" xfId="0" applyNumberFormat="1" applyFont="1" applyBorder="1" applyAlignment="1">
      <alignment horizont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9" fontId="1" fillId="2" borderId="1" xfId="0" applyNumberFormat="1" applyFont="1" applyFill="1" applyBorder="1" applyAlignment="1">
      <alignment vertical="center" wrapText="1"/>
    </xf>
    <xf numFmtId="0" fontId="1" fillId="0" borderId="1" xfId="0" applyFont="1" applyBorder="1" applyAlignment="1">
      <alignment horizontal="center" vertical="center" wrapText="1"/>
    </xf>
    <xf numFmtId="9" fontId="1" fillId="2" borderId="1" xfId="0" applyNumberFormat="1" applyFont="1" applyFill="1" applyBorder="1" applyAlignment="1">
      <alignment horizontal="center" vertical="center" wrapText="1"/>
    </xf>
    <xf numFmtId="0" fontId="1" fillId="0" borderId="0" xfId="0" applyFont="1" applyAlignment="1">
      <alignment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1" fontId="0" fillId="0" borderId="1" xfId="0" applyNumberFormat="1" applyFont="1" applyBorder="1" applyAlignment="1">
      <alignment horizontal="center" vertical="center"/>
    </xf>
    <xf numFmtId="164" fontId="0" fillId="0" borderId="0" xfId="0" applyNumberFormat="1" applyFill="1" applyBorder="1" applyAlignment="1">
      <alignment horizontal="center" vertical="center" wrapText="1"/>
    </xf>
    <xf numFmtId="9" fontId="0" fillId="3" borderId="1" xfId="2" applyFont="1" applyFill="1" applyBorder="1" applyAlignment="1">
      <alignment horizontal="center"/>
    </xf>
    <xf numFmtId="0" fontId="0" fillId="0" borderId="3" xfId="0" applyBorder="1" applyAlignment="1">
      <alignment horizontal="center"/>
    </xf>
    <xf numFmtId="0" fontId="0" fillId="3" borderId="1" xfId="0" applyFill="1" applyBorder="1" applyAlignment="1">
      <alignment horizontal="center"/>
    </xf>
    <xf numFmtId="10" fontId="0" fillId="3" borderId="1" xfId="2" applyNumberFormat="1" applyFont="1" applyFill="1" applyBorder="1" applyAlignment="1">
      <alignment horizontal="center"/>
    </xf>
    <xf numFmtId="0" fontId="0" fillId="0" borderId="0" xfId="0" applyAlignment="1">
      <alignment horizontal="center" wrapText="1"/>
    </xf>
    <xf numFmtId="164" fontId="0" fillId="0" borderId="0" xfId="0" applyNumberFormat="1"/>
    <xf numFmtId="0" fontId="0" fillId="0" borderId="1" xfId="0" applyNumberFormat="1" applyFont="1" applyBorder="1" applyAlignment="1">
      <alignment horizontal="center" vertical="center"/>
    </xf>
    <xf numFmtId="0" fontId="2" fillId="0" borderId="1" xfId="1" quotePrefix="1" applyNumberFormat="1" applyFont="1" applyBorder="1" applyAlignment="1">
      <alignment horizontal="center" vertical="center"/>
    </xf>
    <xf numFmtId="0" fontId="0" fillId="0" borderId="0" xfId="0" applyAlignment="1">
      <alignment horizontal="center" wrapText="1"/>
    </xf>
    <xf numFmtId="0" fontId="1" fillId="2" borderId="1" xfId="0" applyFont="1" applyFill="1" applyBorder="1" applyAlignment="1">
      <alignment horizontal="center" vertical="center" wrapText="1"/>
    </xf>
    <xf numFmtId="0" fontId="4" fillId="2" borderId="0" xfId="0" applyFont="1" applyFill="1"/>
    <xf numFmtId="0" fontId="5" fillId="0" borderId="0" xfId="0" applyFont="1" applyBorder="1"/>
    <xf numFmtId="0" fontId="5" fillId="0" borderId="0" xfId="0" applyFont="1"/>
    <xf numFmtId="0" fontId="1" fillId="2" borderId="1" xfId="0" applyFont="1" applyFill="1" applyBorder="1" applyAlignment="1">
      <alignment horizontal="center" vertical="center" wrapText="1"/>
    </xf>
    <xf numFmtId="0" fontId="0" fillId="0" borderId="8" xfId="0" applyBorder="1"/>
    <xf numFmtId="0" fontId="0" fillId="0" borderId="9" xfId="0" applyBorder="1"/>
    <xf numFmtId="0" fontId="0" fillId="0" borderId="10" xfId="0" applyBorder="1"/>
    <xf numFmtId="0" fontId="0" fillId="0" borderId="8" xfId="0" applyNumberFormat="1" applyBorder="1"/>
    <xf numFmtId="0" fontId="0" fillId="0" borderId="9" xfId="0" applyNumberFormat="1" applyBorder="1"/>
    <xf numFmtId="0" fontId="0" fillId="0" borderId="10" xfId="0" applyNumberFormat="1" applyBorder="1"/>
    <xf numFmtId="0" fontId="0" fillId="0" borderId="11" xfId="0" applyNumberFormat="1" applyBorder="1"/>
    <xf numFmtId="0" fontId="0" fillId="0" borderId="0" xfId="0" applyNumberFormat="1"/>
    <xf numFmtId="0" fontId="0" fillId="0" borderId="12" xfId="0" applyNumberFormat="1" applyBorder="1"/>
    <xf numFmtId="0" fontId="0" fillId="0" borderId="13" xfId="0" applyNumberFormat="1" applyBorder="1"/>
    <xf numFmtId="0" fontId="0" fillId="0" borderId="14" xfId="0" applyNumberFormat="1" applyBorder="1"/>
    <xf numFmtId="0" fontId="0" fillId="0" borderId="15" xfId="0" applyNumberFormat="1" applyBorder="1"/>
    <xf numFmtId="0" fontId="0" fillId="0" borderId="11" xfId="0" applyBorder="1"/>
    <xf numFmtId="0" fontId="0" fillId="0" borderId="13" xfId="0" applyBorder="1"/>
    <xf numFmtId="0" fontId="1" fillId="4" borderId="4" xfId="0" applyFont="1" applyFill="1" applyBorder="1" applyAlignment="1">
      <alignment vertical="center" wrapText="1"/>
    </xf>
    <xf numFmtId="1" fontId="0" fillId="0" borderId="0" xfId="0" applyNumberFormat="1" applyBorder="1" applyAlignment="1">
      <alignment horizontal="center" vertical="center"/>
    </xf>
    <xf numFmtId="1" fontId="0" fillId="0" borderId="0" xfId="0" applyNumberFormat="1" applyAlignment="1">
      <alignment horizontal="center"/>
    </xf>
    <xf numFmtId="0" fontId="1" fillId="0" borderId="2" xfId="0" applyFont="1" applyFill="1" applyBorder="1" applyAlignment="1">
      <alignment horizontal="center"/>
    </xf>
    <xf numFmtId="1" fontId="0" fillId="0" borderId="2" xfId="0" applyNumberFormat="1" applyFill="1" applyBorder="1" applyAlignment="1">
      <alignment horizontal="center"/>
    </xf>
    <xf numFmtId="0" fontId="0" fillId="0" borderId="2" xfId="0" applyFill="1" applyBorder="1" applyAlignment="1">
      <alignment horizontal="center" vertical="center" wrapText="1"/>
    </xf>
    <xf numFmtId="0" fontId="1" fillId="0" borderId="1" xfId="0" applyFont="1" applyFill="1" applyBorder="1" applyAlignment="1">
      <alignment horizontal="center"/>
    </xf>
    <xf numFmtId="0" fontId="0" fillId="0" borderId="1" xfId="0" applyFill="1" applyBorder="1" applyAlignment="1">
      <alignment horizontal="center"/>
    </xf>
    <xf numFmtId="1" fontId="0" fillId="0" borderId="1" xfId="0" applyNumberFormat="1" applyFill="1" applyBorder="1" applyAlignment="1">
      <alignment horizontal="center"/>
    </xf>
    <xf numFmtId="1" fontId="0" fillId="0" borderId="1" xfId="0" applyNumberFormat="1" applyFont="1" applyFill="1" applyBorder="1" applyAlignment="1">
      <alignment horizontal="center"/>
    </xf>
    <xf numFmtId="0" fontId="0" fillId="0" borderId="1" xfId="0" applyFont="1" applyFill="1" applyBorder="1" applyAlignment="1">
      <alignment horizontal="center"/>
    </xf>
    <xf numFmtId="1" fontId="0" fillId="0" borderId="22" xfId="0" applyNumberFormat="1" applyFont="1" applyFill="1" applyBorder="1" applyAlignment="1">
      <alignment horizontal="center"/>
    </xf>
    <xf numFmtId="0" fontId="0" fillId="0" borderId="0" xfId="0" applyFill="1"/>
    <xf numFmtId="0" fontId="0" fillId="0" borderId="0" xfId="0" applyAlignment="1">
      <alignment horizontal="left"/>
    </xf>
    <xf numFmtId="0" fontId="1" fillId="2" borderId="1" xfId="0"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0" fontId="0" fillId="0" borderId="6" xfId="0" applyFont="1" applyFill="1" applyBorder="1" applyAlignment="1">
      <alignment horizontal="left"/>
    </xf>
    <xf numFmtId="1" fontId="0" fillId="0" borderId="5" xfId="0" applyNumberFormat="1" applyFill="1" applyBorder="1" applyAlignment="1">
      <alignment horizontal="center" vertical="center" wrapText="1"/>
    </xf>
    <xf numFmtId="1" fontId="0" fillId="0" borderId="1" xfId="0" applyNumberFormat="1" applyFill="1" applyBorder="1" applyAlignment="1">
      <alignment horizontal="center" vertical="center" wrapText="1"/>
    </xf>
    <xf numFmtId="1"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1" fontId="0" fillId="0" borderId="1" xfId="0" applyNumberFormat="1" applyFont="1" applyFill="1" applyBorder="1" applyAlignment="1">
      <alignment horizontal="center" vertical="center"/>
    </xf>
    <xf numFmtId="0" fontId="2" fillId="0" borderId="1" xfId="1" quotePrefix="1" applyNumberFormat="1" applyFont="1" applyFill="1" applyBorder="1" applyAlignment="1">
      <alignment horizontal="center" vertical="center"/>
    </xf>
    <xf numFmtId="0" fontId="0" fillId="0" borderId="1" xfId="0" applyNumberFormat="1" applyFont="1" applyFill="1" applyBorder="1" applyAlignment="1">
      <alignment horizontal="center" vertical="center"/>
    </xf>
    <xf numFmtId="0" fontId="0" fillId="0" borderId="1" xfId="0" applyNumberFormat="1" applyFill="1" applyBorder="1" applyAlignment="1">
      <alignment horizontal="center" vertical="center"/>
    </xf>
    <xf numFmtId="0" fontId="0" fillId="0" borderId="0" xfId="0" applyFont="1" applyAlignment="1">
      <alignment wrapText="1"/>
    </xf>
    <xf numFmtId="0" fontId="0" fillId="0" borderId="0" xfId="0" applyFont="1" applyAlignment="1">
      <alignment horizontal="center" wrapText="1"/>
    </xf>
    <xf numFmtId="0" fontId="8" fillId="2" borderId="0" xfId="0" applyFont="1" applyFill="1"/>
    <xf numFmtId="0" fontId="7" fillId="0" borderId="0" xfId="0" applyFont="1"/>
    <xf numFmtId="0" fontId="1"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wrapText="1"/>
    </xf>
    <xf numFmtId="0" fontId="1" fillId="2" borderId="6"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4" xfId="0" applyFont="1" applyFill="1" applyBorder="1" applyAlignment="1">
      <alignment horizontal="center" wrapText="1"/>
    </xf>
    <xf numFmtId="0" fontId="1" fillId="2" borderId="6" xfId="0" applyFont="1" applyFill="1" applyBorder="1" applyAlignment="1">
      <alignment horizontal="center" wrapText="1"/>
    </xf>
    <xf numFmtId="9" fontId="1" fillId="2" borderId="4" xfId="2" applyFont="1" applyFill="1" applyBorder="1" applyAlignment="1">
      <alignment horizontal="center" vertical="center" wrapText="1"/>
    </xf>
    <xf numFmtId="9" fontId="1" fillId="2" borderId="2" xfId="2"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9" fontId="1" fillId="2" borderId="3" xfId="0" applyNumberFormat="1" applyFont="1" applyFill="1" applyBorder="1" applyAlignment="1">
      <alignment horizontal="center" vertical="center" wrapText="1"/>
    </xf>
    <xf numFmtId="9" fontId="1" fillId="2" borderId="7" xfId="0" applyNumberFormat="1" applyFont="1" applyFill="1" applyBorder="1" applyAlignment="1">
      <alignment horizontal="center" vertical="center" wrapText="1"/>
    </xf>
    <xf numFmtId="0" fontId="0" fillId="0" borderId="0" xfId="0" applyFill="1" applyAlignment="1">
      <alignment horizontal="left"/>
    </xf>
    <xf numFmtId="0" fontId="0" fillId="0" borderId="0" xfId="0" applyFill="1" applyAlignment="1">
      <alignment horizontal="left" vertical="top"/>
    </xf>
    <xf numFmtId="0" fontId="1" fillId="2" borderId="3"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0" fillId="0" borderId="0" xfId="0" applyAlignment="1">
      <alignment horizontal="left" vertical="top" wrapText="1"/>
    </xf>
    <xf numFmtId="0" fontId="0" fillId="0" borderId="0" xfId="0" applyFill="1" applyAlignment="1">
      <alignment horizontal="left" vertical="top" wrapText="1"/>
    </xf>
    <xf numFmtId="0" fontId="4" fillId="2" borderId="1" xfId="0" applyFont="1" applyFill="1" applyBorder="1" applyAlignment="1">
      <alignment horizontal="center"/>
    </xf>
    <xf numFmtId="0" fontId="1" fillId="4" borderId="0"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4" fillId="2" borderId="3" xfId="0" applyFont="1" applyFill="1" applyBorder="1" applyAlignment="1">
      <alignment horizontal="center"/>
    </xf>
    <xf numFmtId="0" fontId="4" fillId="2" borderId="18" xfId="0" applyFont="1" applyFill="1" applyBorder="1" applyAlignment="1">
      <alignment horizontal="center"/>
    </xf>
    <xf numFmtId="0" fontId="4" fillId="2" borderId="7" xfId="0" applyFont="1" applyFill="1" applyBorder="1" applyAlignment="1">
      <alignment horizontal="center"/>
    </xf>
    <xf numFmtId="0" fontId="0" fillId="0" borderId="16" xfId="0" applyBorder="1" applyAlignment="1">
      <alignment horizontal="center"/>
    </xf>
    <xf numFmtId="0" fontId="6" fillId="0" borderId="0" xfId="0" applyFont="1" applyAlignment="1">
      <alignment horizontal="center"/>
    </xf>
    <xf numFmtId="0" fontId="5" fillId="0" borderId="0" xfId="0" applyFont="1" applyAlignment="1">
      <alignment horizontal="center"/>
    </xf>
    <xf numFmtId="0" fontId="7" fillId="0" borderId="0" xfId="0" applyFont="1" applyAlignment="1">
      <alignment horizontal="center"/>
    </xf>
  </cellXfs>
  <cellStyles count="3">
    <cellStyle name="Migliaia" xfId="1" builtinId="3"/>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57"/>
  <sheetViews>
    <sheetView tabSelected="1" topLeftCell="A7" zoomScale="80" zoomScaleNormal="80" workbookViewId="0">
      <selection activeCell="C38" sqref="C38"/>
    </sheetView>
  </sheetViews>
  <sheetFormatPr defaultRowHeight="15" x14ac:dyDescent="0.25"/>
  <cols>
    <col min="1" max="1" width="33" customWidth="1"/>
    <col min="2" max="2" width="15.28515625" customWidth="1"/>
    <col min="3" max="3" width="14.28515625" customWidth="1"/>
    <col min="4" max="4" width="11.28515625" customWidth="1"/>
    <col min="5" max="6" width="33" customWidth="1"/>
    <col min="7" max="7" width="16.28515625" customWidth="1"/>
    <col min="8" max="8" width="54.7109375" customWidth="1"/>
    <col min="9" max="9" width="33" customWidth="1"/>
  </cols>
  <sheetData>
    <row r="1" spans="1:11" ht="30" customHeight="1" x14ac:dyDescent="0.25">
      <c r="A1" s="100" t="s">
        <v>0</v>
      </c>
      <c r="B1" s="100" t="s">
        <v>65</v>
      </c>
      <c r="C1" s="98" t="s">
        <v>29</v>
      </c>
      <c r="D1" s="108" t="s">
        <v>99</v>
      </c>
      <c r="E1" s="107" t="s">
        <v>1</v>
      </c>
      <c r="F1" s="107"/>
      <c r="G1" s="98" t="s">
        <v>30</v>
      </c>
      <c r="H1" s="22" t="s">
        <v>1</v>
      </c>
      <c r="I1" s="22" t="s">
        <v>2</v>
      </c>
    </row>
    <row r="2" spans="1:11" ht="46.5" customHeight="1" x14ac:dyDescent="0.25">
      <c r="A2" s="100"/>
      <c r="B2" s="100"/>
      <c r="C2" s="102"/>
      <c r="D2" s="109"/>
      <c r="E2" s="100" t="s">
        <v>31</v>
      </c>
      <c r="F2" s="100"/>
      <c r="G2" s="102"/>
      <c r="H2" s="100" t="s">
        <v>32</v>
      </c>
      <c r="I2" s="100" t="s">
        <v>3</v>
      </c>
    </row>
    <row r="3" spans="1:11" x14ac:dyDescent="0.25">
      <c r="A3" s="100"/>
      <c r="B3" s="100"/>
      <c r="C3" s="102"/>
      <c r="D3" s="109"/>
      <c r="E3" s="103" t="str">
        <f>E31*100&amp;"% degli allevamenti da controllare controllabili, *§ "&amp;E32*100&amp;"% per le regioni con MENO di 200.000 animali e più di 400 allevamenti controllabili e 400 non intensivi"</f>
        <v>35% degli allevamenti da controllare controllabili, *§ 10% per le regioni con MENO di 200.000 animali e più di 400 allevamenti controllabili e 400 non intensivi</v>
      </c>
      <c r="F3" s="104"/>
      <c r="G3" s="102"/>
      <c r="H3" s="100"/>
      <c r="I3" s="100"/>
    </row>
    <row r="4" spans="1:11" ht="27" customHeight="1" x14ac:dyDescent="0.25">
      <c r="A4" s="100"/>
      <c r="B4" s="100"/>
      <c r="C4" s="102"/>
      <c r="D4" s="109"/>
      <c r="E4" s="105"/>
      <c r="F4" s="106"/>
      <c r="G4" s="102"/>
      <c r="H4" s="100"/>
      <c r="I4" s="100"/>
    </row>
    <row r="5" spans="1:11" ht="30" customHeight="1" x14ac:dyDescent="0.25">
      <c r="A5" s="100"/>
      <c r="B5" s="100"/>
      <c r="C5" s="102"/>
      <c r="D5" s="102" t="s">
        <v>96</v>
      </c>
      <c r="E5" s="100" t="s">
        <v>4</v>
      </c>
      <c r="F5" s="22" t="s">
        <v>5</v>
      </c>
      <c r="G5" s="102"/>
      <c r="H5" s="110" t="str">
        <f>F31*100&amp;"% degli allevamenti da controllare ui controllabili, *§ "&amp;F32*100&amp;"% per le regioni con meno di 200.000 animali e più di 400 allevamenti controllabili e 400 non intensivi"</f>
        <v>1% degli allevamenti da controllare ui controllabili, *§ 0,1% per le regioni con meno di 200.000 animali e più di 400 allevamenti controllabili e 400 non intensivi</v>
      </c>
      <c r="I5" s="98" t="s">
        <v>70</v>
      </c>
    </row>
    <row r="6" spans="1:11" x14ac:dyDescent="0.25">
      <c r="A6" s="100"/>
      <c r="B6" s="100"/>
      <c r="C6" s="99"/>
      <c r="D6" s="99"/>
      <c r="E6" s="100"/>
      <c r="F6" s="22" t="s">
        <v>6</v>
      </c>
      <c r="G6" s="99"/>
      <c r="H6" s="111"/>
      <c r="I6" s="99"/>
    </row>
    <row r="7" spans="1:11" x14ac:dyDescent="0.25">
      <c r="A7" s="72" t="s">
        <v>7</v>
      </c>
      <c r="B7" s="73">
        <f t="shared" ref="B7:B27" si="0">C7+G7</f>
        <v>609</v>
      </c>
      <c r="C7" s="74">
        <v>136</v>
      </c>
      <c r="D7" s="11" t="s">
        <v>97</v>
      </c>
      <c r="E7" s="5">
        <f t="shared" ref="E7:E19" si="1">ROUND((C7*0.8*$E$31),0)</f>
        <v>38</v>
      </c>
      <c r="F7" s="7">
        <f t="shared" ref="F7:F19" si="2">ROUND((C7*0.2*$E$31),0)</f>
        <v>10</v>
      </c>
      <c r="G7" s="7">
        <v>473</v>
      </c>
      <c r="H7" s="86">
        <f t="shared" ref="H7:H19" si="3">ROUND((G7*$F$31),0)</f>
        <v>5</v>
      </c>
      <c r="I7" s="7">
        <f>ROUND((C7*0.2),0)</f>
        <v>27</v>
      </c>
      <c r="K7" s="40"/>
    </row>
    <row r="8" spans="1:11" x14ac:dyDescent="0.25">
      <c r="A8" s="75" t="s">
        <v>8</v>
      </c>
      <c r="B8" s="73">
        <f t="shared" si="0"/>
        <v>362</v>
      </c>
      <c r="C8" s="76">
        <v>129</v>
      </c>
      <c r="D8" s="11" t="s">
        <v>97</v>
      </c>
      <c r="E8" s="5">
        <f t="shared" si="1"/>
        <v>36</v>
      </c>
      <c r="F8" s="7">
        <f t="shared" si="2"/>
        <v>9</v>
      </c>
      <c r="G8" s="87">
        <v>233</v>
      </c>
      <c r="H8" s="86">
        <f t="shared" si="3"/>
        <v>2</v>
      </c>
      <c r="I8" s="7">
        <f t="shared" ref="I8:I27" si="4">ROUND((C8*0.2),0)</f>
        <v>26</v>
      </c>
      <c r="K8" s="40"/>
    </row>
    <row r="9" spans="1:11" x14ac:dyDescent="0.25">
      <c r="A9" s="75" t="s">
        <v>9</v>
      </c>
      <c r="B9" s="73">
        <f t="shared" si="0"/>
        <v>567</v>
      </c>
      <c r="C9" s="76">
        <v>204</v>
      </c>
      <c r="D9" s="11" t="s">
        <v>97</v>
      </c>
      <c r="E9" s="5">
        <f t="shared" si="1"/>
        <v>57</v>
      </c>
      <c r="F9" s="7">
        <f t="shared" si="2"/>
        <v>14</v>
      </c>
      <c r="G9" s="87">
        <v>363</v>
      </c>
      <c r="H9" s="86">
        <f t="shared" si="3"/>
        <v>4</v>
      </c>
      <c r="I9" s="7">
        <f t="shared" si="4"/>
        <v>41</v>
      </c>
      <c r="K9" s="40"/>
    </row>
    <row r="10" spans="1:11" x14ac:dyDescent="0.25">
      <c r="A10" s="75" t="s">
        <v>10</v>
      </c>
      <c r="B10" s="73">
        <f t="shared" si="0"/>
        <v>589</v>
      </c>
      <c r="C10" s="76">
        <v>241</v>
      </c>
      <c r="D10" s="11" t="s">
        <v>97</v>
      </c>
      <c r="E10" s="5">
        <f t="shared" si="1"/>
        <v>67</v>
      </c>
      <c r="F10" s="7">
        <f t="shared" si="2"/>
        <v>17</v>
      </c>
      <c r="G10" s="87">
        <v>348</v>
      </c>
      <c r="H10" s="86">
        <f t="shared" si="3"/>
        <v>3</v>
      </c>
      <c r="I10" s="7">
        <f t="shared" si="4"/>
        <v>48</v>
      </c>
      <c r="K10" s="40"/>
    </row>
    <row r="11" spans="1:11" x14ac:dyDescent="0.25">
      <c r="A11" s="75" t="s">
        <v>11</v>
      </c>
      <c r="B11" s="73">
        <f t="shared" si="0"/>
        <v>978</v>
      </c>
      <c r="C11" s="76">
        <v>756</v>
      </c>
      <c r="D11" s="11" t="s">
        <v>98</v>
      </c>
      <c r="E11" s="5">
        <f t="shared" si="1"/>
        <v>212</v>
      </c>
      <c r="F11" s="7">
        <f t="shared" si="2"/>
        <v>53</v>
      </c>
      <c r="G11" s="87">
        <v>222</v>
      </c>
      <c r="H11" s="86">
        <f t="shared" si="3"/>
        <v>2</v>
      </c>
      <c r="I11" s="7">
        <f t="shared" si="4"/>
        <v>151</v>
      </c>
      <c r="K11" s="40"/>
    </row>
    <row r="12" spans="1:11" x14ac:dyDescent="0.25">
      <c r="A12" s="75" t="s">
        <v>12</v>
      </c>
      <c r="B12" s="73">
        <f t="shared" si="0"/>
        <v>332</v>
      </c>
      <c r="C12" s="76">
        <v>152</v>
      </c>
      <c r="D12" s="11" t="s">
        <v>98</v>
      </c>
      <c r="E12" s="5">
        <f t="shared" si="1"/>
        <v>43</v>
      </c>
      <c r="F12" s="7">
        <f t="shared" si="2"/>
        <v>11</v>
      </c>
      <c r="G12" s="87">
        <v>180</v>
      </c>
      <c r="H12" s="86">
        <f t="shared" si="3"/>
        <v>2</v>
      </c>
      <c r="I12" s="7">
        <f t="shared" si="4"/>
        <v>30</v>
      </c>
      <c r="K12" s="40"/>
    </row>
    <row r="13" spans="1:11" x14ac:dyDescent="0.25">
      <c r="A13" s="75" t="s">
        <v>13</v>
      </c>
      <c r="B13" s="73">
        <f t="shared" si="0"/>
        <v>516</v>
      </c>
      <c r="C13" s="76">
        <v>180</v>
      </c>
      <c r="D13" s="11" t="s">
        <v>97</v>
      </c>
      <c r="E13" s="5">
        <f t="shared" si="1"/>
        <v>50</v>
      </c>
      <c r="F13" s="7">
        <f t="shared" si="2"/>
        <v>13</v>
      </c>
      <c r="G13" s="87">
        <v>336</v>
      </c>
      <c r="H13" s="86">
        <f t="shared" si="3"/>
        <v>3</v>
      </c>
      <c r="I13" s="7">
        <f t="shared" si="4"/>
        <v>36</v>
      </c>
      <c r="K13" s="40"/>
    </row>
    <row r="14" spans="1:11" x14ac:dyDescent="0.25">
      <c r="A14" s="75" t="s">
        <v>14</v>
      </c>
      <c r="B14" s="73">
        <f t="shared" si="0"/>
        <v>50</v>
      </c>
      <c r="C14" s="76">
        <v>10</v>
      </c>
      <c r="D14" s="11" t="s">
        <v>97</v>
      </c>
      <c r="E14" s="5">
        <f t="shared" si="1"/>
        <v>3</v>
      </c>
      <c r="F14" s="7">
        <f t="shared" si="2"/>
        <v>1</v>
      </c>
      <c r="G14" s="87">
        <v>40</v>
      </c>
      <c r="H14" s="86">
        <f t="shared" si="3"/>
        <v>0</v>
      </c>
      <c r="I14" s="7">
        <f t="shared" si="4"/>
        <v>2</v>
      </c>
      <c r="K14" s="40"/>
    </row>
    <row r="15" spans="1:11" x14ac:dyDescent="0.25">
      <c r="A15" s="75" t="s">
        <v>15</v>
      </c>
      <c r="B15" s="73">
        <f t="shared" si="0"/>
        <v>2423</v>
      </c>
      <c r="C15" s="76">
        <v>1826</v>
      </c>
      <c r="D15" s="11" t="s">
        <v>98</v>
      </c>
      <c r="E15" s="5">
        <f t="shared" si="1"/>
        <v>511</v>
      </c>
      <c r="F15" s="7">
        <f t="shared" si="2"/>
        <v>128</v>
      </c>
      <c r="G15" s="87">
        <v>597</v>
      </c>
      <c r="H15" s="86">
        <f t="shared" si="3"/>
        <v>6</v>
      </c>
      <c r="I15" s="7">
        <f t="shared" si="4"/>
        <v>365</v>
      </c>
      <c r="K15" s="40"/>
    </row>
    <row r="16" spans="1:11" x14ac:dyDescent="0.25">
      <c r="A16" s="75" t="s">
        <v>16</v>
      </c>
      <c r="B16" s="73">
        <f t="shared" si="0"/>
        <v>577</v>
      </c>
      <c r="C16" s="76">
        <v>175</v>
      </c>
      <c r="D16" s="11" t="s">
        <v>97</v>
      </c>
      <c r="E16" s="5">
        <f t="shared" si="1"/>
        <v>49</v>
      </c>
      <c r="F16" s="7">
        <f t="shared" si="2"/>
        <v>12</v>
      </c>
      <c r="G16" s="87">
        <v>402</v>
      </c>
      <c r="H16" s="86">
        <f t="shared" si="3"/>
        <v>4</v>
      </c>
      <c r="I16" s="7">
        <f t="shared" si="4"/>
        <v>35</v>
      </c>
      <c r="K16" s="40"/>
    </row>
    <row r="17" spans="1:11" x14ac:dyDescent="0.25">
      <c r="A17" s="75" t="s">
        <v>17</v>
      </c>
      <c r="B17" s="73">
        <f t="shared" si="0"/>
        <v>256</v>
      </c>
      <c r="C17" s="76">
        <v>55</v>
      </c>
      <c r="D17" s="74" t="s">
        <v>97</v>
      </c>
      <c r="E17" s="5">
        <f t="shared" si="1"/>
        <v>15</v>
      </c>
      <c r="F17" s="7">
        <f t="shared" si="2"/>
        <v>4</v>
      </c>
      <c r="G17" s="87">
        <v>201</v>
      </c>
      <c r="H17" s="86">
        <f t="shared" si="3"/>
        <v>2</v>
      </c>
      <c r="I17" s="7">
        <f t="shared" si="4"/>
        <v>11</v>
      </c>
      <c r="K17" s="40"/>
    </row>
    <row r="18" spans="1:11" x14ac:dyDescent="0.25">
      <c r="A18" s="75" t="s">
        <v>18</v>
      </c>
      <c r="B18" s="73">
        <f t="shared" si="0"/>
        <v>1213</v>
      </c>
      <c r="C18" s="76">
        <v>1020</v>
      </c>
      <c r="D18" s="74" t="s">
        <v>98</v>
      </c>
      <c r="E18" s="5">
        <f t="shared" si="1"/>
        <v>286</v>
      </c>
      <c r="F18" s="7">
        <f t="shared" si="2"/>
        <v>71</v>
      </c>
      <c r="G18" s="87">
        <v>193</v>
      </c>
      <c r="H18" s="86">
        <f t="shared" si="3"/>
        <v>2</v>
      </c>
      <c r="I18" s="7">
        <f t="shared" si="4"/>
        <v>204</v>
      </c>
      <c r="K18" s="40"/>
    </row>
    <row r="19" spans="1:11" x14ac:dyDescent="0.25">
      <c r="A19" s="75" t="s">
        <v>19</v>
      </c>
      <c r="B19" s="73">
        <f t="shared" si="0"/>
        <v>460</v>
      </c>
      <c r="C19" s="76">
        <v>113</v>
      </c>
      <c r="D19" s="74" t="s">
        <v>97</v>
      </c>
      <c r="E19" s="5">
        <f t="shared" si="1"/>
        <v>32</v>
      </c>
      <c r="F19" s="7">
        <f t="shared" si="2"/>
        <v>8</v>
      </c>
      <c r="G19" s="87">
        <v>347</v>
      </c>
      <c r="H19" s="86">
        <f t="shared" si="3"/>
        <v>3</v>
      </c>
      <c r="I19" s="7">
        <f t="shared" si="4"/>
        <v>23</v>
      </c>
      <c r="K19" s="40"/>
    </row>
    <row r="20" spans="1:11" x14ac:dyDescent="0.25">
      <c r="A20" s="75" t="s">
        <v>100</v>
      </c>
      <c r="B20" s="77">
        <f t="shared" si="0"/>
        <v>7706</v>
      </c>
      <c r="C20" s="76">
        <v>1822</v>
      </c>
      <c r="D20" s="74" t="s">
        <v>97</v>
      </c>
      <c r="E20" s="5">
        <f>ROUND((C20*0.8*$E$32),0)</f>
        <v>146</v>
      </c>
      <c r="F20" s="7">
        <f>ROUND((C20*0.2*$E$32),0)</f>
        <v>36</v>
      </c>
      <c r="G20" s="87">
        <v>5884</v>
      </c>
      <c r="H20" s="86">
        <f>ROUND((G20*$F$32),0)</f>
        <v>6</v>
      </c>
      <c r="I20" s="7">
        <f t="shared" si="4"/>
        <v>364</v>
      </c>
      <c r="K20" s="40"/>
    </row>
    <row r="21" spans="1:11" x14ac:dyDescent="0.25">
      <c r="A21" s="75" t="s">
        <v>101</v>
      </c>
      <c r="B21" s="3">
        <f t="shared" si="0"/>
        <v>1126</v>
      </c>
      <c r="C21" s="76">
        <v>408</v>
      </c>
      <c r="D21" s="74" t="s">
        <v>97</v>
      </c>
      <c r="E21" s="5">
        <f>ROUND((C21*0.8*$E$32),0)</f>
        <v>33</v>
      </c>
      <c r="F21" s="7">
        <f>ROUND((C21*0.2*$E$32),0)</f>
        <v>8</v>
      </c>
      <c r="G21" s="87">
        <v>718</v>
      </c>
      <c r="H21" s="86">
        <f>ROUND((G21*$F$32),0)</f>
        <v>1</v>
      </c>
      <c r="I21" s="7">
        <f t="shared" si="4"/>
        <v>82</v>
      </c>
      <c r="K21" s="40"/>
    </row>
    <row r="22" spans="1:11" x14ac:dyDescent="0.25">
      <c r="A22" s="75" t="s">
        <v>22</v>
      </c>
      <c r="B22" s="77">
        <f t="shared" si="0"/>
        <v>724</v>
      </c>
      <c r="C22" s="76">
        <v>269</v>
      </c>
      <c r="D22" s="74" t="s">
        <v>97</v>
      </c>
      <c r="E22" s="5">
        <f t="shared" ref="E22:E27" si="5">ROUND((C22*0.8*$E$31),0)</f>
        <v>75</v>
      </c>
      <c r="F22" s="7">
        <f t="shared" ref="F22:F27" si="6">ROUND((C22*0.2*$E$31),0)</f>
        <v>19</v>
      </c>
      <c r="G22" s="87">
        <v>455</v>
      </c>
      <c r="H22" s="86">
        <f t="shared" ref="H22:H27" si="7">ROUND((G22*$F$31),0)</f>
        <v>5</v>
      </c>
      <c r="I22" s="7">
        <f t="shared" si="4"/>
        <v>54</v>
      </c>
      <c r="K22" s="40"/>
    </row>
    <row r="23" spans="1:11" x14ac:dyDescent="0.25">
      <c r="A23" s="75" t="s">
        <v>23</v>
      </c>
      <c r="B23" s="77">
        <f t="shared" si="0"/>
        <v>211</v>
      </c>
      <c r="C23" s="76">
        <v>35</v>
      </c>
      <c r="D23" s="74" t="s">
        <v>97</v>
      </c>
      <c r="E23" s="5">
        <f t="shared" si="5"/>
        <v>10</v>
      </c>
      <c r="F23" s="7">
        <f t="shared" si="6"/>
        <v>2</v>
      </c>
      <c r="G23" s="87">
        <v>176</v>
      </c>
      <c r="H23" s="86">
        <f t="shared" si="7"/>
        <v>2</v>
      </c>
      <c r="I23" s="7">
        <f t="shared" si="4"/>
        <v>7</v>
      </c>
      <c r="K23" s="40"/>
    </row>
    <row r="24" spans="1:11" x14ac:dyDescent="0.25">
      <c r="A24" s="75" t="s">
        <v>24</v>
      </c>
      <c r="B24" s="78">
        <f t="shared" si="0"/>
        <v>52</v>
      </c>
      <c r="C24" s="79">
        <v>11</v>
      </c>
      <c r="D24" s="11" t="s">
        <v>97</v>
      </c>
      <c r="E24" s="5">
        <f t="shared" si="5"/>
        <v>3</v>
      </c>
      <c r="F24" s="7">
        <f t="shared" si="6"/>
        <v>1</v>
      </c>
      <c r="G24" s="88">
        <v>41</v>
      </c>
      <c r="H24" s="86">
        <f t="shared" si="7"/>
        <v>0</v>
      </c>
      <c r="I24" s="7">
        <f t="shared" si="4"/>
        <v>2</v>
      </c>
      <c r="K24" s="40"/>
    </row>
    <row r="25" spans="1:11" x14ac:dyDescent="0.25">
      <c r="A25" s="75" t="s">
        <v>25</v>
      </c>
      <c r="B25" s="78">
        <f t="shared" si="0"/>
        <v>597</v>
      </c>
      <c r="C25" s="79">
        <v>233</v>
      </c>
      <c r="D25" s="11" t="s">
        <v>98</v>
      </c>
      <c r="E25" s="5">
        <f t="shared" si="5"/>
        <v>65</v>
      </c>
      <c r="F25" s="7">
        <f t="shared" si="6"/>
        <v>16</v>
      </c>
      <c r="G25" s="88">
        <v>364</v>
      </c>
      <c r="H25" s="86">
        <f t="shared" si="7"/>
        <v>4</v>
      </c>
      <c r="I25" s="7">
        <f t="shared" si="4"/>
        <v>47</v>
      </c>
      <c r="K25" s="40"/>
    </row>
    <row r="26" spans="1:11" x14ac:dyDescent="0.25">
      <c r="A26" s="75" t="s">
        <v>26</v>
      </c>
      <c r="B26" s="78">
        <f t="shared" si="0"/>
        <v>5</v>
      </c>
      <c r="C26" s="79">
        <v>2</v>
      </c>
      <c r="D26" s="11" t="s">
        <v>97</v>
      </c>
      <c r="E26" s="5">
        <f t="shared" si="5"/>
        <v>1</v>
      </c>
      <c r="F26" s="7">
        <f t="shared" si="6"/>
        <v>0</v>
      </c>
      <c r="G26" s="88">
        <v>3</v>
      </c>
      <c r="H26" s="86">
        <f t="shared" si="7"/>
        <v>0</v>
      </c>
      <c r="I26" s="7">
        <f t="shared" si="4"/>
        <v>0</v>
      </c>
      <c r="K26" s="40"/>
    </row>
    <row r="27" spans="1:11" x14ac:dyDescent="0.25">
      <c r="A27" s="75" t="s">
        <v>27</v>
      </c>
      <c r="B27" s="78">
        <f t="shared" si="0"/>
        <v>1039</v>
      </c>
      <c r="C27" s="79">
        <v>445</v>
      </c>
      <c r="D27" s="11" t="s">
        <v>98</v>
      </c>
      <c r="E27" s="5">
        <f t="shared" si="5"/>
        <v>125</v>
      </c>
      <c r="F27" s="5">
        <f t="shared" si="6"/>
        <v>31</v>
      </c>
      <c r="G27" s="29">
        <v>594</v>
      </c>
      <c r="H27" s="6">
        <f t="shared" si="7"/>
        <v>6</v>
      </c>
      <c r="I27" s="7">
        <f t="shared" si="4"/>
        <v>89</v>
      </c>
      <c r="K27" s="40"/>
    </row>
    <row r="28" spans="1:11" x14ac:dyDescent="0.25">
      <c r="A28" s="24" t="s">
        <v>28</v>
      </c>
      <c r="B28" s="30">
        <f>C28+G28</f>
        <v>20392</v>
      </c>
      <c r="C28" s="28">
        <f>SUM(C7:C27)</f>
        <v>8222</v>
      </c>
      <c r="D28" s="28"/>
      <c r="E28" s="29">
        <f>SUM(E7:E27)</f>
        <v>1857</v>
      </c>
      <c r="F28" s="29">
        <f>SUM(F7:F27)</f>
        <v>464</v>
      </c>
      <c r="G28" s="30">
        <f>SUM(G7:G27)</f>
        <v>12170</v>
      </c>
      <c r="H28" s="30">
        <f>SUM(H7:H27)</f>
        <v>62</v>
      </c>
      <c r="I28" s="30">
        <f>SUM(I7:I27)</f>
        <v>1644</v>
      </c>
      <c r="J28" s="80"/>
      <c r="K28" s="20"/>
    </row>
    <row r="29" spans="1:11" x14ac:dyDescent="0.25">
      <c r="A29" s="21"/>
      <c r="B29" s="71"/>
      <c r="C29" s="21"/>
      <c r="D29" s="21"/>
      <c r="E29" s="21"/>
      <c r="F29" s="21"/>
      <c r="G29" s="21"/>
      <c r="H29" s="21"/>
      <c r="I29" s="21"/>
    </row>
    <row r="30" spans="1:11" x14ac:dyDescent="0.25">
      <c r="D30" s="42" t="s">
        <v>66</v>
      </c>
      <c r="E30" s="43" t="s">
        <v>68</v>
      </c>
      <c r="F30" s="43" t="s">
        <v>69</v>
      </c>
      <c r="G30" s="21"/>
      <c r="H30" s="21"/>
      <c r="I30" s="21"/>
    </row>
    <row r="31" spans="1:11" x14ac:dyDescent="0.25">
      <c r="A31" s="101" t="s">
        <v>67</v>
      </c>
      <c r="B31" s="21"/>
      <c r="D31" s="42" t="s">
        <v>102</v>
      </c>
      <c r="E31" s="41">
        <v>0.35</v>
      </c>
      <c r="F31" s="44">
        <v>0.01</v>
      </c>
      <c r="G31" s="21"/>
      <c r="H31" s="21"/>
      <c r="I31" s="21"/>
    </row>
    <row r="32" spans="1:11" x14ac:dyDescent="0.25">
      <c r="A32" s="101"/>
      <c r="B32" s="21"/>
      <c r="D32" s="42" t="s">
        <v>103</v>
      </c>
      <c r="E32" s="41">
        <v>0.1</v>
      </c>
      <c r="F32" s="44">
        <v>1E-3</v>
      </c>
      <c r="G32" s="21"/>
      <c r="H32" s="21"/>
      <c r="I32" s="21"/>
    </row>
    <row r="33" spans="1:9" x14ac:dyDescent="0.25">
      <c r="A33" s="21"/>
      <c r="B33" s="21"/>
      <c r="C33" s="21"/>
      <c r="D33" s="21"/>
      <c r="E33" s="21"/>
      <c r="F33" s="21"/>
      <c r="G33" s="21"/>
      <c r="H33" s="21"/>
      <c r="I33" s="21"/>
    </row>
    <row r="34" spans="1:9" x14ac:dyDescent="0.25">
      <c r="A34" s="21"/>
      <c r="B34" s="21"/>
      <c r="C34" s="21"/>
      <c r="D34" s="21"/>
      <c r="E34" s="21"/>
      <c r="F34" s="21"/>
      <c r="G34" s="21"/>
      <c r="H34" s="21"/>
      <c r="I34" s="21"/>
    </row>
    <row r="35" spans="1:9" x14ac:dyDescent="0.25">
      <c r="A35" s="21"/>
      <c r="B35" s="21"/>
      <c r="C35" s="21"/>
      <c r="D35" s="21"/>
      <c r="E35" s="21"/>
      <c r="F35" s="21"/>
      <c r="G35" s="21"/>
      <c r="H35" s="21"/>
      <c r="I35" s="21"/>
    </row>
    <row r="36" spans="1:9" x14ac:dyDescent="0.25">
      <c r="A36" s="21"/>
      <c r="B36" s="21"/>
      <c r="C36" s="21"/>
      <c r="D36" s="21"/>
      <c r="E36" s="21"/>
      <c r="F36" s="21"/>
      <c r="G36" s="21"/>
      <c r="H36" s="21"/>
      <c r="I36" s="21"/>
    </row>
    <row r="37" spans="1:9" x14ac:dyDescent="0.25">
      <c r="A37" s="21"/>
      <c r="B37" s="21"/>
      <c r="C37" s="21"/>
      <c r="D37" s="21"/>
      <c r="E37" s="21"/>
      <c r="F37" s="21"/>
      <c r="G37" s="21"/>
      <c r="H37" s="21"/>
      <c r="I37" s="21"/>
    </row>
    <row r="38" spans="1:9" x14ac:dyDescent="0.25">
      <c r="A38" s="21"/>
      <c r="B38" s="21"/>
      <c r="C38" s="21"/>
      <c r="D38" s="21"/>
      <c r="E38" s="21"/>
      <c r="F38" s="21"/>
      <c r="G38" s="21"/>
      <c r="H38" s="21"/>
      <c r="I38" s="21"/>
    </row>
    <row r="39" spans="1:9" x14ac:dyDescent="0.25">
      <c r="A39" s="21"/>
      <c r="B39" s="21"/>
      <c r="C39" s="21"/>
      <c r="D39" s="21"/>
      <c r="E39" s="21"/>
      <c r="F39" s="21"/>
      <c r="G39" s="21"/>
      <c r="H39" s="21"/>
      <c r="I39" s="21"/>
    </row>
    <row r="40" spans="1:9" x14ac:dyDescent="0.25">
      <c r="A40" s="21"/>
      <c r="B40" s="21"/>
      <c r="C40" s="21"/>
      <c r="D40" s="21"/>
      <c r="E40" s="21"/>
      <c r="F40" s="21"/>
      <c r="G40" s="21"/>
      <c r="H40" s="21"/>
      <c r="I40" s="21"/>
    </row>
    <row r="41" spans="1:9" x14ac:dyDescent="0.25">
      <c r="A41" s="21"/>
      <c r="B41" s="21"/>
      <c r="C41" s="21"/>
      <c r="D41" s="21"/>
      <c r="E41" s="21"/>
      <c r="F41" s="21"/>
      <c r="G41" s="21"/>
      <c r="H41" s="21"/>
      <c r="I41" s="21"/>
    </row>
    <row r="42" spans="1:9" x14ac:dyDescent="0.25">
      <c r="A42" s="21"/>
      <c r="B42" s="21"/>
      <c r="C42" s="21"/>
      <c r="D42" s="21"/>
      <c r="E42" s="21"/>
      <c r="F42" s="21"/>
      <c r="G42" s="21"/>
      <c r="H42" s="21"/>
      <c r="I42" s="21"/>
    </row>
    <row r="43" spans="1:9" x14ac:dyDescent="0.25">
      <c r="A43" s="21"/>
      <c r="B43" s="21"/>
      <c r="C43" s="21"/>
      <c r="D43" s="21"/>
      <c r="E43" s="21"/>
      <c r="F43" s="21"/>
      <c r="G43" s="21"/>
      <c r="H43" s="21"/>
      <c r="I43" s="21"/>
    </row>
    <row r="44" spans="1:9" x14ac:dyDescent="0.25">
      <c r="A44" s="21"/>
      <c r="B44" s="21"/>
      <c r="C44" s="21"/>
      <c r="D44" s="21"/>
      <c r="E44" s="21"/>
      <c r="F44" s="21"/>
      <c r="G44" s="21"/>
      <c r="H44" s="21"/>
      <c r="I44" s="21"/>
    </row>
    <row r="45" spans="1:9" x14ac:dyDescent="0.25">
      <c r="A45" s="21"/>
      <c r="B45" s="21"/>
      <c r="C45" s="21"/>
      <c r="D45" s="21"/>
      <c r="E45" s="21"/>
      <c r="F45" s="21"/>
      <c r="G45" s="21"/>
      <c r="H45" s="21"/>
      <c r="I45" s="21"/>
    </row>
    <row r="46" spans="1:9" x14ac:dyDescent="0.25">
      <c r="A46" s="21"/>
      <c r="B46" s="21"/>
      <c r="C46" s="21"/>
      <c r="D46" s="21"/>
      <c r="E46" s="21"/>
      <c r="F46" s="21"/>
      <c r="G46" s="21"/>
      <c r="H46" s="21"/>
      <c r="I46" s="21"/>
    </row>
    <row r="47" spans="1:9" x14ac:dyDescent="0.25">
      <c r="A47" s="21"/>
      <c r="B47" s="21"/>
      <c r="C47" s="21"/>
      <c r="D47" s="21"/>
      <c r="E47" s="21"/>
      <c r="F47" s="21"/>
      <c r="G47" s="21"/>
      <c r="H47" s="21"/>
      <c r="I47" s="21"/>
    </row>
    <row r="48" spans="1:9" x14ac:dyDescent="0.25">
      <c r="A48" s="21"/>
      <c r="B48" s="21"/>
      <c r="C48" s="21"/>
      <c r="D48" s="21"/>
      <c r="E48" s="21"/>
      <c r="F48" s="21"/>
      <c r="G48" s="21"/>
      <c r="H48" s="21"/>
      <c r="I48" s="21"/>
    </row>
    <row r="49" spans="1:9" x14ac:dyDescent="0.25">
      <c r="A49" s="21"/>
      <c r="B49" s="21"/>
      <c r="C49" s="21"/>
      <c r="D49" s="21"/>
      <c r="E49" s="21"/>
      <c r="F49" s="21"/>
      <c r="G49" s="21"/>
      <c r="H49" s="21"/>
      <c r="I49" s="21"/>
    </row>
    <row r="50" spans="1:9" x14ac:dyDescent="0.25">
      <c r="A50" s="21"/>
      <c r="B50" s="21"/>
      <c r="C50" s="21"/>
      <c r="D50" s="21"/>
      <c r="E50" s="21"/>
      <c r="F50" s="21"/>
      <c r="G50" s="21"/>
      <c r="H50" s="21"/>
      <c r="I50" s="21"/>
    </row>
    <row r="51" spans="1:9" x14ac:dyDescent="0.25">
      <c r="A51" s="21"/>
      <c r="B51" s="21"/>
      <c r="C51" s="21"/>
      <c r="D51" s="21"/>
      <c r="E51" s="21"/>
      <c r="F51" s="21"/>
      <c r="G51" s="21"/>
      <c r="H51" s="21"/>
      <c r="I51" s="21"/>
    </row>
    <row r="52" spans="1:9" x14ac:dyDescent="0.25">
      <c r="A52" s="21"/>
      <c r="B52" s="21"/>
      <c r="C52" s="21"/>
      <c r="D52" s="21"/>
      <c r="E52" s="21"/>
      <c r="F52" s="21"/>
      <c r="G52" s="21"/>
      <c r="H52" s="21"/>
      <c r="I52" s="21"/>
    </row>
    <row r="53" spans="1:9" x14ac:dyDescent="0.25">
      <c r="A53" s="21"/>
      <c r="B53" s="21"/>
      <c r="C53" s="21"/>
      <c r="D53" s="21"/>
      <c r="E53" s="21"/>
      <c r="F53" s="21"/>
      <c r="G53" s="21"/>
      <c r="H53" s="21"/>
      <c r="I53" s="21"/>
    </row>
    <row r="54" spans="1:9" x14ac:dyDescent="0.25">
      <c r="A54" s="21"/>
      <c r="B54" s="21"/>
      <c r="C54" s="21"/>
      <c r="D54" s="21"/>
      <c r="E54" s="21"/>
      <c r="F54" s="21"/>
      <c r="G54" s="21"/>
      <c r="H54" s="21"/>
      <c r="I54" s="21"/>
    </row>
    <row r="55" spans="1:9" x14ac:dyDescent="0.25">
      <c r="A55" s="21"/>
      <c r="B55" s="21"/>
      <c r="C55" s="21"/>
      <c r="D55" s="21"/>
      <c r="E55" s="21"/>
      <c r="F55" s="21"/>
      <c r="G55" s="21"/>
      <c r="H55" s="21"/>
      <c r="I55" s="21"/>
    </row>
    <row r="56" spans="1:9" x14ac:dyDescent="0.25">
      <c r="A56" s="21"/>
      <c r="B56" s="21"/>
      <c r="C56" s="21"/>
      <c r="D56" s="21"/>
      <c r="E56" s="21"/>
      <c r="F56" s="21"/>
      <c r="G56" s="21"/>
      <c r="H56" s="21"/>
      <c r="I56" s="21"/>
    </row>
    <row r="57" spans="1:9" x14ac:dyDescent="0.25">
      <c r="A57" s="21"/>
      <c r="B57" s="21"/>
      <c r="C57" s="21"/>
      <c r="D57" s="21"/>
      <c r="E57" s="21"/>
      <c r="F57" s="21"/>
      <c r="G57" s="21"/>
      <c r="H57" s="21"/>
      <c r="I57" s="21"/>
    </row>
  </sheetData>
  <sheetProtection algorithmName="SHA-512" hashValue="Fk2CQS2vYR3XwuK3Z0nlA5ZaeXMcOCsZeTm3tmgoJf8k6N7w3htDpp1MmG/sogaicWEFO44oJkc8isXkj2zCUQ==" saltValue="WYOKqkcKJjjn9oN/iE2pLA==" spinCount="100000" sheet="1" objects="1" scenarios="1" selectLockedCells="1" selectUnlockedCells="1"/>
  <mergeCells count="15">
    <mergeCell ref="I5:I6"/>
    <mergeCell ref="H2:H4"/>
    <mergeCell ref="I2:I4"/>
    <mergeCell ref="A31:A32"/>
    <mergeCell ref="G1:G6"/>
    <mergeCell ref="E3:F4"/>
    <mergeCell ref="E1:F1"/>
    <mergeCell ref="E2:F2"/>
    <mergeCell ref="A1:A6"/>
    <mergeCell ref="C1:C6"/>
    <mergeCell ref="E5:E6"/>
    <mergeCell ref="B1:B6"/>
    <mergeCell ref="D5:D6"/>
    <mergeCell ref="D1:D4"/>
    <mergeCell ref="H5:H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31"/>
  <sheetViews>
    <sheetView workbookViewId="0">
      <selection activeCell="C8" sqref="C8"/>
    </sheetView>
  </sheetViews>
  <sheetFormatPr defaultRowHeight="15" x14ac:dyDescent="0.25"/>
  <cols>
    <col min="1" max="4" width="30" customWidth="1"/>
  </cols>
  <sheetData>
    <row r="1" spans="1:4" ht="15" customHeight="1" x14ac:dyDescent="0.25">
      <c r="A1" s="100" t="s">
        <v>0</v>
      </c>
      <c r="B1" s="98" t="s">
        <v>133</v>
      </c>
      <c r="C1" s="100" t="s">
        <v>1</v>
      </c>
      <c r="D1" s="100"/>
    </row>
    <row r="2" spans="1:4" ht="39" customHeight="1" x14ac:dyDescent="0.25">
      <c r="A2" s="100"/>
      <c r="B2" s="102"/>
      <c r="C2" s="112" t="s">
        <v>94</v>
      </c>
      <c r="D2" s="114"/>
    </row>
    <row r="3" spans="1:4" ht="15" customHeight="1" x14ac:dyDescent="0.25">
      <c r="A3" s="100"/>
      <c r="B3" s="102"/>
      <c r="C3" s="112" t="str">
        <f>D31*100&amp;"% degli allevamenti aperti controllabili"</f>
        <v>30% degli allevamenti aperti controllabili</v>
      </c>
      <c r="D3" s="112"/>
    </row>
    <row r="4" spans="1:4" x14ac:dyDescent="0.25">
      <c r="A4" s="100"/>
      <c r="B4" s="102"/>
      <c r="C4" s="98" t="s">
        <v>33</v>
      </c>
      <c r="D4" s="50" t="s">
        <v>5</v>
      </c>
    </row>
    <row r="5" spans="1:4" x14ac:dyDescent="0.25">
      <c r="A5" s="100"/>
      <c r="B5" s="99"/>
      <c r="C5" s="99"/>
      <c r="D5" s="50" t="s">
        <v>6</v>
      </c>
    </row>
    <row r="6" spans="1:4" x14ac:dyDescent="0.25">
      <c r="A6" s="79" t="s">
        <v>7</v>
      </c>
      <c r="B6" s="79">
        <v>0</v>
      </c>
      <c r="C6" s="77">
        <f>ROUND((B6*0.8*$D$31),0)</f>
        <v>0</v>
      </c>
      <c r="D6" s="3">
        <f>ROUND((B6*0.2*$D$31),0)</f>
        <v>0</v>
      </c>
    </row>
    <row r="7" spans="1:4" x14ac:dyDescent="0.25">
      <c r="A7" s="79" t="s">
        <v>8</v>
      </c>
      <c r="B7" s="79">
        <v>3</v>
      </c>
      <c r="C7" s="77">
        <f t="shared" ref="C7:C26" si="0">ROUND((B7*0.8*$D$31),0)</f>
        <v>1</v>
      </c>
      <c r="D7" s="3">
        <f t="shared" ref="D7:D26" si="1">ROUND((B7*0.2*$D$31),0)</f>
        <v>0</v>
      </c>
    </row>
    <row r="8" spans="1:4" x14ac:dyDescent="0.25">
      <c r="A8" s="79" t="s">
        <v>9</v>
      </c>
      <c r="B8" s="79">
        <v>0</v>
      </c>
      <c r="C8" s="77">
        <f t="shared" si="0"/>
        <v>0</v>
      </c>
      <c r="D8" s="3">
        <f t="shared" si="1"/>
        <v>0</v>
      </c>
    </row>
    <row r="9" spans="1:4" x14ac:dyDescent="0.25">
      <c r="A9" s="79" t="s">
        <v>10</v>
      </c>
      <c r="B9" s="79">
        <v>0</v>
      </c>
      <c r="C9" s="77">
        <f t="shared" si="0"/>
        <v>0</v>
      </c>
      <c r="D9" s="3">
        <f t="shared" si="1"/>
        <v>0</v>
      </c>
    </row>
    <row r="10" spans="1:4" x14ac:dyDescent="0.25">
      <c r="A10" s="79" t="s">
        <v>11</v>
      </c>
      <c r="B10" s="79">
        <v>6</v>
      </c>
      <c r="C10" s="77">
        <f t="shared" si="0"/>
        <v>1</v>
      </c>
      <c r="D10" s="3">
        <f t="shared" si="1"/>
        <v>0</v>
      </c>
    </row>
    <row r="11" spans="1:4" x14ac:dyDescent="0.25">
      <c r="A11" s="79" t="s">
        <v>12</v>
      </c>
      <c r="B11" s="79">
        <v>2</v>
      </c>
      <c r="C11" s="77">
        <f t="shared" si="0"/>
        <v>0</v>
      </c>
      <c r="D11" s="3">
        <f t="shared" si="1"/>
        <v>0</v>
      </c>
    </row>
    <row r="12" spans="1:4" x14ac:dyDescent="0.25">
      <c r="A12" s="79" t="s">
        <v>13</v>
      </c>
      <c r="B12" s="79">
        <v>0</v>
      </c>
      <c r="C12" s="77">
        <f t="shared" si="0"/>
        <v>0</v>
      </c>
      <c r="D12" s="3">
        <f t="shared" si="1"/>
        <v>0</v>
      </c>
    </row>
    <row r="13" spans="1:4" x14ac:dyDescent="0.25">
      <c r="A13" s="79" t="s">
        <v>14</v>
      </c>
      <c r="B13" s="79">
        <v>0</v>
      </c>
      <c r="C13" s="77">
        <f t="shared" si="0"/>
        <v>0</v>
      </c>
      <c r="D13" s="3">
        <f t="shared" si="1"/>
        <v>0</v>
      </c>
    </row>
    <row r="14" spans="1:4" x14ac:dyDescent="0.25">
      <c r="A14" s="79" t="s">
        <v>15</v>
      </c>
      <c r="B14" s="79">
        <v>9</v>
      </c>
      <c r="C14" s="77">
        <f t="shared" si="0"/>
        <v>2</v>
      </c>
      <c r="D14" s="3">
        <f t="shared" si="1"/>
        <v>1</v>
      </c>
    </row>
    <row r="15" spans="1:4" x14ac:dyDescent="0.25">
      <c r="A15" s="79" t="s">
        <v>16</v>
      </c>
      <c r="B15" s="79">
        <v>1</v>
      </c>
      <c r="C15" s="77">
        <f t="shared" si="0"/>
        <v>0</v>
      </c>
      <c r="D15" s="3">
        <f t="shared" si="1"/>
        <v>0</v>
      </c>
    </row>
    <row r="16" spans="1:4" x14ac:dyDescent="0.25">
      <c r="A16" s="79" t="s">
        <v>17</v>
      </c>
      <c r="B16" s="79">
        <v>0</v>
      </c>
      <c r="C16" s="77">
        <f t="shared" si="0"/>
        <v>0</v>
      </c>
      <c r="D16" s="3">
        <f t="shared" si="1"/>
        <v>0</v>
      </c>
    </row>
    <row r="17" spans="1:4" x14ac:dyDescent="0.25">
      <c r="A17" s="79" t="s">
        <v>18</v>
      </c>
      <c r="B17" s="79">
        <v>3</v>
      </c>
      <c r="C17" s="77">
        <f t="shared" si="0"/>
        <v>1</v>
      </c>
      <c r="D17" s="3">
        <f t="shared" si="1"/>
        <v>0</v>
      </c>
    </row>
    <row r="18" spans="1:4" x14ac:dyDescent="0.25">
      <c r="A18" s="79" t="s">
        <v>19</v>
      </c>
      <c r="B18" s="79">
        <v>1</v>
      </c>
      <c r="C18" s="77">
        <f t="shared" si="0"/>
        <v>0</v>
      </c>
      <c r="D18" s="3">
        <f t="shared" si="1"/>
        <v>0</v>
      </c>
    </row>
    <row r="19" spans="1:4" x14ac:dyDescent="0.25">
      <c r="A19" s="79" t="s">
        <v>20</v>
      </c>
      <c r="B19" s="79">
        <v>1</v>
      </c>
      <c r="C19" s="77">
        <f t="shared" si="0"/>
        <v>0</v>
      </c>
      <c r="D19" s="3">
        <f t="shared" si="1"/>
        <v>0</v>
      </c>
    </row>
    <row r="20" spans="1:4" x14ac:dyDescent="0.25">
      <c r="A20" s="79" t="s">
        <v>21</v>
      </c>
      <c r="B20" s="79">
        <v>0</v>
      </c>
      <c r="C20" s="77">
        <f t="shared" si="0"/>
        <v>0</v>
      </c>
      <c r="D20" s="3">
        <f t="shared" si="1"/>
        <v>0</v>
      </c>
    </row>
    <row r="21" spans="1:4" x14ac:dyDescent="0.25">
      <c r="A21" s="79" t="s">
        <v>22</v>
      </c>
      <c r="B21" s="79">
        <v>0</v>
      </c>
      <c r="C21" s="77">
        <f t="shared" si="0"/>
        <v>0</v>
      </c>
      <c r="D21" s="3">
        <f t="shared" si="1"/>
        <v>0</v>
      </c>
    </row>
    <row r="22" spans="1:4" x14ac:dyDescent="0.25">
      <c r="A22" s="79" t="s">
        <v>23</v>
      </c>
      <c r="B22" s="79">
        <v>0</v>
      </c>
      <c r="C22" s="77">
        <f t="shared" si="0"/>
        <v>0</v>
      </c>
      <c r="D22" s="3">
        <f t="shared" si="1"/>
        <v>0</v>
      </c>
    </row>
    <row r="23" spans="1:4" x14ac:dyDescent="0.25">
      <c r="A23" s="79" t="s">
        <v>24</v>
      </c>
      <c r="B23" s="79">
        <v>2</v>
      </c>
      <c r="C23" s="77">
        <f t="shared" si="0"/>
        <v>0</v>
      </c>
      <c r="D23" s="3">
        <f t="shared" si="1"/>
        <v>0</v>
      </c>
    </row>
    <row r="24" spans="1:4" x14ac:dyDescent="0.25">
      <c r="A24" s="79" t="s">
        <v>25</v>
      </c>
      <c r="B24" s="79">
        <v>1</v>
      </c>
      <c r="C24" s="77">
        <f t="shared" si="0"/>
        <v>0</v>
      </c>
      <c r="D24" s="3">
        <f t="shared" si="1"/>
        <v>0</v>
      </c>
    </row>
    <row r="25" spans="1:4" x14ac:dyDescent="0.25">
      <c r="A25" s="79" t="s">
        <v>26</v>
      </c>
      <c r="B25" s="79">
        <v>0</v>
      </c>
      <c r="C25" s="77">
        <f t="shared" si="0"/>
        <v>0</v>
      </c>
      <c r="D25" s="3">
        <f t="shared" si="1"/>
        <v>0</v>
      </c>
    </row>
    <row r="26" spans="1:4" x14ac:dyDescent="0.25">
      <c r="A26" s="79" t="s">
        <v>27</v>
      </c>
      <c r="B26" s="79">
        <v>2</v>
      </c>
      <c r="C26" s="77">
        <f t="shared" si="0"/>
        <v>0</v>
      </c>
      <c r="D26" s="3">
        <f t="shared" si="1"/>
        <v>0</v>
      </c>
    </row>
    <row r="27" spans="1:4" x14ac:dyDescent="0.25">
      <c r="A27" s="79" t="s">
        <v>28</v>
      </c>
      <c r="B27" s="79">
        <v>31</v>
      </c>
      <c r="C27" s="78">
        <f>SUM(C6:C26)</f>
        <v>5</v>
      </c>
      <c r="D27" s="30">
        <f>SUM(D6:D26)</f>
        <v>1</v>
      </c>
    </row>
    <row r="28" spans="1:4" x14ac:dyDescent="0.25">
      <c r="A28" s="85" t="s">
        <v>125</v>
      </c>
    </row>
    <row r="30" spans="1:4" x14ac:dyDescent="0.25">
      <c r="D30" s="43" t="s">
        <v>68</v>
      </c>
    </row>
    <row r="31" spans="1:4" ht="30" x14ac:dyDescent="0.25">
      <c r="A31" s="49" t="s">
        <v>67</v>
      </c>
      <c r="B31" s="21"/>
      <c r="C31" s="42" t="s">
        <v>66</v>
      </c>
      <c r="D31" s="41">
        <v>0.3</v>
      </c>
    </row>
  </sheetData>
  <sheetProtection algorithmName="SHA-512" hashValue="gUlUQD2f33CYo1VuCyRgi8pIYMvhLXBUKdoyXjPjqUG2p/3lhEclsTdZrdb8p7ViCLbt77ysAVjRZDAiSRY25A==" saltValue="ydKXT0+xTfstBO/y9Ilu0Q==" spinCount="100000" sheet="1" objects="1" scenarios="1" selectLockedCells="1" selectUnlockedCells="1"/>
  <mergeCells count="6">
    <mergeCell ref="A1:A5"/>
    <mergeCell ref="B1:B5"/>
    <mergeCell ref="C1:D1"/>
    <mergeCell ref="C2:D2"/>
    <mergeCell ref="C3:D3"/>
    <mergeCell ref="C4:C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31"/>
  <sheetViews>
    <sheetView topLeftCell="A13" workbookViewId="0">
      <selection activeCell="G11" sqref="G11"/>
    </sheetView>
  </sheetViews>
  <sheetFormatPr defaultRowHeight="15" x14ac:dyDescent="0.25"/>
  <cols>
    <col min="1" max="4" width="30" customWidth="1"/>
  </cols>
  <sheetData>
    <row r="1" spans="1:12" ht="16.5" customHeight="1" x14ac:dyDescent="0.25">
      <c r="A1" s="100" t="s">
        <v>0</v>
      </c>
      <c r="B1" s="98" t="s">
        <v>132</v>
      </c>
      <c r="C1" s="100" t="s">
        <v>1</v>
      </c>
      <c r="D1" s="100"/>
    </row>
    <row r="2" spans="1:12" ht="31.5" customHeight="1" x14ac:dyDescent="0.25">
      <c r="A2" s="100"/>
      <c r="B2" s="102"/>
      <c r="C2" s="112" t="s">
        <v>80</v>
      </c>
      <c r="D2" s="112"/>
      <c r="F2" s="81"/>
      <c r="G2" s="81"/>
      <c r="H2" s="81"/>
      <c r="I2" s="81"/>
      <c r="J2" s="81"/>
      <c r="K2" s="81"/>
      <c r="L2" s="81"/>
    </row>
    <row r="3" spans="1:12" ht="31.5" customHeight="1" x14ac:dyDescent="0.25">
      <c r="A3" s="100"/>
      <c r="B3" s="102"/>
      <c r="C3" s="112" t="str">
        <f>D31*100&amp;"% degli allevamenti aperti"</f>
        <v>10% degli allevamenti aperti</v>
      </c>
      <c r="D3" s="112"/>
      <c r="F3" s="81"/>
      <c r="G3" s="115"/>
      <c r="H3" s="115"/>
      <c r="I3" s="115"/>
      <c r="J3" s="115"/>
      <c r="K3" s="115"/>
      <c r="L3" s="115"/>
    </row>
    <row r="4" spans="1:12" x14ac:dyDescent="0.25">
      <c r="A4" s="100"/>
      <c r="B4" s="102"/>
      <c r="C4" s="98" t="s">
        <v>33</v>
      </c>
      <c r="D4" s="22" t="s">
        <v>5</v>
      </c>
      <c r="F4" s="81"/>
      <c r="G4" s="116"/>
      <c r="H4" s="116"/>
      <c r="I4" s="116"/>
      <c r="J4" s="116"/>
      <c r="K4" s="116"/>
      <c r="L4" s="116"/>
    </row>
    <row r="5" spans="1:12" x14ac:dyDescent="0.25">
      <c r="A5" s="100"/>
      <c r="B5" s="99"/>
      <c r="C5" s="99"/>
      <c r="D5" s="22" t="s">
        <v>6</v>
      </c>
      <c r="F5" s="81"/>
      <c r="G5" s="116"/>
      <c r="H5" s="116"/>
      <c r="I5" s="116"/>
      <c r="J5" s="116"/>
      <c r="K5" s="116"/>
      <c r="L5" s="116"/>
    </row>
    <row r="6" spans="1:12" x14ac:dyDescent="0.25">
      <c r="A6" s="79" t="s">
        <v>7</v>
      </c>
      <c r="B6" s="79">
        <v>52</v>
      </c>
      <c r="C6" s="77">
        <f>ROUND((B6*0.8*$D$31),0)</f>
        <v>4</v>
      </c>
      <c r="D6" s="3">
        <f>ROUND((B6*0.2*$D$31),0)</f>
        <v>1</v>
      </c>
      <c r="F6" s="81"/>
      <c r="G6" s="116"/>
      <c r="H6" s="116"/>
      <c r="I6" s="116"/>
      <c r="J6" s="116"/>
      <c r="K6" s="116"/>
      <c r="L6" s="116"/>
    </row>
    <row r="7" spans="1:12" x14ac:dyDescent="0.25">
      <c r="A7" s="79" t="s">
        <v>8</v>
      </c>
      <c r="B7" s="79">
        <v>6</v>
      </c>
      <c r="C7" s="77">
        <f t="shared" ref="C7:C26" si="0">ROUND((B7*0.8*$D$31),0)</f>
        <v>0</v>
      </c>
      <c r="D7" s="3">
        <f t="shared" ref="D7:D26" si="1">ROUND((B7*0.2*$D$31),0)</f>
        <v>0</v>
      </c>
      <c r="F7" s="81"/>
      <c r="G7" s="116"/>
      <c r="H7" s="116"/>
      <c r="I7" s="116"/>
      <c r="J7" s="116"/>
      <c r="K7" s="116"/>
      <c r="L7" s="116"/>
    </row>
    <row r="8" spans="1:12" x14ac:dyDescent="0.25">
      <c r="A8" s="79" t="s">
        <v>9</v>
      </c>
      <c r="B8" s="79">
        <v>9</v>
      </c>
      <c r="C8" s="77">
        <f t="shared" si="0"/>
        <v>1</v>
      </c>
      <c r="D8" s="3">
        <f t="shared" si="1"/>
        <v>0</v>
      </c>
      <c r="F8" s="81"/>
      <c r="G8" s="81"/>
      <c r="H8" s="81"/>
      <c r="I8" s="81"/>
      <c r="J8" s="81"/>
      <c r="K8" s="81"/>
      <c r="L8" s="81"/>
    </row>
    <row r="9" spans="1:12" x14ac:dyDescent="0.25">
      <c r="A9" s="79" t="s">
        <v>10</v>
      </c>
      <c r="B9" s="79">
        <v>51</v>
      </c>
      <c r="C9" s="77">
        <f t="shared" si="0"/>
        <v>4</v>
      </c>
      <c r="D9" s="3">
        <f t="shared" si="1"/>
        <v>1</v>
      </c>
      <c r="F9" s="81"/>
      <c r="G9" s="81"/>
      <c r="H9" s="81"/>
      <c r="I9" s="81"/>
      <c r="J9" s="81"/>
      <c r="K9" s="81"/>
      <c r="L9" s="81"/>
    </row>
    <row r="10" spans="1:12" x14ac:dyDescent="0.25">
      <c r="A10" s="79" t="s">
        <v>11</v>
      </c>
      <c r="B10" s="79">
        <v>278</v>
      </c>
      <c r="C10" s="77">
        <f t="shared" si="0"/>
        <v>22</v>
      </c>
      <c r="D10" s="3">
        <f t="shared" si="1"/>
        <v>6</v>
      </c>
    </row>
    <row r="11" spans="1:12" x14ac:dyDescent="0.25">
      <c r="A11" s="79" t="s">
        <v>12</v>
      </c>
      <c r="B11" s="79">
        <v>49</v>
      </c>
      <c r="C11" s="77">
        <f t="shared" si="0"/>
        <v>4</v>
      </c>
      <c r="D11" s="3">
        <f t="shared" si="1"/>
        <v>1</v>
      </c>
    </row>
    <row r="12" spans="1:12" x14ac:dyDescent="0.25">
      <c r="A12" s="79" t="s">
        <v>13</v>
      </c>
      <c r="B12" s="79">
        <v>53</v>
      </c>
      <c r="C12" s="77">
        <f t="shared" si="0"/>
        <v>4</v>
      </c>
      <c r="D12" s="3">
        <f t="shared" si="1"/>
        <v>1</v>
      </c>
    </row>
    <row r="13" spans="1:12" x14ac:dyDescent="0.25">
      <c r="A13" s="79" t="s">
        <v>14</v>
      </c>
      <c r="B13" s="79">
        <v>7</v>
      </c>
      <c r="C13" s="77">
        <f t="shared" si="0"/>
        <v>1</v>
      </c>
      <c r="D13" s="3">
        <f t="shared" si="1"/>
        <v>0</v>
      </c>
    </row>
    <row r="14" spans="1:12" x14ac:dyDescent="0.25">
      <c r="A14" s="79" t="s">
        <v>15</v>
      </c>
      <c r="B14" s="79">
        <v>216</v>
      </c>
      <c r="C14" s="77">
        <f t="shared" si="0"/>
        <v>17</v>
      </c>
      <c r="D14" s="3">
        <f t="shared" si="1"/>
        <v>4</v>
      </c>
    </row>
    <row r="15" spans="1:12" x14ac:dyDescent="0.25">
      <c r="A15" s="79" t="s">
        <v>16</v>
      </c>
      <c r="B15" s="79">
        <v>105</v>
      </c>
      <c r="C15" s="77">
        <f t="shared" si="0"/>
        <v>8</v>
      </c>
      <c r="D15" s="3">
        <f t="shared" si="1"/>
        <v>2</v>
      </c>
    </row>
    <row r="16" spans="1:12" x14ac:dyDescent="0.25">
      <c r="A16" s="79" t="s">
        <v>17</v>
      </c>
      <c r="B16" s="79">
        <v>38</v>
      </c>
      <c r="C16" s="77">
        <f t="shared" si="0"/>
        <v>3</v>
      </c>
      <c r="D16" s="3">
        <f t="shared" si="1"/>
        <v>1</v>
      </c>
    </row>
    <row r="17" spans="1:4" x14ac:dyDescent="0.25">
      <c r="A17" s="79" t="s">
        <v>18</v>
      </c>
      <c r="B17" s="79">
        <v>131</v>
      </c>
      <c r="C17" s="77">
        <f t="shared" si="0"/>
        <v>10</v>
      </c>
      <c r="D17" s="3">
        <f>ROUND((B17*0.2*$D$31),0)</f>
        <v>3</v>
      </c>
    </row>
    <row r="18" spans="1:4" x14ac:dyDescent="0.25">
      <c r="A18" s="79" t="s">
        <v>19</v>
      </c>
      <c r="B18" s="79">
        <v>16</v>
      </c>
      <c r="C18" s="77">
        <f t="shared" si="0"/>
        <v>1</v>
      </c>
      <c r="D18" s="3">
        <f t="shared" si="1"/>
        <v>0</v>
      </c>
    </row>
    <row r="19" spans="1:4" x14ac:dyDescent="0.25">
      <c r="A19" s="79" t="s">
        <v>20</v>
      </c>
      <c r="B19" s="79">
        <v>18</v>
      </c>
      <c r="C19" s="77">
        <f t="shared" si="0"/>
        <v>1</v>
      </c>
      <c r="D19" s="3">
        <f t="shared" si="1"/>
        <v>0</v>
      </c>
    </row>
    <row r="20" spans="1:4" x14ac:dyDescent="0.25">
      <c r="A20" s="79" t="s">
        <v>21</v>
      </c>
      <c r="B20" s="79">
        <v>27</v>
      </c>
      <c r="C20" s="77">
        <f t="shared" si="0"/>
        <v>2</v>
      </c>
      <c r="D20" s="3">
        <f t="shared" si="1"/>
        <v>1</v>
      </c>
    </row>
    <row r="21" spans="1:4" x14ac:dyDescent="0.25">
      <c r="A21" s="79" t="s">
        <v>22</v>
      </c>
      <c r="B21" s="79">
        <v>64</v>
      </c>
      <c r="C21" s="77">
        <f t="shared" si="0"/>
        <v>5</v>
      </c>
      <c r="D21" s="3">
        <f t="shared" si="1"/>
        <v>1</v>
      </c>
    </row>
    <row r="22" spans="1:4" x14ac:dyDescent="0.25">
      <c r="A22" s="79" t="s">
        <v>23</v>
      </c>
      <c r="B22" s="79">
        <v>11</v>
      </c>
      <c r="C22" s="77">
        <f t="shared" si="0"/>
        <v>1</v>
      </c>
      <c r="D22" s="3">
        <f t="shared" si="1"/>
        <v>0</v>
      </c>
    </row>
    <row r="23" spans="1:4" x14ac:dyDescent="0.25">
      <c r="A23" s="79" t="s">
        <v>24</v>
      </c>
      <c r="B23" s="79">
        <v>4</v>
      </c>
      <c r="C23" s="77">
        <f t="shared" si="0"/>
        <v>0</v>
      </c>
      <c r="D23" s="3">
        <f t="shared" si="1"/>
        <v>0</v>
      </c>
    </row>
    <row r="24" spans="1:4" x14ac:dyDescent="0.25">
      <c r="A24" s="79" t="s">
        <v>25</v>
      </c>
      <c r="B24" s="79">
        <v>118</v>
      </c>
      <c r="C24" s="77">
        <f t="shared" si="0"/>
        <v>9</v>
      </c>
      <c r="D24" s="3">
        <f t="shared" si="1"/>
        <v>2</v>
      </c>
    </row>
    <row r="25" spans="1:4" x14ac:dyDescent="0.25">
      <c r="A25" s="79" t="s">
        <v>26</v>
      </c>
      <c r="B25" s="79">
        <v>1</v>
      </c>
      <c r="C25" s="77">
        <f t="shared" si="0"/>
        <v>0</v>
      </c>
      <c r="D25" s="3">
        <f t="shared" si="1"/>
        <v>0</v>
      </c>
    </row>
    <row r="26" spans="1:4" x14ac:dyDescent="0.25">
      <c r="A26" s="79" t="s">
        <v>27</v>
      </c>
      <c r="B26" s="79">
        <v>397</v>
      </c>
      <c r="C26" s="77">
        <f t="shared" si="0"/>
        <v>32</v>
      </c>
      <c r="D26" s="3">
        <f t="shared" si="1"/>
        <v>8</v>
      </c>
    </row>
    <row r="27" spans="1:4" x14ac:dyDescent="0.25">
      <c r="A27" s="79" t="s">
        <v>28</v>
      </c>
      <c r="B27" s="79">
        <f>SUM(B6:B26)</f>
        <v>1651</v>
      </c>
      <c r="C27" s="78">
        <f>SUM(C6:C26)</f>
        <v>129</v>
      </c>
      <c r="D27" s="30">
        <f>SUM(D6:D26)</f>
        <v>32</v>
      </c>
    </row>
    <row r="28" spans="1:4" x14ac:dyDescent="0.25">
      <c r="A28" s="85" t="s">
        <v>125</v>
      </c>
    </row>
    <row r="30" spans="1:4" x14ac:dyDescent="0.25">
      <c r="D30" s="43" t="s">
        <v>68</v>
      </c>
    </row>
    <row r="31" spans="1:4" ht="30" x14ac:dyDescent="0.25">
      <c r="A31" s="13" t="s">
        <v>67</v>
      </c>
      <c r="B31" s="21"/>
      <c r="C31" s="42" t="s">
        <v>66</v>
      </c>
      <c r="D31" s="41">
        <v>0.1</v>
      </c>
    </row>
  </sheetData>
  <sheetProtection algorithmName="SHA-512" hashValue="MWA/faWSdYPF3jLLtKMoYZGf/7r++xpfuv6570y4NELJHizz6VxI8oL/SHARbKUOzs48e4Zcx7oYTphO7hNqwg==" saltValue="gUGzF+JDs+25HLQo2SCjZg==" spinCount="100000" sheet="1" objects="1" scenarios="1" selectLockedCells="1" selectUnlockedCells="1"/>
  <mergeCells count="8">
    <mergeCell ref="G3:L3"/>
    <mergeCell ref="G4:L7"/>
    <mergeCell ref="A1:A5"/>
    <mergeCell ref="B1:B5"/>
    <mergeCell ref="C1:D1"/>
    <mergeCell ref="C2:D2"/>
    <mergeCell ref="C4:C5"/>
    <mergeCell ref="C3:D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30"/>
  <sheetViews>
    <sheetView workbookViewId="0">
      <selection activeCell="D11" sqref="D11"/>
    </sheetView>
  </sheetViews>
  <sheetFormatPr defaultRowHeight="15" x14ac:dyDescent="0.25"/>
  <cols>
    <col min="1" max="2" width="30" style="17" customWidth="1"/>
    <col min="3" max="5" width="30" customWidth="1"/>
    <col min="6" max="6" width="25.42578125" customWidth="1"/>
    <col min="7" max="7" width="44.140625" customWidth="1"/>
  </cols>
  <sheetData>
    <row r="1" spans="1:7" ht="30" x14ac:dyDescent="0.25">
      <c r="A1" s="100" t="s">
        <v>0</v>
      </c>
      <c r="B1" s="98" t="s">
        <v>71</v>
      </c>
      <c r="C1" s="98" t="s">
        <v>29</v>
      </c>
      <c r="D1" s="100" t="s">
        <v>1</v>
      </c>
      <c r="E1" s="100"/>
      <c r="F1" s="100" t="s">
        <v>30</v>
      </c>
      <c r="G1" s="22" t="s">
        <v>1</v>
      </c>
    </row>
    <row r="2" spans="1:7" ht="75" x14ac:dyDescent="0.25">
      <c r="A2" s="100"/>
      <c r="B2" s="102"/>
      <c r="C2" s="102"/>
      <c r="D2" s="100" t="s">
        <v>35</v>
      </c>
      <c r="E2" s="100"/>
      <c r="F2" s="100"/>
      <c r="G2" s="35" t="s">
        <v>82</v>
      </c>
    </row>
    <row r="3" spans="1:7" ht="15" customHeight="1" x14ac:dyDescent="0.25">
      <c r="A3" s="100"/>
      <c r="B3" s="102"/>
      <c r="C3" s="102"/>
      <c r="D3" s="112" t="str">
        <f>F30*100&amp;"% degli allevamenti aperti controllabili"</f>
        <v>10% degli allevamenti aperti controllabili</v>
      </c>
      <c r="E3" s="112"/>
      <c r="F3" s="100"/>
      <c r="G3" s="100" t="str">
        <f>G30*100&amp;"% degli allevamenti da controllare sui non intensivi"</f>
        <v>1% degli allevamenti da controllare sui non intensivi</v>
      </c>
    </row>
    <row r="4" spans="1:7" x14ac:dyDescent="0.25">
      <c r="A4" s="100"/>
      <c r="B4" s="102"/>
      <c r="C4" s="102"/>
      <c r="D4" s="98" t="s">
        <v>33</v>
      </c>
      <c r="E4" s="22" t="s">
        <v>5</v>
      </c>
      <c r="F4" s="100"/>
      <c r="G4" s="100"/>
    </row>
    <row r="5" spans="1:7" x14ac:dyDescent="0.25">
      <c r="A5" s="100"/>
      <c r="B5" s="99"/>
      <c r="C5" s="99"/>
      <c r="D5" s="99"/>
      <c r="E5" s="22" t="s">
        <v>6</v>
      </c>
      <c r="F5" s="100"/>
      <c r="G5" s="100"/>
    </row>
    <row r="6" spans="1:7" x14ac:dyDescent="0.25">
      <c r="A6" s="24" t="s">
        <v>7</v>
      </c>
      <c r="B6" s="47">
        <f>C6+F6</f>
        <v>3305</v>
      </c>
      <c r="C6" s="47">
        <v>696</v>
      </c>
      <c r="D6" s="3">
        <f>ROUND((C6*0.8*$F$30),0)</f>
        <v>56</v>
      </c>
      <c r="E6" s="77">
        <f>ROUND((C6*0.2*$F$30),0)</f>
        <v>14</v>
      </c>
      <c r="F6" s="91">
        <v>2609</v>
      </c>
      <c r="G6" s="87">
        <f>ROUND((F6*$G$30),0)</f>
        <v>26</v>
      </c>
    </row>
    <row r="7" spans="1:7" x14ac:dyDescent="0.25">
      <c r="A7" s="24" t="s">
        <v>8</v>
      </c>
      <c r="B7" s="47">
        <f t="shared" ref="B7:B26" si="0">C7+F7</f>
        <v>4729</v>
      </c>
      <c r="C7" s="47">
        <v>1207</v>
      </c>
      <c r="D7" s="3">
        <f t="shared" ref="D7:D26" si="1">ROUND((C7*0.8*$F$30),0)</f>
        <v>97</v>
      </c>
      <c r="E7" s="77">
        <f t="shared" ref="E7:E26" si="2">ROUND((C7*0.2*$F$30),0)</f>
        <v>24</v>
      </c>
      <c r="F7" s="91">
        <v>3522</v>
      </c>
      <c r="G7" s="87">
        <f t="shared" ref="G7:G26" si="3">ROUND((F7*$G$30),0)</f>
        <v>35</v>
      </c>
    </row>
    <row r="8" spans="1:7" x14ac:dyDescent="0.25">
      <c r="A8" s="24" t="s">
        <v>9</v>
      </c>
      <c r="B8" s="47">
        <f t="shared" si="0"/>
        <v>4646</v>
      </c>
      <c r="C8" s="47">
        <v>1428</v>
      </c>
      <c r="D8" s="3">
        <f t="shared" si="1"/>
        <v>114</v>
      </c>
      <c r="E8" s="77">
        <f t="shared" si="2"/>
        <v>29</v>
      </c>
      <c r="F8" s="91">
        <v>3218</v>
      </c>
      <c r="G8" s="87">
        <f t="shared" si="3"/>
        <v>32</v>
      </c>
    </row>
    <row r="9" spans="1:7" x14ac:dyDescent="0.25">
      <c r="A9" s="24" t="s">
        <v>10</v>
      </c>
      <c r="B9" s="47">
        <f t="shared" si="0"/>
        <v>4087</v>
      </c>
      <c r="C9" s="47">
        <v>1024</v>
      </c>
      <c r="D9" s="3">
        <f t="shared" si="1"/>
        <v>82</v>
      </c>
      <c r="E9" s="77">
        <f t="shared" si="2"/>
        <v>20</v>
      </c>
      <c r="F9" s="91">
        <v>3063</v>
      </c>
      <c r="G9" s="87">
        <f t="shared" si="3"/>
        <v>31</v>
      </c>
    </row>
    <row r="10" spans="1:7" x14ac:dyDescent="0.25">
      <c r="A10" s="24" t="s">
        <v>11</v>
      </c>
      <c r="B10" s="47">
        <f t="shared" si="0"/>
        <v>1284</v>
      </c>
      <c r="C10" s="47">
        <v>283</v>
      </c>
      <c r="D10" s="3">
        <f t="shared" si="1"/>
        <v>23</v>
      </c>
      <c r="E10" s="77">
        <f t="shared" si="2"/>
        <v>6</v>
      </c>
      <c r="F10" s="91">
        <v>1001</v>
      </c>
      <c r="G10" s="87">
        <f t="shared" si="3"/>
        <v>10</v>
      </c>
    </row>
    <row r="11" spans="1:7" x14ac:dyDescent="0.25">
      <c r="A11" s="24" t="s">
        <v>12</v>
      </c>
      <c r="B11" s="47">
        <f t="shared" si="0"/>
        <v>319</v>
      </c>
      <c r="C11" s="47">
        <v>57</v>
      </c>
      <c r="D11" s="3">
        <f t="shared" si="1"/>
        <v>5</v>
      </c>
      <c r="E11" s="77">
        <f t="shared" si="2"/>
        <v>1</v>
      </c>
      <c r="F11" s="91">
        <v>262</v>
      </c>
      <c r="G11" s="87">
        <f t="shared" si="3"/>
        <v>3</v>
      </c>
    </row>
    <row r="12" spans="1:7" x14ac:dyDescent="0.25">
      <c r="A12" s="24" t="s">
        <v>13</v>
      </c>
      <c r="B12" s="47">
        <f t="shared" si="0"/>
        <v>5302</v>
      </c>
      <c r="C12" s="47">
        <v>1922</v>
      </c>
      <c r="D12" s="3">
        <f t="shared" si="1"/>
        <v>154</v>
      </c>
      <c r="E12" s="77">
        <f t="shared" si="2"/>
        <v>38</v>
      </c>
      <c r="F12" s="91">
        <v>3380</v>
      </c>
      <c r="G12" s="87">
        <f t="shared" si="3"/>
        <v>34</v>
      </c>
    </row>
    <row r="13" spans="1:7" x14ac:dyDescent="0.25">
      <c r="A13" s="24" t="s">
        <v>14</v>
      </c>
      <c r="B13" s="47">
        <f t="shared" si="0"/>
        <v>607</v>
      </c>
      <c r="C13" s="47">
        <v>27</v>
      </c>
      <c r="D13" s="3">
        <f t="shared" si="1"/>
        <v>2</v>
      </c>
      <c r="E13" s="77">
        <f t="shared" si="2"/>
        <v>1</v>
      </c>
      <c r="F13" s="91">
        <v>580</v>
      </c>
      <c r="G13" s="87">
        <f t="shared" si="3"/>
        <v>6</v>
      </c>
    </row>
    <row r="14" spans="1:7" x14ac:dyDescent="0.25">
      <c r="A14" s="24" t="s">
        <v>15</v>
      </c>
      <c r="B14" s="47">
        <f t="shared" si="0"/>
        <v>2895</v>
      </c>
      <c r="C14" s="47">
        <v>321</v>
      </c>
      <c r="D14" s="3">
        <f>ROUND((C14*0.8*$F$30),0)</f>
        <v>26</v>
      </c>
      <c r="E14" s="77">
        <f t="shared" si="2"/>
        <v>6</v>
      </c>
      <c r="F14" s="91">
        <v>2574</v>
      </c>
      <c r="G14" s="87">
        <f t="shared" si="3"/>
        <v>26</v>
      </c>
    </row>
    <row r="15" spans="1:7" x14ac:dyDescent="0.25">
      <c r="A15" s="24" t="s">
        <v>16</v>
      </c>
      <c r="B15" s="47">
        <f t="shared" si="0"/>
        <v>1498</v>
      </c>
      <c r="C15" s="47">
        <v>471</v>
      </c>
      <c r="D15" s="3">
        <f>ROUND((C15*0.8*$F$30),0)</f>
        <v>38</v>
      </c>
      <c r="E15" s="77">
        <f t="shared" si="2"/>
        <v>9</v>
      </c>
      <c r="F15" s="91">
        <v>1027</v>
      </c>
      <c r="G15" s="87">
        <f t="shared" si="3"/>
        <v>10</v>
      </c>
    </row>
    <row r="16" spans="1:7" x14ac:dyDescent="0.25">
      <c r="A16" s="24" t="s">
        <v>17</v>
      </c>
      <c r="B16" s="47">
        <f t="shared" si="0"/>
        <v>1898</v>
      </c>
      <c r="C16" s="47">
        <v>292</v>
      </c>
      <c r="D16" s="3">
        <f t="shared" si="1"/>
        <v>23</v>
      </c>
      <c r="E16" s="77">
        <f>ROUND((C16*0.2*$F$30),0)</f>
        <v>6</v>
      </c>
      <c r="F16" s="91">
        <v>1606</v>
      </c>
      <c r="G16" s="87">
        <f t="shared" si="3"/>
        <v>16</v>
      </c>
    </row>
    <row r="17" spans="1:7" x14ac:dyDescent="0.25">
      <c r="A17" s="24" t="s">
        <v>18</v>
      </c>
      <c r="B17" s="47">
        <f t="shared" si="0"/>
        <v>2219</v>
      </c>
      <c r="C17" s="47">
        <v>454</v>
      </c>
      <c r="D17" s="3">
        <f t="shared" si="1"/>
        <v>36</v>
      </c>
      <c r="E17" s="77">
        <f t="shared" si="2"/>
        <v>9</v>
      </c>
      <c r="F17" s="91">
        <v>1765</v>
      </c>
      <c r="G17" s="87">
        <f t="shared" si="3"/>
        <v>18</v>
      </c>
    </row>
    <row r="18" spans="1:7" x14ac:dyDescent="0.25">
      <c r="A18" s="24" t="s">
        <v>19</v>
      </c>
      <c r="B18" s="47">
        <f t="shared" si="0"/>
        <v>2365</v>
      </c>
      <c r="C18" s="47">
        <v>1125</v>
      </c>
      <c r="D18" s="3">
        <f t="shared" si="1"/>
        <v>90</v>
      </c>
      <c r="E18" s="77">
        <f t="shared" si="2"/>
        <v>23</v>
      </c>
      <c r="F18" s="91">
        <v>1240</v>
      </c>
      <c r="G18" s="87">
        <f>ROUND((F18*$G$30),0)</f>
        <v>12</v>
      </c>
    </row>
    <row r="19" spans="1:7" x14ac:dyDescent="0.25">
      <c r="A19" s="24" t="s">
        <v>20</v>
      </c>
      <c r="B19" s="47">
        <f t="shared" si="0"/>
        <v>14087</v>
      </c>
      <c r="C19" s="47">
        <v>11909</v>
      </c>
      <c r="D19" s="3">
        <f t="shared" si="1"/>
        <v>953</v>
      </c>
      <c r="E19" s="77">
        <f t="shared" si="2"/>
        <v>238</v>
      </c>
      <c r="F19" s="91">
        <v>2178</v>
      </c>
      <c r="G19" s="87">
        <f t="shared" si="3"/>
        <v>22</v>
      </c>
    </row>
    <row r="20" spans="1:7" x14ac:dyDescent="0.25">
      <c r="A20" s="24" t="s">
        <v>21</v>
      </c>
      <c r="B20" s="47">
        <f t="shared" si="0"/>
        <v>7278</v>
      </c>
      <c r="C20" s="47">
        <v>3799</v>
      </c>
      <c r="D20" s="3">
        <f t="shared" si="1"/>
        <v>304</v>
      </c>
      <c r="E20" s="77">
        <f t="shared" si="2"/>
        <v>76</v>
      </c>
      <c r="F20" s="91">
        <v>3479</v>
      </c>
      <c r="G20" s="87">
        <f t="shared" si="3"/>
        <v>35</v>
      </c>
    </row>
    <row r="21" spans="1:7" x14ac:dyDescent="0.25">
      <c r="A21" s="24" t="s">
        <v>22</v>
      </c>
      <c r="B21" s="47">
        <f t="shared" si="0"/>
        <v>2951</v>
      </c>
      <c r="C21" s="47">
        <v>1238</v>
      </c>
      <c r="D21" s="3">
        <f t="shared" si="1"/>
        <v>99</v>
      </c>
      <c r="E21" s="77">
        <f t="shared" si="2"/>
        <v>25</v>
      </c>
      <c r="F21" s="91">
        <v>1713</v>
      </c>
      <c r="G21" s="87">
        <f t="shared" si="3"/>
        <v>17</v>
      </c>
    </row>
    <row r="22" spans="1:7" x14ac:dyDescent="0.25">
      <c r="A22" s="24" t="s">
        <v>23</v>
      </c>
      <c r="B22" s="47">
        <f t="shared" si="0"/>
        <v>2172</v>
      </c>
      <c r="C22" s="47">
        <v>217</v>
      </c>
      <c r="D22" s="3">
        <f t="shared" si="1"/>
        <v>17</v>
      </c>
      <c r="E22" s="77">
        <f t="shared" si="2"/>
        <v>4</v>
      </c>
      <c r="F22" s="91">
        <v>1955</v>
      </c>
      <c r="G22" s="87">
        <f t="shared" si="3"/>
        <v>20</v>
      </c>
    </row>
    <row r="23" spans="1:7" x14ac:dyDescent="0.25">
      <c r="A23" s="24" t="s">
        <v>24</v>
      </c>
      <c r="B23" s="47">
        <f t="shared" si="0"/>
        <v>497</v>
      </c>
      <c r="C23" s="47">
        <v>124</v>
      </c>
      <c r="D23" s="3">
        <f t="shared" si="1"/>
        <v>10</v>
      </c>
      <c r="E23" s="77">
        <f t="shared" si="2"/>
        <v>2</v>
      </c>
      <c r="F23" s="91">
        <v>373</v>
      </c>
      <c r="G23" s="87">
        <f t="shared" si="3"/>
        <v>4</v>
      </c>
    </row>
    <row r="24" spans="1:7" x14ac:dyDescent="0.25">
      <c r="A24" s="24" t="s">
        <v>25</v>
      </c>
      <c r="B24" s="47">
        <f t="shared" si="0"/>
        <v>2052</v>
      </c>
      <c r="C24" s="47">
        <v>420</v>
      </c>
      <c r="D24" s="3">
        <f t="shared" si="1"/>
        <v>34</v>
      </c>
      <c r="E24" s="77">
        <f t="shared" si="2"/>
        <v>8</v>
      </c>
      <c r="F24" s="91">
        <v>1632</v>
      </c>
      <c r="G24" s="87">
        <f t="shared" si="3"/>
        <v>16</v>
      </c>
    </row>
    <row r="25" spans="1:7" x14ac:dyDescent="0.25">
      <c r="A25" s="24" t="s">
        <v>26</v>
      </c>
      <c r="B25" s="47">
        <f t="shared" si="0"/>
        <v>135</v>
      </c>
      <c r="C25" s="47">
        <v>8</v>
      </c>
      <c r="D25" s="3">
        <f t="shared" si="1"/>
        <v>1</v>
      </c>
      <c r="E25" s="77">
        <f t="shared" si="2"/>
        <v>0</v>
      </c>
      <c r="F25" s="91">
        <v>127</v>
      </c>
      <c r="G25" s="87">
        <f t="shared" si="3"/>
        <v>1</v>
      </c>
    </row>
    <row r="26" spans="1:7" x14ac:dyDescent="0.25">
      <c r="A26" s="24" t="s">
        <v>27</v>
      </c>
      <c r="B26" s="47">
        <f t="shared" si="0"/>
        <v>1026</v>
      </c>
      <c r="C26" s="47">
        <v>187</v>
      </c>
      <c r="D26" s="3">
        <f t="shared" si="1"/>
        <v>15</v>
      </c>
      <c r="E26" s="77">
        <f t="shared" si="2"/>
        <v>4</v>
      </c>
      <c r="F26" s="91">
        <v>839</v>
      </c>
      <c r="G26" s="87">
        <f t="shared" si="3"/>
        <v>8</v>
      </c>
    </row>
    <row r="27" spans="1:7" x14ac:dyDescent="0.25">
      <c r="A27" s="24" t="s">
        <v>28</v>
      </c>
      <c r="B27" s="47">
        <f t="shared" ref="B27:G27" si="4">SUM(B6:B26)</f>
        <v>65352</v>
      </c>
      <c r="C27" s="47">
        <f t="shared" si="4"/>
        <v>27209</v>
      </c>
      <c r="D27" s="47">
        <f t="shared" si="4"/>
        <v>2179</v>
      </c>
      <c r="E27" s="92">
        <f t="shared" si="4"/>
        <v>543</v>
      </c>
      <c r="F27" s="92">
        <f t="shared" si="4"/>
        <v>38143</v>
      </c>
      <c r="G27" s="92">
        <f t="shared" si="4"/>
        <v>382</v>
      </c>
    </row>
    <row r="29" spans="1:7" x14ac:dyDescent="0.25">
      <c r="A29" s="101" t="s">
        <v>67</v>
      </c>
      <c r="B29" s="13"/>
      <c r="F29" s="43" t="s">
        <v>68</v>
      </c>
      <c r="G29" s="43" t="s">
        <v>69</v>
      </c>
    </row>
    <row r="30" spans="1:7" x14ac:dyDescent="0.25">
      <c r="A30" s="101"/>
      <c r="B30" s="13"/>
      <c r="C30" s="13"/>
      <c r="D30" s="21"/>
      <c r="E30" s="42" t="s">
        <v>66</v>
      </c>
      <c r="F30" s="41">
        <v>0.1</v>
      </c>
      <c r="G30" s="44">
        <v>0.01</v>
      </c>
    </row>
  </sheetData>
  <sheetProtection algorithmName="SHA-512" hashValue="rHjbg+x9gD48/F7cgPdcKBaaJ+RHDBzAMjCcCsIb32YDAGR0gYUkGr9XchwHSYsafadPPEel/0Oo/WUjfbJf8Q==" saltValue="6PcL4D2xKmI/MtCi07s/MQ==" spinCount="100000" sheet="1" objects="1" scenarios="1" selectLockedCells="1" selectUnlockedCells="1"/>
  <mergeCells count="10">
    <mergeCell ref="A29:A30"/>
    <mergeCell ref="D4:D5"/>
    <mergeCell ref="B1:B5"/>
    <mergeCell ref="G3:G5"/>
    <mergeCell ref="A1:A5"/>
    <mergeCell ref="C1:C5"/>
    <mergeCell ref="D1:E1"/>
    <mergeCell ref="F1:F5"/>
    <mergeCell ref="D2:E2"/>
    <mergeCell ref="D3:E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30"/>
  <sheetViews>
    <sheetView topLeftCell="E14" workbookViewId="0">
      <selection activeCell="D12" sqref="D12"/>
    </sheetView>
  </sheetViews>
  <sheetFormatPr defaultRowHeight="15" x14ac:dyDescent="0.25"/>
  <cols>
    <col min="1" max="2" width="30" style="17" customWidth="1"/>
    <col min="3" max="5" width="30" customWidth="1"/>
    <col min="6" max="6" width="25.42578125" customWidth="1"/>
    <col min="7" max="7" width="48.42578125" customWidth="1"/>
  </cols>
  <sheetData>
    <row r="1" spans="1:7" ht="30" x14ac:dyDescent="0.25">
      <c r="A1" s="100" t="s">
        <v>0</v>
      </c>
      <c r="B1" s="98" t="s">
        <v>71</v>
      </c>
      <c r="C1" s="98" t="s">
        <v>29</v>
      </c>
      <c r="D1" s="100" t="s">
        <v>1</v>
      </c>
      <c r="E1" s="100"/>
      <c r="F1" s="100" t="s">
        <v>30</v>
      </c>
      <c r="G1" s="32" t="s">
        <v>1</v>
      </c>
    </row>
    <row r="2" spans="1:7" ht="75" x14ac:dyDescent="0.25">
      <c r="A2" s="100"/>
      <c r="B2" s="102"/>
      <c r="C2" s="102"/>
      <c r="D2" s="100" t="s">
        <v>35</v>
      </c>
      <c r="E2" s="100"/>
      <c r="F2" s="100"/>
      <c r="G2" s="33" t="s">
        <v>36</v>
      </c>
    </row>
    <row r="3" spans="1:7" ht="15" customHeight="1" x14ac:dyDescent="0.25">
      <c r="A3" s="100"/>
      <c r="B3" s="102"/>
      <c r="C3" s="102"/>
      <c r="D3" s="112" t="str">
        <f>F30*100&amp;"% degli allevamenti aperti controllabili"</f>
        <v>10% degli allevamenti aperti controllabili</v>
      </c>
      <c r="E3" s="112"/>
      <c r="F3" s="100"/>
      <c r="G3" s="100" t="str">
        <f>G30*100&amp;"% degli allevamenti da controllare sui non intensivi"</f>
        <v>1% degli allevamenti da controllare sui non intensivi</v>
      </c>
    </row>
    <row r="4" spans="1:7" x14ac:dyDescent="0.25">
      <c r="A4" s="100"/>
      <c r="B4" s="102"/>
      <c r="C4" s="102"/>
      <c r="D4" s="98" t="s">
        <v>33</v>
      </c>
      <c r="E4" s="32" t="s">
        <v>5</v>
      </c>
      <c r="F4" s="100"/>
      <c r="G4" s="100"/>
    </row>
    <row r="5" spans="1:7" x14ac:dyDescent="0.25">
      <c r="A5" s="100"/>
      <c r="B5" s="99"/>
      <c r="C5" s="99"/>
      <c r="D5" s="99"/>
      <c r="E5" s="32" t="s">
        <v>6</v>
      </c>
      <c r="F5" s="100"/>
      <c r="G5" s="100"/>
    </row>
    <row r="6" spans="1:7" x14ac:dyDescent="0.25">
      <c r="A6" s="25" t="s">
        <v>7</v>
      </c>
      <c r="B6" s="47">
        <f>C6+F6</f>
        <v>450</v>
      </c>
      <c r="C6" s="38">
        <v>36</v>
      </c>
      <c r="D6" s="77">
        <f>ROUND((C6*0.8*$F$30),0)</f>
        <v>3</v>
      </c>
      <c r="E6" s="77">
        <f>ROUND((C6*0.2*$F$30),0)</f>
        <v>1</v>
      </c>
      <c r="F6" s="93">
        <v>414</v>
      </c>
      <c r="G6" s="87">
        <f>ROUND((F6*$G$30),0)</f>
        <v>4</v>
      </c>
    </row>
    <row r="7" spans="1:7" x14ac:dyDescent="0.25">
      <c r="A7" s="25" t="s">
        <v>8</v>
      </c>
      <c r="B7" s="47">
        <f t="shared" ref="B7:B26" si="0">C7+F7</f>
        <v>593</v>
      </c>
      <c r="C7" s="38">
        <v>140</v>
      </c>
      <c r="D7" s="77">
        <f t="shared" ref="D7:D26" si="1">ROUND((C7*0.8*$F$30),0)</f>
        <v>11</v>
      </c>
      <c r="E7" s="77">
        <f t="shared" ref="E7:E26" si="2">ROUND((C7*0.2*$F$30),0)</f>
        <v>3</v>
      </c>
      <c r="F7" s="93">
        <v>453</v>
      </c>
      <c r="G7" s="87">
        <f t="shared" ref="G7:G26" si="3">ROUND((F7*$G$30),0)</f>
        <v>5</v>
      </c>
    </row>
    <row r="8" spans="1:7" x14ac:dyDescent="0.25">
      <c r="A8" s="25" t="s">
        <v>9</v>
      </c>
      <c r="B8" s="47">
        <f t="shared" si="0"/>
        <v>2439</v>
      </c>
      <c r="C8" s="38">
        <v>718</v>
      </c>
      <c r="D8" s="77">
        <f t="shared" si="1"/>
        <v>57</v>
      </c>
      <c r="E8" s="77">
        <f t="shared" si="2"/>
        <v>14</v>
      </c>
      <c r="F8" s="93">
        <v>1721</v>
      </c>
      <c r="G8" s="87">
        <f t="shared" si="3"/>
        <v>17</v>
      </c>
    </row>
    <row r="9" spans="1:7" x14ac:dyDescent="0.25">
      <c r="A9" s="25" t="s">
        <v>10</v>
      </c>
      <c r="B9" s="47">
        <f t="shared" si="0"/>
        <v>1625</v>
      </c>
      <c r="C9" s="38">
        <v>283</v>
      </c>
      <c r="D9" s="77">
        <f t="shared" si="1"/>
        <v>23</v>
      </c>
      <c r="E9" s="77">
        <f t="shared" si="2"/>
        <v>6</v>
      </c>
      <c r="F9" s="93">
        <v>1342</v>
      </c>
      <c r="G9" s="87">
        <f t="shared" si="3"/>
        <v>13</v>
      </c>
    </row>
    <row r="10" spans="1:7" x14ac:dyDescent="0.25">
      <c r="A10" s="25" t="s">
        <v>11</v>
      </c>
      <c r="B10" s="47">
        <f t="shared" si="0"/>
        <v>782</v>
      </c>
      <c r="C10" s="38">
        <v>51</v>
      </c>
      <c r="D10" s="77">
        <f t="shared" si="1"/>
        <v>4</v>
      </c>
      <c r="E10" s="77">
        <f t="shared" si="2"/>
        <v>1</v>
      </c>
      <c r="F10" s="93">
        <v>731</v>
      </c>
      <c r="G10" s="87">
        <f>ROUND((F10*$G$30),0)</f>
        <v>7</v>
      </c>
    </row>
    <row r="11" spans="1:7" x14ac:dyDescent="0.25">
      <c r="A11" s="25" t="s">
        <v>12</v>
      </c>
      <c r="B11" s="47">
        <f t="shared" si="0"/>
        <v>369</v>
      </c>
      <c r="C11" s="38">
        <v>50</v>
      </c>
      <c r="D11" s="77">
        <f t="shared" si="1"/>
        <v>4</v>
      </c>
      <c r="E11" s="77">
        <f t="shared" si="2"/>
        <v>1</v>
      </c>
      <c r="F11" s="93">
        <v>319</v>
      </c>
      <c r="G11" s="87">
        <f t="shared" si="3"/>
        <v>3</v>
      </c>
    </row>
    <row r="12" spans="1:7" x14ac:dyDescent="0.25">
      <c r="A12" s="25" t="s">
        <v>13</v>
      </c>
      <c r="B12" s="47">
        <f t="shared" si="0"/>
        <v>1437</v>
      </c>
      <c r="C12" s="38">
        <v>294</v>
      </c>
      <c r="D12" s="77">
        <f t="shared" si="1"/>
        <v>24</v>
      </c>
      <c r="E12" s="77">
        <f t="shared" si="2"/>
        <v>6</v>
      </c>
      <c r="F12" s="93">
        <v>1143</v>
      </c>
      <c r="G12" s="87">
        <f t="shared" si="3"/>
        <v>11</v>
      </c>
    </row>
    <row r="13" spans="1:7" x14ac:dyDescent="0.25">
      <c r="A13" s="25" t="s">
        <v>14</v>
      </c>
      <c r="B13" s="47">
        <f t="shared" si="0"/>
        <v>562</v>
      </c>
      <c r="C13" s="38">
        <v>46</v>
      </c>
      <c r="D13" s="77">
        <f t="shared" si="1"/>
        <v>4</v>
      </c>
      <c r="E13" s="77">
        <f t="shared" si="2"/>
        <v>1</v>
      </c>
      <c r="F13" s="93">
        <v>516</v>
      </c>
      <c r="G13" s="87">
        <f t="shared" si="3"/>
        <v>5</v>
      </c>
    </row>
    <row r="14" spans="1:7" x14ac:dyDescent="0.25">
      <c r="A14" s="25" t="s">
        <v>15</v>
      </c>
      <c r="B14" s="47">
        <f t="shared" si="0"/>
        <v>4268</v>
      </c>
      <c r="C14" s="38">
        <v>458</v>
      </c>
      <c r="D14" s="77">
        <f t="shared" si="1"/>
        <v>37</v>
      </c>
      <c r="E14" s="77">
        <f t="shared" si="2"/>
        <v>9</v>
      </c>
      <c r="F14" s="93">
        <v>3810</v>
      </c>
      <c r="G14" s="87">
        <f t="shared" si="3"/>
        <v>38</v>
      </c>
    </row>
    <row r="15" spans="1:7" x14ac:dyDescent="0.25">
      <c r="A15" s="25" t="s">
        <v>16</v>
      </c>
      <c r="B15" s="47">
        <f t="shared" si="0"/>
        <v>585</v>
      </c>
      <c r="C15" s="38">
        <v>20</v>
      </c>
      <c r="D15" s="77">
        <f t="shared" si="1"/>
        <v>2</v>
      </c>
      <c r="E15" s="77">
        <f>ROUND((C15*0.2*$F$30),0)</f>
        <v>0</v>
      </c>
      <c r="F15" s="93">
        <v>565</v>
      </c>
      <c r="G15" s="87">
        <f t="shared" si="3"/>
        <v>6</v>
      </c>
    </row>
    <row r="16" spans="1:7" x14ac:dyDescent="0.25">
      <c r="A16" s="25" t="s">
        <v>17</v>
      </c>
      <c r="B16" s="47">
        <f t="shared" si="0"/>
        <v>183</v>
      </c>
      <c r="C16" s="38">
        <v>30</v>
      </c>
      <c r="D16" s="77">
        <f t="shared" si="1"/>
        <v>2</v>
      </c>
      <c r="E16" s="77">
        <f t="shared" si="2"/>
        <v>1</v>
      </c>
      <c r="F16" s="93">
        <v>153</v>
      </c>
      <c r="G16" s="87">
        <f t="shared" si="3"/>
        <v>2</v>
      </c>
    </row>
    <row r="17" spans="1:7" x14ac:dyDescent="0.25">
      <c r="A17" s="25" t="s">
        <v>18</v>
      </c>
      <c r="B17" s="47">
        <f t="shared" si="0"/>
        <v>3342</v>
      </c>
      <c r="C17" s="38">
        <v>362</v>
      </c>
      <c r="D17" s="77">
        <f t="shared" si="1"/>
        <v>29</v>
      </c>
      <c r="E17" s="77">
        <f t="shared" si="2"/>
        <v>7</v>
      </c>
      <c r="F17" s="93">
        <v>2980</v>
      </c>
      <c r="G17" s="87">
        <f t="shared" si="3"/>
        <v>30</v>
      </c>
    </row>
    <row r="18" spans="1:7" x14ac:dyDescent="0.25">
      <c r="A18" s="25" t="s">
        <v>19</v>
      </c>
      <c r="B18" s="47">
        <f t="shared" si="0"/>
        <v>1010</v>
      </c>
      <c r="C18" s="38">
        <v>317</v>
      </c>
      <c r="D18" s="77">
        <f t="shared" si="1"/>
        <v>25</v>
      </c>
      <c r="E18" s="77">
        <f t="shared" si="2"/>
        <v>6</v>
      </c>
      <c r="F18" s="93">
        <v>693</v>
      </c>
      <c r="G18" s="87">
        <f t="shared" si="3"/>
        <v>7</v>
      </c>
    </row>
    <row r="19" spans="1:7" x14ac:dyDescent="0.25">
      <c r="A19" s="25" t="s">
        <v>20</v>
      </c>
      <c r="B19" s="47">
        <f t="shared" si="0"/>
        <v>3931</v>
      </c>
      <c r="C19" s="38">
        <v>1898</v>
      </c>
      <c r="D19" s="77">
        <f t="shared" si="1"/>
        <v>152</v>
      </c>
      <c r="E19" s="77">
        <f t="shared" si="2"/>
        <v>38</v>
      </c>
      <c r="F19" s="93">
        <v>2033</v>
      </c>
      <c r="G19" s="87">
        <f t="shared" si="3"/>
        <v>20</v>
      </c>
    </row>
    <row r="20" spans="1:7" x14ac:dyDescent="0.25">
      <c r="A20" s="25" t="s">
        <v>21</v>
      </c>
      <c r="B20" s="47">
        <f t="shared" si="0"/>
        <v>1912</v>
      </c>
      <c r="C20" s="38">
        <v>612</v>
      </c>
      <c r="D20" s="77">
        <f t="shared" si="1"/>
        <v>49</v>
      </c>
      <c r="E20" s="77">
        <f t="shared" si="2"/>
        <v>12</v>
      </c>
      <c r="F20" s="93">
        <v>1300</v>
      </c>
      <c r="G20" s="87">
        <f t="shared" si="3"/>
        <v>13</v>
      </c>
    </row>
    <row r="21" spans="1:7" x14ac:dyDescent="0.25">
      <c r="A21" s="25" t="s">
        <v>22</v>
      </c>
      <c r="B21" s="47">
        <f t="shared" si="0"/>
        <v>1122</v>
      </c>
      <c r="C21" s="38">
        <v>77</v>
      </c>
      <c r="D21" s="77">
        <f t="shared" si="1"/>
        <v>6</v>
      </c>
      <c r="E21" s="77">
        <f t="shared" si="2"/>
        <v>2</v>
      </c>
      <c r="F21" s="93">
        <v>1045</v>
      </c>
      <c r="G21" s="87">
        <f t="shared" si="3"/>
        <v>10</v>
      </c>
    </row>
    <row r="22" spans="1:7" x14ac:dyDescent="0.25">
      <c r="A22" s="25" t="s">
        <v>23</v>
      </c>
      <c r="B22" s="47">
        <f t="shared" si="0"/>
        <v>1475</v>
      </c>
      <c r="C22" s="38">
        <v>95</v>
      </c>
      <c r="D22" s="77">
        <f t="shared" si="1"/>
        <v>8</v>
      </c>
      <c r="E22" s="77">
        <f t="shared" si="2"/>
        <v>2</v>
      </c>
      <c r="F22" s="93">
        <v>1380</v>
      </c>
      <c r="G22" s="87">
        <f t="shared" si="3"/>
        <v>14</v>
      </c>
    </row>
    <row r="23" spans="1:7" x14ac:dyDescent="0.25">
      <c r="A23" s="25" t="s">
        <v>24</v>
      </c>
      <c r="B23" s="47">
        <f t="shared" si="0"/>
        <v>525</v>
      </c>
      <c r="C23" s="38">
        <v>48</v>
      </c>
      <c r="D23" s="77">
        <f t="shared" si="1"/>
        <v>4</v>
      </c>
      <c r="E23" s="77">
        <f t="shared" si="2"/>
        <v>1</v>
      </c>
      <c r="F23" s="93">
        <v>477</v>
      </c>
      <c r="G23" s="87">
        <f t="shared" si="3"/>
        <v>5</v>
      </c>
    </row>
    <row r="24" spans="1:7" x14ac:dyDescent="0.25">
      <c r="A24" s="25" t="s">
        <v>25</v>
      </c>
      <c r="B24" s="47">
        <f t="shared" si="0"/>
        <v>323</v>
      </c>
      <c r="C24" s="38">
        <v>12</v>
      </c>
      <c r="D24" s="77">
        <f t="shared" si="1"/>
        <v>1</v>
      </c>
      <c r="E24" s="77">
        <f t="shared" si="2"/>
        <v>0</v>
      </c>
      <c r="F24" s="93">
        <v>311</v>
      </c>
      <c r="G24" s="87">
        <f t="shared" si="3"/>
        <v>3</v>
      </c>
    </row>
    <row r="25" spans="1:7" x14ac:dyDescent="0.25">
      <c r="A25" s="25" t="s">
        <v>26</v>
      </c>
      <c r="B25" s="47">
        <f>C25+F25</f>
        <v>240</v>
      </c>
      <c r="C25" s="38">
        <v>22</v>
      </c>
      <c r="D25" s="77">
        <f t="shared" si="1"/>
        <v>2</v>
      </c>
      <c r="E25" s="77">
        <f t="shared" si="2"/>
        <v>0</v>
      </c>
      <c r="F25" s="93">
        <v>218</v>
      </c>
      <c r="G25" s="87">
        <f t="shared" si="3"/>
        <v>2</v>
      </c>
    </row>
    <row r="26" spans="1:7" x14ac:dyDescent="0.25">
      <c r="A26" s="25" t="s">
        <v>27</v>
      </c>
      <c r="B26" s="47">
        <f t="shared" si="0"/>
        <v>1187</v>
      </c>
      <c r="C26" s="38">
        <v>124</v>
      </c>
      <c r="D26" s="77">
        <f t="shared" si="1"/>
        <v>10</v>
      </c>
      <c r="E26" s="77">
        <f t="shared" si="2"/>
        <v>2</v>
      </c>
      <c r="F26" s="93">
        <v>1063</v>
      </c>
      <c r="G26" s="87">
        <f t="shared" si="3"/>
        <v>11</v>
      </c>
    </row>
    <row r="27" spans="1:7" x14ac:dyDescent="0.25">
      <c r="A27" s="25" t="s">
        <v>28</v>
      </c>
      <c r="B27" s="47">
        <f t="shared" ref="B27:G27" si="4">SUM(B6:B26)</f>
        <v>28360</v>
      </c>
      <c r="C27" s="47">
        <f t="shared" si="4"/>
        <v>5693</v>
      </c>
      <c r="D27" s="92">
        <f t="shared" si="4"/>
        <v>457</v>
      </c>
      <c r="E27" s="92">
        <f t="shared" si="4"/>
        <v>113</v>
      </c>
      <c r="F27" s="92">
        <f t="shared" si="4"/>
        <v>22667</v>
      </c>
      <c r="G27" s="92">
        <f t="shared" si="4"/>
        <v>226</v>
      </c>
    </row>
    <row r="29" spans="1:7" x14ac:dyDescent="0.25">
      <c r="A29" s="101" t="s">
        <v>67</v>
      </c>
      <c r="B29" s="13"/>
      <c r="F29" s="43" t="s">
        <v>68</v>
      </c>
      <c r="G29" s="43" t="s">
        <v>69</v>
      </c>
    </row>
    <row r="30" spans="1:7" x14ac:dyDescent="0.25">
      <c r="A30" s="101"/>
      <c r="B30" s="13"/>
      <c r="C30" s="13"/>
      <c r="D30" s="21"/>
      <c r="E30" s="42" t="s">
        <v>66</v>
      </c>
      <c r="F30" s="41">
        <v>0.1</v>
      </c>
      <c r="G30" s="44">
        <v>0.01</v>
      </c>
    </row>
  </sheetData>
  <sheetProtection algorithmName="SHA-512" hashValue="Ozg8U0+NC1mesq3MkMbvXKdq0SsS7Pe/UVbwiMStBe0kI8FnNxjjO0rs1sSnh6xiK3i9SxMChcGfKWAPfmdt9w==" saltValue="gBBFgIF9nC0EgSXcOGA4TQ==" spinCount="100000" sheet="1" objects="1" scenarios="1" selectLockedCells="1" selectUnlockedCells="1"/>
  <mergeCells count="10">
    <mergeCell ref="G3:G5"/>
    <mergeCell ref="B1:B5"/>
    <mergeCell ref="A29:A30"/>
    <mergeCell ref="A1:A5"/>
    <mergeCell ref="C1:C5"/>
    <mergeCell ref="D1:E1"/>
    <mergeCell ref="F1:F5"/>
    <mergeCell ref="D2:E2"/>
    <mergeCell ref="D3:E3"/>
    <mergeCell ref="D4:D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31"/>
  <sheetViews>
    <sheetView workbookViewId="0">
      <selection activeCell="B11" sqref="B11"/>
    </sheetView>
  </sheetViews>
  <sheetFormatPr defaultRowHeight="15" x14ac:dyDescent="0.25"/>
  <cols>
    <col min="1" max="4" width="30" customWidth="1"/>
  </cols>
  <sheetData>
    <row r="1" spans="1:4" ht="16.5" customHeight="1" x14ac:dyDescent="0.25">
      <c r="A1" s="100" t="s">
        <v>0</v>
      </c>
      <c r="B1" s="98" t="s">
        <v>134</v>
      </c>
      <c r="C1" s="100" t="s">
        <v>1</v>
      </c>
      <c r="D1" s="100"/>
    </row>
    <row r="2" spans="1:4" ht="65.25" customHeight="1" x14ac:dyDescent="0.25">
      <c r="A2" s="100"/>
      <c r="B2" s="102"/>
      <c r="C2" s="113" t="s">
        <v>83</v>
      </c>
      <c r="D2" s="114"/>
    </row>
    <row r="3" spans="1:4" x14ac:dyDescent="0.25">
      <c r="A3" s="100"/>
      <c r="B3" s="102"/>
      <c r="C3" s="112" t="str">
        <f>D31*100&amp;"% degli allevamenti aperti controllabili"</f>
        <v>10% degli allevamenti aperti controllabili</v>
      </c>
      <c r="D3" s="112"/>
    </row>
    <row r="4" spans="1:4" x14ac:dyDescent="0.25">
      <c r="A4" s="100"/>
      <c r="B4" s="102"/>
      <c r="C4" s="98" t="s">
        <v>33</v>
      </c>
      <c r="D4" s="22" t="s">
        <v>5</v>
      </c>
    </row>
    <row r="5" spans="1:4" x14ac:dyDescent="0.25">
      <c r="A5" s="100"/>
      <c r="B5" s="99"/>
      <c r="C5" s="99"/>
      <c r="D5" s="22" t="s">
        <v>6</v>
      </c>
    </row>
    <row r="6" spans="1:4" x14ac:dyDescent="0.25">
      <c r="A6" s="14" t="s">
        <v>7</v>
      </c>
      <c r="B6" s="14">
        <v>69</v>
      </c>
      <c r="C6" s="3">
        <f>ROUND((B6*0.8*$D$31),0)</f>
        <v>6</v>
      </c>
      <c r="D6" s="3">
        <f>ROUND((B6*0.2*$D$31),0)</f>
        <v>1</v>
      </c>
    </row>
    <row r="7" spans="1:4" x14ac:dyDescent="0.25">
      <c r="A7" s="14" t="s">
        <v>8</v>
      </c>
      <c r="B7" s="14">
        <v>62</v>
      </c>
      <c r="C7" s="3">
        <f>ROUND((B7*0.8*$D$31),0)</f>
        <v>5</v>
      </c>
      <c r="D7" s="3">
        <f t="shared" ref="D7:D26" si="0">ROUND((B7*0.2*$D$31),0)</f>
        <v>1</v>
      </c>
    </row>
    <row r="8" spans="1:4" x14ac:dyDescent="0.25">
      <c r="A8" s="14" t="s">
        <v>9</v>
      </c>
      <c r="B8" s="14">
        <v>4</v>
      </c>
      <c r="C8" s="3">
        <f t="shared" ref="C8:C26" si="1">ROUND((B8*0.8*$D$31),0)</f>
        <v>0</v>
      </c>
      <c r="D8" s="3">
        <f t="shared" si="0"/>
        <v>0</v>
      </c>
    </row>
    <row r="9" spans="1:4" x14ac:dyDescent="0.25">
      <c r="A9" s="14" t="s">
        <v>10</v>
      </c>
      <c r="B9" s="14">
        <v>36</v>
      </c>
      <c r="C9" s="3">
        <f t="shared" si="1"/>
        <v>3</v>
      </c>
      <c r="D9" s="3">
        <f t="shared" si="0"/>
        <v>1</v>
      </c>
    </row>
    <row r="10" spans="1:4" x14ac:dyDescent="0.25">
      <c r="A10" s="14" t="s">
        <v>11</v>
      </c>
      <c r="B10" s="14">
        <v>35</v>
      </c>
      <c r="C10" s="3">
        <f t="shared" si="1"/>
        <v>3</v>
      </c>
      <c r="D10" s="3">
        <f t="shared" si="0"/>
        <v>1</v>
      </c>
    </row>
    <row r="11" spans="1:4" x14ac:dyDescent="0.25">
      <c r="A11" s="14" t="s">
        <v>12</v>
      </c>
      <c r="B11" s="14">
        <v>12</v>
      </c>
      <c r="C11" s="3">
        <f t="shared" si="1"/>
        <v>1</v>
      </c>
      <c r="D11" s="3">
        <f t="shared" si="0"/>
        <v>0</v>
      </c>
    </row>
    <row r="12" spans="1:4" x14ac:dyDescent="0.25">
      <c r="A12" s="14" t="s">
        <v>13</v>
      </c>
      <c r="B12" s="14">
        <v>169</v>
      </c>
      <c r="C12" s="3">
        <f t="shared" si="1"/>
        <v>14</v>
      </c>
      <c r="D12" s="3">
        <f t="shared" si="0"/>
        <v>3</v>
      </c>
    </row>
    <row r="13" spans="1:4" x14ac:dyDescent="0.25">
      <c r="A13" s="14" t="s">
        <v>14</v>
      </c>
      <c r="B13" s="14">
        <v>7</v>
      </c>
      <c r="C13" s="3">
        <f t="shared" si="1"/>
        <v>1</v>
      </c>
      <c r="D13" s="3">
        <f t="shared" si="0"/>
        <v>0</v>
      </c>
    </row>
    <row r="14" spans="1:4" x14ac:dyDescent="0.25">
      <c r="A14" s="14" t="s">
        <v>15</v>
      </c>
      <c r="B14" s="14">
        <v>66</v>
      </c>
      <c r="C14" s="3">
        <f t="shared" si="1"/>
        <v>5</v>
      </c>
      <c r="D14" s="3">
        <f t="shared" si="0"/>
        <v>1</v>
      </c>
    </row>
    <row r="15" spans="1:4" x14ac:dyDescent="0.25">
      <c r="A15" s="14" t="s">
        <v>16</v>
      </c>
      <c r="B15" s="14">
        <v>20</v>
      </c>
      <c r="C15" s="3">
        <f t="shared" si="1"/>
        <v>2</v>
      </c>
      <c r="D15" s="3">
        <f t="shared" si="0"/>
        <v>0</v>
      </c>
    </row>
    <row r="16" spans="1:4" x14ac:dyDescent="0.25">
      <c r="A16" s="14" t="s">
        <v>17</v>
      </c>
      <c r="B16" s="14">
        <v>31</v>
      </c>
      <c r="C16" s="3">
        <f t="shared" si="1"/>
        <v>2</v>
      </c>
      <c r="D16" s="3">
        <f t="shared" si="0"/>
        <v>1</v>
      </c>
    </row>
    <row r="17" spans="1:4" x14ac:dyDescent="0.25">
      <c r="A17" s="14" t="s">
        <v>18</v>
      </c>
      <c r="B17" s="14">
        <v>20</v>
      </c>
      <c r="C17" s="3">
        <f t="shared" si="1"/>
        <v>2</v>
      </c>
      <c r="D17" s="3">
        <f t="shared" si="0"/>
        <v>0</v>
      </c>
    </row>
    <row r="18" spans="1:4" x14ac:dyDescent="0.25">
      <c r="A18" s="14" t="s">
        <v>19</v>
      </c>
      <c r="B18" s="14">
        <v>116</v>
      </c>
      <c r="C18" s="3">
        <f t="shared" si="1"/>
        <v>9</v>
      </c>
      <c r="D18" s="3">
        <f t="shared" si="0"/>
        <v>2</v>
      </c>
    </row>
    <row r="19" spans="1:4" x14ac:dyDescent="0.25">
      <c r="A19" s="14" t="s">
        <v>20</v>
      </c>
      <c r="B19" s="14">
        <v>9</v>
      </c>
      <c r="C19" s="3">
        <f t="shared" si="1"/>
        <v>1</v>
      </c>
      <c r="D19" s="3">
        <f t="shared" si="0"/>
        <v>0</v>
      </c>
    </row>
    <row r="20" spans="1:4" x14ac:dyDescent="0.25">
      <c r="A20" s="14" t="s">
        <v>21</v>
      </c>
      <c r="B20" s="14">
        <v>225</v>
      </c>
      <c r="C20" s="3">
        <f t="shared" si="1"/>
        <v>18</v>
      </c>
      <c r="D20" s="3">
        <f t="shared" si="0"/>
        <v>5</v>
      </c>
    </row>
    <row r="21" spans="1:4" x14ac:dyDescent="0.25">
      <c r="A21" s="14" t="s">
        <v>22</v>
      </c>
      <c r="B21" s="14">
        <v>24</v>
      </c>
      <c r="C21" s="3">
        <f t="shared" si="1"/>
        <v>2</v>
      </c>
      <c r="D21" s="3">
        <f>ROUND((B21*0.2*$D$31),0)</f>
        <v>0</v>
      </c>
    </row>
    <row r="22" spans="1:4" x14ac:dyDescent="0.25">
      <c r="A22" s="14" t="s">
        <v>23</v>
      </c>
      <c r="B22" s="14">
        <v>1</v>
      </c>
      <c r="C22" s="3">
        <f t="shared" si="1"/>
        <v>0</v>
      </c>
      <c r="D22" s="3">
        <f t="shared" si="0"/>
        <v>0</v>
      </c>
    </row>
    <row r="23" spans="1:4" x14ac:dyDescent="0.25">
      <c r="A23" s="14" t="s">
        <v>24</v>
      </c>
      <c r="B23" s="14">
        <v>8</v>
      </c>
      <c r="C23" s="3">
        <f t="shared" si="1"/>
        <v>1</v>
      </c>
      <c r="D23" s="3">
        <f t="shared" si="0"/>
        <v>0</v>
      </c>
    </row>
    <row r="24" spans="1:4" x14ac:dyDescent="0.25">
      <c r="A24" s="14" t="s">
        <v>25</v>
      </c>
      <c r="B24" s="14">
        <v>52</v>
      </c>
      <c r="C24" s="3">
        <f t="shared" si="1"/>
        <v>4</v>
      </c>
      <c r="D24" s="3">
        <f t="shared" si="0"/>
        <v>1</v>
      </c>
    </row>
    <row r="25" spans="1:4" x14ac:dyDescent="0.25">
      <c r="A25" s="14" t="s">
        <v>26</v>
      </c>
      <c r="B25" s="14">
        <v>0</v>
      </c>
      <c r="C25" s="3">
        <f t="shared" si="1"/>
        <v>0</v>
      </c>
      <c r="D25" s="3">
        <f t="shared" si="0"/>
        <v>0</v>
      </c>
    </row>
    <row r="26" spans="1:4" x14ac:dyDescent="0.25">
      <c r="A26" s="14" t="s">
        <v>27</v>
      </c>
      <c r="B26" s="14">
        <v>48</v>
      </c>
      <c r="C26" s="3">
        <f t="shared" si="1"/>
        <v>4</v>
      </c>
      <c r="D26" s="3">
        <f t="shared" si="0"/>
        <v>1</v>
      </c>
    </row>
    <row r="27" spans="1:4" x14ac:dyDescent="0.25">
      <c r="A27" s="14" t="s">
        <v>28</v>
      </c>
      <c r="B27" s="14">
        <f>SUM(B6:B26)</f>
        <v>1014</v>
      </c>
      <c r="C27" s="3">
        <f>SUM(C6:C26)</f>
        <v>83</v>
      </c>
      <c r="D27" s="3">
        <f>SUM(D6:D26)</f>
        <v>18</v>
      </c>
    </row>
    <row r="30" spans="1:4" x14ac:dyDescent="0.25">
      <c r="D30" s="43" t="s">
        <v>68</v>
      </c>
    </row>
    <row r="31" spans="1:4" ht="30" x14ac:dyDescent="0.25">
      <c r="A31" s="45" t="s">
        <v>67</v>
      </c>
      <c r="B31" s="21"/>
      <c r="C31" s="42" t="s">
        <v>66</v>
      </c>
      <c r="D31" s="41">
        <v>0.1</v>
      </c>
    </row>
  </sheetData>
  <sheetProtection algorithmName="SHA-512" hashValue="ZuQK8zR7OX4qUddAenNs2XHoa87FCE4sBqMK81wKfkrcrpxwByhbaHdZ5soHOs/INF0u6h+YJWzsxSTa8EYAyA==" saltValue="sj4E/BjaL99p6FALnUYftA==" spinCount="100000" sheet="1" objects="1" scenarios="1" selectLockedCells="1" selectUnlockedCells="1"/>
  <mergeCells count="6">
    <mergeCell ref="A1:A5"/>
    <mergeCell ref="B1:B5"/>
    <mergeCell ref="C1:D1"/>
    <mergeCell ref="C4:C5"/>
    <mergeCell ref="C2:D2"/>
    <mergeCell ref="C3:D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30"/>
  <sheetViews>
    <sheetView topLeftCell="A7" zoomScale="90" zoomScaleNormal="90" workbookViewId="0">
      <selection activeCell="F1" sqref="F1:F5"/>
    </sheetView>
  </sheetViews>
  <sheetFormatPr defaultColWidth="9.140625" defaultRowHeight="15" x14ac:dyDescent="0.25"/>
  <cols>
    <col min="1" max="1" width="30" style="36" customWidth="1"/>
    <col min="2" max="2" width="24.85546875" style="36" customWidth="1"/>
    <col min="3" max="3" width="20.85546875" style="10" customWidth="1"/>
    <col min="4" max="5" width="30" style="10" customWidth="1"/>
    <col min="6" max="6" width="11.28515625" style="10" customWidth="1"/>
    <col min="7" max="7" width="37.28515625" style="10" customWidth="1"/>
    <col min="8" max="16384" width="9.140625" style="10"/>
  </cols>
  <sheetData>
    <row r="1" spans="1:7" ht="30" x14ac:dyDescent="0.25">
      <c r="A1" s="100" t="s">
        <v>0</v>
      </c>
      <c r="B1" s="98" t="s">
        <v>85</v>
      </c>
      <c r="C1" s="98" t="s">
        <v>126</v>
      </c>
      <c r="D1" s="100" t="s">
        <v>1</v>
      </c>
      <c r="E1" s="100"/>
      <c r="F1" s="100" t="s">
        <v>127</v>
      </c>
      <c r="G1" s="22" t="s">
        <v>1</v>
      </c>
    </row>
    <row r="2" spans="1:7" ht="45" x14ac:dyDescent="0.25">
      <c r="A2" s="100"/>
      <c r="B2" s="102"/>
      <c r="C2" s="102"/>
      <c r="D2" s="117" t="s">
        <v>84</v>
      </c>
      <c r="E2" s="118"/>
      <c r="F2" s="100"/>
      <c r="G2" s="35" t="s">
        <v>86</v>
      </c>
    </row>
    <row r="3" spans="1:7" ht="15" customHeight="1" x14ac:dyDescent="0.25">
      <c r="A3" s="100"/>
      <c r="B3" s="102"/>
      <c r="C3" s="102"/>
      <c r="D3" s="112" t="str">
        <f>F30*100&amp;"% degli allevamenti aperti controllabili"</f>
        <v>10% degli allevamenti aperti controllabili</v>
      </c>
      <c r="E3" s="112"/>
      <c r="F3" s="100"/>
      <c r="G3" s="100" t="str">
        <f>G30*100&amp;"% degli allevamenti da controllare sui non intensivi"</f>
        <v>1% degli allevamenti da controllare sui non intensivi</v>
      </c>
    </row>
    <row r="4" spans="1:7" x14ac:dyDescent="0.25">
      <c r="A4" s="100"/>
      <c r="B4" s="102"/>
      <c r="C4" s="102"/>
      <c r="D4" s="98" t="s">
        <v>33</v>
      </c>
      <c r="E4" s="22" t="s">
        <v>5</v>
      </c>
      <c r="F4" s="100"/>
      <c r="G4" s="100"/>
    </row>
    <row r="5" spans="1:7" x14ac:dyDescent="0.25">
      <c r="A5" s="100"/>
      <c r="B5" s="99"/>
      <c r="C5" s="99"/>
      <c r="D5" s="99"/>
      <c r="E5" s="22" t="s">
        <v>6</v>
      </c>
      <c r="F5" s="100"/>
      <c r="G5" s="100"/>
    </row>
    <row r="6" spans="1:7" x14ac:dyDescent="0.25">
      <c r="A6" s="34" t="s">
        <v>7</v>
      </c>
      <c r="B6" s="37">
        <f>C6+F6</f>
        <v>98</v>
      </c>
      <c r="C6" s="12">
        <v>12</v>
      </c>
      <c r="D6" s="3">
        <f>ROUND((C6*0.8*$F$30),0)</f>
        <v>1</v>
      </c>
      <c r="E6" s="3">
        <f>ROUND((C6*0.2*$F$30),0)</f>
        <v>0</v>
      </c>
      <c r="F6" s="37">
        <v>86</v>
      </c>
      <c r="G6" s="2">
        <f>ROUND((F6*$G$30),0)</f>
        <v>1</v>
      </c>
    </row>
    <row r="7" spans="1:7" x14ac:dyDescent="0.25">
      <c r="A7" s="34" t="s">
        <v>8</v>
      </c>
      <c r="B7" s="37">
        <f t="shared" ref="B7:B26" si="0">C7+F7</f>
        <v>3</v>
      </c>
      <c r="C7" s="12">
        <v>3</v>
      </c>
      <c r="D7" s="3">
        <f t="shared" ref="D7:D26" si="1">ROUND((C7*0.8*$F$30),0)</f>
        <v>0</v>
      </c>
      <c r="E7" s="3">
        <f t="shared" ref="E7:E26" si="2">ROUND((C7*0.2*$F$30),0)</f>
        <v>0</v>
      </c>
      <c r="F7" s="37">
        <v>0</v>
      </c>
      <c r="G7" s="2">
        <f t="shared" ref="G7:G26" si="3">ROUND((F7*$G$30),0)</f>
        <v>0</v>
      </c>
    </row>
    <row r="8" spans="1:7" x14ac:dyDescent="0.25">
      <c r="A8" s="34" t="s">
        <v>9</v>
      </c>
      <c r="B8" s="37">
        <f t="shared" si="0"/>
        <v>21</v>
      </c>
      <c r="C8" s="12">
        <v>3</v>
      </c>
      <c r="D8" s="3">
        <f t="shared" si="1"/>
        <v>0</v>
      </c>
      <c r="E8" s="3">
        <f t="shared" si="2"/>
        <v>0</v>
      </c>
      <c r="F8" s="37">
        <v>18</v>
      </c>
      <c r="G8" s="2">
        <f t="shared" si="3"/>
        <v>0</v>
      </c>
    </row>
    <row r="9" spans="1:7" x14ac:dyDescent="0.25">
      <c r="A9" s="34" t="s">
        <v>10</v>
      </c>
      <c r="B9" s="37">
        <f t="shared" si="0"/>
        <v>41</v>
      </c>
      <c r="C9" s="12">
        <v>32</v>
      </c>
      <c r="D9" s="3">
        <f t="shared" si="1"/>
        <v>3</v>
      </c>
      <c r="E9" s="3">
        <f t="shared" si="2"/>
        <v>1</v>
      </c>
      <c r="F9" s="37">
        <v>9</v>
      </c>
      <c r="G9" s="2">
        <f t="shared" si="3"/>
        <v>0</v>
      </c>
    </row>
    <row r="10" spans="1:7" x14ac:dyDescent="0.25">
      <c r="A10" s="34" t="s">
        <v>11</v>
      </c>
      <c r="B10" s="37">
        <f t="shared" si="0"/>
        <v>49</v>
      </c>
      <c r="C10" s="12">
        <v>33</v>
      </c>
      <c r="D10" s="3">
        <f t="shared" si="1"/>
        <v>3</v>
      </c>
      <c r="E10" s="3">
        <f t="shared" si="2"/>
        <v>1</v>
      </c>
      <c r="F10" s="37">
        <v>16</v>
      </c>
      <c r="G10" s="2">
        <f>ROUND((F10*$G$30),0)</f>
        <v>0</v>
      </c>
    </row>
    <row r="11" spans="1:7" x14ac:dyDescent="0.25">
      <c r="A11" s="34" t="s">
        <v>12</v>
      </c>
      <c r="B11" s="37">
        <f t="shared" si="0"/>
        <v>52</v>
      </c>
      <c r="C11" s="12">
        <v>46</v>
      </c>
      <c r="D11" s="3">
        <f t="shared" si="1"/>
        <v>4</v>
      </c>
      <c r="E11" s="3">
        <f t="shared" si="2"/>
        <v>1</v>
      </c>
      <c r="F11" s="37">
        <v>6</v>
      </c>
      <c r="G11" s="2">
        <f>ROUND((F11*$G$30),0)</f>
        <v>0</v>
      </c>
    </row>
    <row r="12" spans="1:7" x14ac:dyDescent="0.25">
      <c r="A12" s="34" t="s">
        <v>13</v>
      </c>
      <c r="B12" s="37">
        <f t="shared" si="0"/>
        <v>114</v>
      </c>
      <c r="C12" s="12">
        <v>25</v>
      </c>
      <c r="D12" s="3">
        <f>ROUND((C12*0.8*$F$30),0)</f>
        <v>2</v>
      </c>
      <c r="E12" s="3">
        <f>ROUND((C12*0.2*$F$30),0)</f>
        <v>1</v>
      </c>
      <c r="F12" s="37">
        <v>89</v>
      </c>
      <c r="G12" s="2">
        <f t="shared" si="3"/>
        <v>1</v>
      </c>
    </row>
    <row r="13" spans="1:7" x14ac:dyDescent="0.25">
      <c r="A13" s="34" t="s">
        <v>14</v>
      </c>
      <c r="B13" s="37">
        <f t="shared" si="0"/>
        <v>65</v>
      </c>
      <c r="C13" s="12">
        <v>5</v>
      </c>
      <c r="D13" s="3">
        <f t="shared" si="1"/>
        <v>0</v>
      </c>
      <c r="E13" s="3">
        <f t="shared" si="2"/>
        <v>0</v>
      </c>
      <c r="F13" s="37">
        <v>60</v>
      </c>
      <c r="G13" s="2">
        <f t="shared" si="3"/>
        <v>1</v>
      </c>
    </row>
    <row r="14" spans="1:7" x14ac:dyDescent="0.25">
      <c r="A14" s="34" t="s">
        <v>15</v>
      </c>
      <c r="B14" s="37">
        <f t="shared" si="0"/>
        <v>540</v>
      </c>
      <c r="C14" s="12">
        <v>187</v>
      </c>
      <c r="D14" s="3">
        <f t="shared" si="1"/>
        <v>15</v>
      </c>
      <c r="E14" s="3">
        <f t="shared" si="2"/>
        <v>4</v>
      </c>
      <c r="F14" s="37">
        <v>353</v>
      </c>
      <c r="G14" s="2">
        <f t="shared" si="3"/>
        <v>4</v>
      </c>
    </row>
    <row r="15" spans="1:7" x14ac:dyDescent="0.25">
      <c r="A15" s="34" t="s">
        <v>16</v>
      </c>
      <c r="B15" s="37">
        <f t="shared" si="0"/>
        <v>150</v>
      </c>
      <c r="C15" s="12">
        <v>36</v>
      </c>
      <c r="D15" s="3">
        <f t="shared" si="1"/>
        <v>3</v>
      </c>
      <c r="E15" s="3">
        <f t="shared" si="2"/>
        <v>1</v>
      </c>
      <c r="F15" s="37">
        <v>114</v>
      </c>
      <c r="G15" s="2">
        <f t="shared" si="3"/>
        <v>1</v>
      </c>
    </row>
    <row r="16" spans="1:7" x14ac:dyDescent="0.25">
      <c r="A16" s="34" t="s">
        <v>17</v>
      </c>
      <c r="B16" s="37">
        <f t="shared" si="0"/>
        <v>2</v>
      </c>
      <c r="C16" s="12">
        <v>2</v>
      </c>
      <c r="D16" s="3">
        <f t="shared" si="1"/>
        <v>0</v>
      </c>
      <c r="E16" s="3">
        <f t="shared" si="2"/>
        <v>0</v>
      </c>
      <c r="F16" s="37">
        <v>0</v>
      </c>
      <c r="G16" s="2">
        <f t="shared" si="3"/>
        <v>0</v>
      </c>
    </row>
    <row r="17" spans="1:7" x14ac:dyDescent="0.25">
      <c r="A17" s="34" t="s">
        <v>18</v>
      </c>
      <c r="B17" s="37">
        <f t="shared" si="0"/>
        <v>230</v>
      </c>
      <c r="C17" s="12">
        <v>179</v>
      </c>
      <c r="D17" s="3">
        <f t="shared" si="1"/>
        <v>14</v>
      </c>
      <c r="E17" s="3">
        <f t="shared" si="2"/>
        <v>4</v>
      </c>
      <c r="F17" s="37">
        <v>51</v>
      </c>
      <c r="G17" s="2">
        <f t="shared" si="3"/>
        <v>1</v>
      </c>
    </row>
    <row r="18" spans="1:7" x14ac:dyDescent="0.25">
      <c r="A18" s="34" t="s">
        <v>19</v>
      </c>
      <c r="B18" s="37">
        <f t="shared" si="0"/>
        <v>28</v>
      </c>
      <c r="C18" s="12">
        <v>22</v>
      </c>
      <c r="D18" s="3">
        <f t="shared" si="1"/>
        <v>2</v>
      </c>
      <c r="E18" s="3">
        <f t="shared" si="2"/>
        <v>0</v>
      </c>
      <c r="F18" s="37">
        <v>6</v>
      </c>
      <c r="G18" s="2">
        <f t="shared" si="3"/>
        <v>0</v>
      </c>
    </row>
    <row r="19" spans="1:7" x14ac:dyDescent="0.25">
      <c r="A19" s="34" t="s">
        <v>20</v>
      </c>
      <c r="B19" s="37">
        <f t="shared" si="0"/>
        <v>47</v>
      </c>
      <c r="C19" s="12">
        <v>7</v>
      </c>
      <c r="D19" s="3">
        <f t="shared" si="1"/>
        <v>1</v>
      </c>
      <c r="E19" s="3">
        <f t="shared" si="2"/>
        <v>0</v>
      </c>
      <c r="F19" s="37">
        <v>40</v>
      </c>
      <c r="G19" s="2">
        <f t="shared" si="3"/>
        <v>0</v>
      </c>
    </row>
    <row r="20" spans="1:7" x14ac:dyDescent="0.25">
      <c r="A20" s="34" t="s">
        <v>21</v>
      </c>
      <c r="B20" s="37">
        <f t="shared" si="0"/>
        <v>69</v>
      </c>
      <c r="C20" s="12">
        <v>20</v>
      </c>
      <c r="D20" s="3">
        <f>ROUND((C20*0.8*$F$30),0)</f>
        <v>2</v>
      </c>
      <c r="E20" s="3">
        <f>ROUND((C20*0.2*$F$30),0)</f>
        <v>0</v>
      </c>
      <c r="F20" s="37">
        <v>49</v>
      </c>
      <c r="G20" s="2">
        <f t="shared" si="3"/>
        <v>0</v>
      </c>
    </row>
    <row r="21" spans="1:7" x14ac:dyDescent="0.25">
      <c r="A21" s="34" t="s">
        <v>22</v>
      </c>
      <c r="B21" s="37">
        <f t="shared" si="0"/>
        <v>32</v>
      </c>
      <c r="C21" s="12">
        <v>27</v>
      </c>
      <c r="D21" s="3">
        <f t="shared" si="1"/>
        <v>2</v>
      </c>
      <c r="E21" s="3">
        <f t="shared" si="2"/>
        <v>1</v>
      </c>
      <c r="F21" s="37">
        <v>5</v>
      </c>
      <c r="G21" s="2">
        <f t="shared" si="3"/>
        <v>0</v>
      </c>
    </row>
    <row r="22" spans="1:7" x14ac:dyDescent="0.25">
      <c r="A22" s="34" t="s">
        <v>23</v>
      </c>
      <c r="B22" s="37">
        <f t="shared" si="0"/>
        <v>0</v>
      </c>
      <c r="C22" s="12">
        <v>0</v>
      </c>
      <c r="D22" s="3">
        <f t="shared" si="1"/>
        <v>0</v>
      </c>
      <c r="E22" s="3">
        <f t="shared" si="2"/>
        <v>0</v>
      </c>
      <c r="F22" s="37">
        <v>0</v>
      </c>
      <c r="G22" s="2">
        <f t="shared" si="3"/>
        <v>0</v>
      </c>
    </row>
    <row r="23" spans="1:7" x14ac:dyDescent="0.25">
      <c r="A23" s="34" t="s">
        <v>24</v>
      </c>
      <c r="B23" s="37">
        <f t="shared" si="0"/>
        <v>13</v>
      </c>
      <c r="C23" s="12">
        <v>9</v>
      </c>
      <c r="D23" s="3">
        <f t="shared" si="1"/>
        <v>1</v>
      </c>
      <c r="E23" s="3">
        <f t="shared" si="2"/>
        <v>0</v>
      </c>
      <c r="F23" s="37">
        <v>4</v>
      </c>
      <c r="G23" s="2">
        <f t="shared" si="3"/>
        <v>0</v>
      </c>
    </row>
    <row r="24" spans="1:7" x14ac:dyDescent="0.25">
      <c r="A24" s="34" t="s">
        <v>25</v>
      </c>
      <c r="B24" s="37">
        <f t="shared" si="0"/>
        <v>20</v>
      </c>
      <c r="C24" s="12">
        <v>14</v>
      </c>
      <c r="D24" s="3">
        <f t="shared" si="1"/>
        <v>1</v>
      </c>
      <c r="E24" s="3">
        <f t="shared" si="2"/>
        <v>0</v>
      </c>
      <c r="F24" s="37">
        <v>6</v>
      </c>
      <c r="G24" s="2">
        <f t="shared" si="3"/>
        <v>0</v>
      </c>
    </row>
    <row r="25" spans="1:7" x14ac:dyDescent="0.25">
      <c r="A25" s="34" t="s">
        <v>26</v>
      </c>
      <c r="B25" s="37">
        <f t="shared" si="0"/>
        <v>10</v>
      </c>
      <c r="C25" s="12">
        <v>4</v>
      </c>
      <c r="D25" s="3">
        <f t="shared" si="1"/>
        <v>0</v>
      </c>
      <c r="E25" s="3">
        <f t="shared" si="2"/>
        <v>0</v>
      </c>
      <c r="F25" s="37">
        <v>6</v>
      </c>
      <c r="G25" s="2">
        <f t="shared" si="3"/>
        <v>0</v>
      </c>
    </row>
    <row r="26" spans="1:7" x14ac:dyDescent="0.25">
      <c r="A26" s="34" t="s">
        <v>27</v>
      </c>
      <c r="B26" s="37">
        <f t="shared" si="0"/>
        <v>1111</v>
      </c>
      <c r="C26" s="12">
        <v>316</v>
      </c>
      <c r="D26" s="3">
        <f t="shared" si="1"/>
        <v>25</v>
      </c>
      <c r="E26" s="3">
        <f t="shared" si="2"/>
        <v>6</v>
      </c>
      <c r="F26" s="37">
        <v>795</v>
      </c>
      <c r="G26" s="2">
        <f t="shared" si="3"/>
        <v>8</v>
      </c>
    </row>
    <row r="27" spans="1:7" x14ac:dyDescent="0.25">
      <c r="A27" s="34" t="s">
        <v>28</v>
      </c>
      <c r="B27" s="37">
        <f>SUM(B6:B26)</f>
        <v>2695</v>
      </c>
      <c r="C27" s="37">
        <f t="shared" ref="C27:G27" si="4">SUM(C6:C26)</f>
        <v>982</v>
      </c>
      <c r="D27" s="37">
        <f t="shared" si="4"/>
        <v>79</v>
      </c>
      <c r="E27" s="37">
        <f t="shared" si="4"/>
        <v>20</v>
      </c>
      <c r="F27" s="37">
        <f t="shared" si="4"/>
        <v>1713</v>
      </c>
      <c r="G27" s="37">
        <f t="shared" si="4"/>
        <v>17</v>
      </c>
    </row>
    <row r="28" spans="1:7" x14ac:dyDescent="0.25">
      <c r="A28" s="85" t="s">
        <v>125</v>
      </c>
    </row>
    <row r="29" spans="1:7" x14ac:dyDescent="0.25">
      <c r="A29" s="101" t="s">
        <v>67</v>
      </c>
      <c r="B29" s="45"/>
      <c r="C29"/>
      <c r="D29"/>
      <c r="E29"/>
      <c r="F29" s="43" t="s">
        <v>68</v>
      </c>
      <c r="G29" s="43" t="s">
        <v>69</v>
      </c>
    </row>
    <row r="30" spans="1:7" x14ac:dyDescent="0.25">
      <c r="A30" s="101"/>
      <c r="B30" s="45"/>
      <c r="C30" s="45"/>
      <c r="D30" s="21"/>
      <c r="E30" s="42" t="s">
        <v>66</v>
      </c>
      <c r="F30" s="41">
        <v>0.1</v>
      </c>
      <c r="G30" s="44">
        <v>0.01</v>
      </c>
    </row>
  </sheetData>
  <sheetProtection algorithmName="SHA-512" hashValue="52k5bBokqe69zvyVTKIK/c5/NPQuwWEykS1MIAoLNdYGmV89LxLIdtrz+jKtUce3+uNdz7AnpyaEID+cSO13lw==" saltValue="W/CDggvAloiTcI57vuRMbA==" spinCount="100000" sheet="1" objects="1" scenarios="1" selectLockedCells="1" selectUnlockedCells="1"/>
  <mergeCells count="10">
    <mergeCell ref="A29:A30"/>
    <mergeCell ref="D4:D5"/>
    <mergeCell ref="D2:E2"/>
    <mergeCell ref="D3:E3"/>
    <mergeCell ref="G3:G5"/>
    <mergeCell ref="A1:A5"/>
    <mergeCell ref="C1:C5"/>
    <mergeCell ref="D1:E1"/>
    <mergeCell ref="F1:F5"/>
    <mergeCell ref="B1:B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30"/>
  <sheetViews>
    <sheetView zoomScale="90" zoomScaleNormal="90" workbookViewId="0">
      <selection activeCell="E12" sqref="E12"/>
    </sheetView>
  </sheetViews>
  <sheetFormatPr defaultRowHeight="15" x14ac:dyDescent="0.25"/>
  <cols>
    <col min="1" max="2" width="30" style="17" customWidth="1"/>
    <col min="3" max="3" width="14.28515625" customWidth="1"/>
    <col min="4" max="4" width="26" customWidth="1"/>
    <col min="5" max="5" width="30" customWidth="1"/>
    <col min="6" max="6" width="12.28515625" customWidth="1"/>
    <col min="7" max="7" width="40.85546875" customWidth="1"/>
  </cols>
  <sheetData>
    <row r="1" spans="1:7" ht="30" customHeight="1" x14ac:dyDescent="0.25">
      <c r="A1" s="100" t="s">
        <v>0</v>
      </c>
      <c r="B1" s="98" t="s">
        <v>85</v>
      </c>
      <c r="C1" s="98" t="s">
        <v>126</v>
      </c>
      <c r="D1" s="100" t="s">
        <v>1</v>
      </c>
      <c r="E1" s="100"/>
      <c r="F1" s="100" t="s">
        <v>127</v>
      </c>
      <c r="G1" s="22" t="s">
        <v>1</v>
      </c>
    </row>
    <row r="2" spans="1:7" ht="30" customHeight="1" x14ac:dyDescent="0.25">
      <c r="A2" s="100"/>
      <c r="B2" s="102"/>
      <c r="C2" s="102"/>
      <c r="D2" s="117" t="s">
        <v>84</v>
      </c>
      <c r="E2" s="118"/>
      <c r="F2" s="100"/>
      <c r="G2" s="35" t="s">
        <v>86</v>
      </c>
    </row>
    <row r="3" spans="1:7" ht="15" customHeight="1" x14ac:dyDescent="0.25">
      <c r="A3" s="100"/>
      <c r="B3" s="102"/>
      <c r="C3" s="102"/>
      <c r="D3" s="112" t="str">
        <f>F30*100&amp;"% degli allevamenti aperti controllabili"</f>
        <v>10% degli allevamenti aperti controllabili</v>
      </c>
      <c r="E3" s="112"/>
      <c r="F3" s="100"/>
      <c r="G3" s="100" t="str">
        <f>G30*100&amp;"% degli allevamenti da controllare sui non intensivi"</f>
        <v>1% degli allevamenti da controllare sui non intensivi</v>
      </c>
    </row>
    <row r="4" spans="1:7" x14ac:dyDescent="0.25">
      <c r="A4" s="100"/>
      <c r="B4" s="102"/>
      <c r="C4" s="102"/>
      <c r="D4" s="100" t="s">
        <v>33</v>
      </c>
      <c r="E4" s="22" t="s">
        <v>5</v>
      </c>
      <c r="F4" s="100"/>
      <c r="G4" s="100"/>
    </row>
    <row r="5" spans="1:7" x14ac:dyDescent="0.25">
      <c r="A5" s="100"/>
      <c r="B5" s="99"/>
      <c r="C5" s="99"/>
      <c r="D5" s="100"/>
      <c r="E5" s="22" t="s">
        <v>6</v>
      </c>
      <c r="F5" s="100"/>
      <c r="G5" s="100"/>
    </row>
    <row r="6" spans="1:7" x14ac:dyDescent="0.25">
      <c r="A6" s="24" t="s">
        <v>7</v>
      </c>
      <c r="B6" s="28">
        <f>C6+F6</f>
        <v>8</v>
      </c>
      <c r="C6" s="28">
        <v>7</v>
      </c>
      <c r="D6" s="3">
        <f>ROUND((C6*0.8*$F$30),0)</f>
        <v>1</v>
      </c>
      <c r="E6" s="3">
        <f>ROUND((C6*0.2*$F$30),0)</f>
        <v>0</v>
      </c>
      <c r="F6" s="28">
        <v>1</v>
      </c>
      <c r="G6" s="2">
        <f>ROUND((F6*$G$30),0)</f>
        <v>0</v>
      </c>
    </row>
    <row r="7" spans="1:7" x14ac:dyDescent="0.25">
      <c r="A7" s="24" t="s">
        <v>8</v>
      </c>
      <c r="B7" s="28">
        <f t="shared" ref="B7:B26" si="0">C7+F7</f>
        <v>6</v>
      </c>
      <c r="C7" s="28">
        <v>6</v>
      </c>
      <c r="D7" s="3">
        <f t="shared" ref="D7:D26" si="1">ROUND((C7*0.8*$F$30),0)</f>
        <v>0</v>
      </c>
      <c r="E7" s="3">
        <f t="shared" ref="E7:E26" si="2">ROUND((C7*0.2*$F$30),0)</f>
        <v>0</v>
      </c>
      <c r="F7" s="28">
        <v>0</v>
      </c>
      <c r="G7" s="2">
        <f t="shared" ref="G7:G26" si="3">ROUND((F7*$G$30),0)</f>
        <v>0</v>
      </c>
    </row>
    <row r="8" spans="1:7" x14ac:dyDescent="0.25">
      <c r="A8" s="24" t="s">
        <v>9</v>
      </c>
      <c r="B8" s="28">
        <f t="shared" si="0"/>
        <v>5</v>
      </c>
      <c r="C8" s="28">
        <v>5</v>
      </c>
      <c r="D8" s="3">
        <f t="shared" si="1"/>
        <v>0</v>
      </c>
      <c r="E8" s="3">
        <f t="shared" si="2"/>
        <v>0</v>
      </c>
      <c r="F8" s="28">
        <v>0</v>
      </c>
      <c r="G8" s="2">
        <f t="shared" si="3"/>
        <v>0</v>
      </c>
    </row>
    <row r="9" spans="1:7" x14ac:dyDescent="0.25">
      <c r="A9" s="24" t="s">
        <v>10</v>
      </c>
      <c r="B9" s="28">
        <f t="shared" si="0"/>
        <v>2</v>
      </c>
      <c r="C9" s="28">
        <v>2</v>
      </c>
      <c r="D9" s="3">
        <f t="shared" si="1"/>
        <v>0</v>
      </c>
      <c r="E9" s="3">
        <f t="shared" si="2"/>
        <v>0</v>
      </c>
      <c r="F9" s="28">
        <v>0</v>
      </c>
      <c r="G9" s="2">
        <f t="shared" si="3"/>
        <v>0</v>
      </c>
    </row>
    <row r="10" spans="1:7" x14ac:dyDescent="0.25">
      <c r="A10" s="24" t="s">
        <v>11</v>
      </c>
      <c r="B10" s="28">
        <f t="shared" si="0"/>
        <v>15</v>
      </c>
      <c r="C10" s="28">
        <v>12</v>
      </c>
      <c r="D10" s="3">
        <f t="shared" si="1"/>
        <v>1</v>
      </c>
      <c r="E10" s="3">
        <f t="shared" si="2"/>
        <v>0</v>
      </c>
      <c r="F10" s="28">
        <v>3</v>
      </c>
      <c r="G10" s="2">
        <f t="shared" si="3"/>
        <v>0</v>
      </c>
    </row>
    <row r="11" spans="1:7" x14ac:dyDescent="0.25">
      <c r="A11" s="24" t="s">
        <v>12</v>
      </c>
      <c r="B11" s="28">
        <f t="shared" si="0"/>
        <v>2</v>
      </c>
      <c r="C11" s="28">
        <v>2</v>
      </c>
      <c r="D11" s="3">
        <f t="shared" si="1"/>
        <v>0</v>
      </c>
      <c r="E11" s="3">
        <f t="shared" si="2"/>
        <v>0</v>
      </c>
      <c r="F11" s="28">
        <v>0</v>
      </c>
      <c r="G11" s="2">
        <f t="shared" si="3"/>
        <v>0</v>
      </c>
    </row>
    <row r="12" spans="1:7" x14ac:dyDescent="0.25">
      <c r="A12" s="24" t="s">
        <v>13</v>
      </c>
      <c r="B12" s="28">
        <f t="shared" si="0"/>
        <v>13</v>
      </c>
      <c r="C12" s="28">
        <v>13</v>
      </c>
      <c r="D12" s="3">
        <f t="shared" si="1"/>
        <v>1</v>
      </c>
      <c r="E12" s="3">
        <f t="shared" si="2"/>
        <v>0</v>
      </c>
      <c r="F12" s="28">
        <v>0</v>
      </c>
      <c r="G12" s="2">
        <f t="shared" si="3"/>
        <v>0</v>
      </c>
    </row>
    <row r="13" spans="1:7" x14ac:dyDescent="0.25">
      <c r="A13" s="24" t="s">
        <v>14</v>
      </c>
      <c r="B13" s="28">
        <f t="shared" si="0"/>
        <v>3</v>
      </c>
      <c r="C13" s="28">
        <v>3</v>
      </c>
      <c r="D13" s="3">
        <f t="shared" si="1"/>
        <v>0</v>
      </c>
      <c r="E13" s="3">
        <f t="shared" si="2"/>
        <v>0</v>
      </c>
      <c r="F13" s="28">
        <v>0</v>
      </c>
      <c r="G13" s="2">
        <f t="shared" si="3"/>
        <v>0</v>
      </c>
    </row>
    <row r="14" spans="1:7" x14ac:dyDescent="0.25">
      <c r="A14" s="24" t="s">
        <v>15</v>
      </c>
      <c r="B14" s="28">
        <f t="shared" si="0"/>
        <v>66</v>
      </c>
      <c r="C14" s="28">
        <v>46</v>
      </c>
      <c r="D14" s="3">
        <f t="shared" si="1"/>
        <v>4</v>
      </c>
      <c r="E14" s="3">
        <f t="shared" si="2"/>
        <v>1</v>
      </c>
      <c r="F14" s="28">
        <v>20</v>
      </c>
      <c r="G14" s="2">
        <f t="shared" si="3"/>
        <v>0</v>
      </c>
    </row>
    <row r="15" spans="1:7" x14ac:dyDescent="0.25">
      <c r="A15" s="24" t="s">
        <v>16</v>
      </c>
      <c r="B15" s="28">
        <f t="shared" si="0"/>
        <v>38</v>
      </c>
      <c r="C15" s="28">
        <v>33</v>
      </c>
      <c r="D15" s="3">
        <f t="shared" si="1"/>
        <v>3</v>
      </c>
      <c r="E15" s="3">
        <f t="shared" si="2"/>
        <v>1</v>
      </c>
      <c r="F15" s="28">
        <v>5</v>
      </c>
      <c r="G15" s="2">
        <f t="shared" si="3"/>
        <v>0</v>
      </c>
    </row>
    <row r="16" spans="1:7" x14ac:dyDescent="0.25">
      <c r="A16" s="24" t="s">
        <v>17</v>
      </c>
      <c r="B16" s="28">
        <f t="shared" si="0"/>
        <v>4</v>
      </c>
      <c r="C16" s="28">
        <v>4</v>
      </c>
      <c r="D16" s="3">
        <f t="shared" si="1"/>
        <v>0</v>
      </c>
      <c r="E16" s="3">
        <f t="shared" si="2"/>
        <v>0</v>
      </c>
      <c r="F16" s="28">
        <v>0</v>
      </c>
      <c r="G16" s="2">
        <f t="shared" si="3"/>
        <v>0</v>
      </c>
    </row>
    <row r="17" spans="1:7" x14ac:dyDescent="0.25">
      <c r="A17" s="24" t="s">
        <v>18</v>
      </c>
      <c r="B17" s="28">
        <f t="shared" si="0"/>
        <v>22</v>
      </c>
      <c r="C17" s="28">
        <v>19</v>
      </c>
      <c r="D17" s="3">
        <f t="shared" si="1"/>
        <v>2</v>
      </c>
      <c r="E17" s="3">
        <f t="shared" si="2"/>
        <v>0</v>
      </c>
      <c r="F17" s="28">
        <v>3</v>
      </c>
      <c r="G17" s="2">
        <f t="shared" si="3"/>
        <v>0</v>
      </c>
    </row>
    <row r="18" spans="1:7" x14ac:dyDescent="0.25">
      <c r="A18" s="24" t="s">
        <v>19</v>
      </c>
      <c r="B18" s="28">
        <f t="shared" si="0"/>
        <v>2</v>
      </c>
      <c r="C18" s="28">
        <v>2</v>
      </c>
      <c r="D18" s="3">
        <f t="shared" si="1"/>
        <v>0</v>
      </c>
      <c r="E18" s="3">
        <f t="shared" si="2"/>
        <v>0</v>
      </c>
      <c r="F18" s="28">
        <v>0</v>
      </c>
      <c r="G18" s="2">
        <f t="shared" si="3"/>
        <v>0</v>
      </c>
    </row>
    <row r="19" spans="1:7" x14ac:dyDescent="0.25">
      <c r="A19" s="24" t="s">
        <v>20</v>
      </c>
      <c r="B19" s="28">
        <f t="shared" si="0"/>
        <v>1</v>
      </c>
      <c r="C19" s="28">
        <v>1</v>
      </c>
      <c r="D19" s="3">
        <f t="shared" si="1"/>
        <v>0</v>
      </c>
      <c r="E19" s="3">
        <f t="shared" si="2"/>
        <v>0</v>
      </c>
      <c r="F19" s="28">
        <v>0</v>
      </c>
      <c r="G19" s="2">
        <f t="shared" si="3"/>
        <v>0</v>
      </c>
    </row>
    <row r="20" spans="1:7" x14ac:dyDescent="0.25">
      <c r="A20" s="24" t="s">
        <v>21</v>
      </c>
      <c r="B20" s="28">
        <f t="shared" si="0"/>
        <v>0</v>
      </c>
      <c r="C20" s="28">
        <v>0</v>
      </c>
      <c r="D20" s="3">
        <f t="shared" si="1"/>
        <v>0</v>
      </c>
      <c r="E20" s="3">
        <f t="shared" si="2"/>
        <v>0</v>
      </c>
      <c r="F20" s="28">
        <v>0</v>
      </c>
      <c r="G20" s="2">
        <f t="shared" si="3"/>
        <v>0</v>
      </c>
    </row>
    <row r="21" spans="1:7" x14ac:dyDescent="0.25">
      <c r="A21" s="24" t="s">
        <v>22</v>
      </c>
      <c r="B21" s="28">
        <f t="shared" si="0"/>
        <v>17</v>
      </c>
      <c r="C21" s="28">
        <v>17</v>
      </c>
      <c r="D21" s="3">
        <f t="shared" si="1"/>
        <v>1</v>
      </c>
      <c r="E21" s="3">
        <f t="shared" si="2"/>
        <v>0</v>
      </c>
      <c r="F21" s="28">
        <v>0</v>
      </c>
      <c r="G21" s="2">
        <f t="shared" si="3"/>
        <v>0</v>
      </c>
    </row>
    <row r="22" spans="1:7" x14ac:dyDescent="0.25">
      <c r="A22" s="24" t="s">
        <v>23</v>
      </c>
      <c r="B22" s="28">
        <f t="shared" si="0"/>
        <v>0</v>
      </c>
      <c r="C22" s="28">
        <v>0</v>
      </c>
      <c r="D22" s="3">
        <f t="shared" si="1"/>
        <v>0</v>
      </c>
      <c r="E22" s="3">
        <f t="shared" si="2"/>
        <v>0</v>
      </c>
      <c r="F22" s="28">
        <v>0</v>
      </c>
      <c r="G22" s="2">
        <f t="shared" si="3"/>
        <v>0</v>
      </c>
    </row>
    <row r="23" spans="1:7" x14ac:dyDescent="0.25">
      <c r="A23" s="24" t="s">
        <v>24</v>
      </c>
      <c r="B23" s="28">
        <f t="shared" si="0"/>
        <v>1</v>
      </c>
      <c r="C23" s="28">
        <v>1</v>
      </c>
      <c r="D23" s="3">
        <f t="shared" si="1"/>
        <v>0</v>
      </c>
      <c r="E23" s="3">
        <f t="shared" si="2"/>
        <v>0</v>
      </c>
      <c r="F23" s="28">
        <v>0</v>
      </c>
      <c r="G23" s="2">
        <f t="shared" si="3"/>
        <v>0</v>
      </c>
    </row>
    <row r="24" spans="1:7" x14ac:dyDescent="0.25">
      <c r="A24" s="24" t="s">
        <v>25</v>
      </c>
      <c r="B24" s="28">
        <f t="shared" si="0"/>
        <v>42</v>
      </c>
      <c r="C24" s="28">
        <v>40</v>
      </c>
      <c r="D24" s="3">
        <f t="shared" si="1"/>
        <v>3</v>
      </c>
      <c r="E24" s="3">
        <f t="shared" si="2"/>
        <v>1</v>
      </c>
      <c r="F24" s="28">
        <v>2</v>
      </c>
      <c r="G24" s="2">
        <f t="shared" si="3"/>
        <v>0</v>
      </c>
    </row>
    <row r="25" spans="1:7" x14ac:dyDescent="0.25">
      <c r="A25" s="24" t="s">
        <v>26</v>
      </c>
      <c r="B25" s="28">
        <f t="shared" si="0"/>
        <v>1</v>
      </c>
      <c r="C25" s="28">
        <v>1</v>
      </c>
      <c r="D25" s="3">
        <f t="shared" si="1"/>
        <v>0</v>
      </c>
      <c r="E25" s="3">
        <f t="shared" si="2"/>
        <v>0</v>
      </c>
      <c r="F25" s="28">
        <v>0</v>
      </c>
      <c r="G25" s="2">
        <f t="shared" si="3"/>
        <v>0</v>
      </c>
    </row>
    <row r="26" spans="1:7" x14ac:dyDescent="0.25">
      <c r="A26" s="24" t="s">
        <v>27</v>
      </c>
      <c r="B26" s="28">
        <f t="shared" si="0"/>
        <v>118</v>
      </c>
      <c r="C26" s="28">
        <v>84</v>
      </c>
      <c r="D26" s="3">
        <f t="shared" si="1"/>
        <v>7</v>
      </c>
      <c r="E26" s="3">
        <f t="shared" si="2"/>
        <v>2</v>
      </c>
      <c r="F26" s="28">
        <v>34</v>
      </c>
      <c r="G26" s="2">
        <f t="shared" si="3"/>
        <v>0</v>
      </c>
    </row>
    <row r="27" spans="1:7" x14ac:dyDescent="0.25">
      <c r="A27" s="24" t="s">
        <v>28</v>
      </c>
      <c r="B27" s="30">
        <f t="shared" ref="B27:G27" si="4">SUM(B6:B26)</f>
        <v>366</v>
      </c>
      <c r="C27" s="30">
        <f t="shared" si="4"/>
        <v>298</v>
      </c>
      <c r="D27" s="30">
        <f t="shared" si="4"/>
        <v>23</v>
      </c>
      <c r="E27" s="30">
        <f t="shared" si="4"/>
        <v>5</v>
      </c>
      <c r="F27" s="30">
        <f t="shared" si="4"/>
        <v>68</v>
      </c>
      <c r="G27" s="30">
        <f t="shared" si="4"/>
        <v>0</v>
      </c>
    </row>
    <row r="28" spans="1:7" x14ac:dyDescent="0.25">
      <c r="A28" s="85" t="s">
        <v>125</v>
      </c>
    </row>
    <row r="29" spans="1:7" x14ac:dyDescent="0.25">
      <c r="A29" s="101" t="s">
        <v>67</v>
      </c>
      <c r="B29" s="45"/>
      <c r="F29" s="43" t="s">
        <v>68</v>
      </c>
      <c r="G29" s="43" t="s">
        <v>69</v>
      </c>
    </row>
    <row r="30" spans="1:7" x14ac:dyDescent="0.25">
      <c r="A30" s="101"/>
      <c r="B30" s="45"/>
      <c r="C30" s="45"/>
      <c r="D30" s="21"/>
      <c r="E30" s="42" t="s">
        <v>66</v>
      </c>
      <c r="F30" s="41">
        <v>0.1</v>
      </c>
      <c r="G30" s="44">
        <v>0.01</v>
      </c>
    </row>
  </sheetData>
  <sheetProtection algorithmName="SHA-512" hashValue="02K1sLUqbBHpMk9Rh5WJLavrjRq2kXGsnWbFlQ3BsqpMdZA4YHxPMeznGYqTHQBK5p1vUdVzzjKF/njbctnR2A==" saltValue="sDW4moNaxhGy6Wlm0D0D2Q==" spinCount="100000" sheet="1" objects="1" scenarios="1" selectLockedCells="1" selectUnlockedCells="1"/>
  <mergeCells count="10">
    <mergeCell ref="A29:A30"/>
    <mergeCell ref="D2:E2"/>
    <mergeCell ref="D3:E3"/>
    <mergeCell ref="G3:G5"/>
    <mergeCell ref="D4:D5"/>
    <mergeCell ref="A1:A5"/>
    <mergeCell ref="C1:C5"/>
    <mergeCell ref="D1:E1"/>
    <mergeCell ref="F1:F5"/>
    <mergeCell ref="B1:B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30"/>
  <sheetViews>
    <sheetView zoomScale="80" zoomScaleNormal="80" workbookViewId="0">
      <selection activeCell="D13" sqref="D13"/>
    </sheetView>
  </sheetViews>
  <sheetFormatPr defaultRowHeight="15" x14ac:dyDescent="0.25"/>
  <cols>
    <col min="1" max="3" width="30" customWidth="1"/>
    <col min="4" max="4" width="44.28515625" customWidth="1"/>
  </cols>
  <sheetData>
    <row r="1" spans="1:4" x14ac:dyDescent="0.25">
      <c r="A1" s="100" t="s">
        <v>0</v>
      </c>
      <c r="B1" s="100" t="s">
        <v>135</v>
      </c>
      <c r="C1" s="100" t="s">
        <v>1</v>
      </c>
      <c r="D1" s="100"/>
    </row>
    <row r="2" spans="1:4" ht="62.25" customHeight="1" x14ac:dyDescent="0.25">
      <c r="A2" s="100"/>
      <c r="B2" s="100"/>
      <c r="C2" s="100" t="s">
        <v>89</v>
      </c>
      <c r="D2" s="100"/>
    </row>
    <row r="3" spans="1:4" x14ac:dyDescent="0.25">
      <c r="A3" s="100"/>
      <c r="B3" s="100"/>
      <c r="C3" s="112" t="str">
        <f>D30*100&amp;"% degli allevamenti aperti"</f>
        <v>10% degli allevamenti aperti</v>
      </c>
      <c r="D3" s="112"/>
    </row>
    <row r="4" spans="1:4" x14ac:dyDescent="0.25">
      <c r="A4" s="100"/>
      <c r="B4" s="100"/>
      <c r="C4" s="100" t="s">
        <v>33</v>
      </c>
      <c r="D4" s="31" t="s">
        <v>5</v>
      </c>
    </row>
    <row r="5" spans="1:4" x14ac:dyDescent="0.25">
      <c r="A5" s="100"/>
      <c r="B5" s="100"/>
      <c r="C5" s="100"/>
      <c r="D5" s="31" t="s">
        <v>6</v>
      </c>
    </row>
    <row r="6" spans="1:4" x14ac:dyDescent="0.25">
      <c r="A6" s="25" t="s">
        <v>7</v>
      </c>
      <c r="B6" s="26">
        <v>13</v>
      </c>
      <c r="C6" s="3">
        <f>ROUND((B6*0.8*$D$30),0)</f>
        <v>1</v>
      </c>
      <c r="D6" s="3">
        <f>ROUND((B6*0.2*$D$30),0)</f>
        <v>0</v>
      </c>
    </row>
    <row r="7" spans="1:4" x14ac:dyDescent="0.25">
      <c r="A7" s="25" t="s">
        <v>8</v>
      </c>
      <c r="B7" s="26">
        <v>5</v>
      </c>
      <c r="C7" s="3">
        <f t="shared" ref="C7:C26" si="0">ROUND((B7*0.8*$D$30),0)</f>
        <v>0</v>
      </c>
      <c r="D7" s="3">
        <f t="shared" ref="D7:D26" si="1">ROUND((B7*0.2*$D$30),0)</f>
        <v>0</v>
      </c>
    </row>
    <row r="8" spans="1:4" x14ac:dyDescent="0.25">
      <c r="A8" s="25" t="s">
        <v>9</v>
      </c>
      <c r="B8" s="26">
        <v>6</v>
      </c>
      <c r="C8" s="3">
        <f t="shared" si="0"/>
        <v>0</v>
      </c>
      <c r="D8" s="3">
        <f t="shared" si="1"/>
        <v>0</v>
      </c>
    </row>
    <row r="9" spans="1:4" x14ac:dyDescent="0.25">
      <c r="A9" s="25" t="s">
        <v>10</v>
      </c>
      <c r="B9" s="26">
        <v>21</v>
      </c>
      <c r="C9" s="3">
        <f t="shared" si="0"/>
        <v>2</v>
      </c>
      <c r="D9" s="3">
        <f t="shared" si="1"/>
        <v>0</v>
      </c>
    </row>
    <row r="10" spans="1:4" x14ac:dyDescent="0.25">
      <c r="A10" s="25" t="s">
        <v>11</v>
      </c>
      <c r="B10" s="26">
        <v>150</v>
      </c>
      <c r="C10" s="3">
        <f t="shared" si="0"/>
        <v>12</v>
      </c>
      <c r="D10" s="3">
        <f t="shared" si="1"/>
        <v>3</v>
      </c>
    </row>
    <row r="11" spans="1:4" x14ac:dyDescent="0.25">
      <c r="A11" s="25" t="s">
        <v>12</v>
      </c>
      <c r="B11" s="26">
        <v>221</v>
      </c>
      <c r="C11" s="3">
        <f t="shared" si="0"/>
        <v>18</v>
      </c>
      <c r="D11" s="3">
        <f t="shared" si="1"/>
        <v>4</v>
      </c>
    </row>
    <row r="12" spans="1:4" x14ac:dyDescent="0.25">
      <c r="A12" s="25" t="s">
        <v>13</v>
      </c>
      <c r="B12" s="26">
        <v>48</v>
      </c>
      <c r="C12" s="3">
        <f t="shared" si="0"/>
        <v>4</v>
      </c>
      <c r="D12" s="3">
        <f t="shared" si="1"/>
        <v>1</v>
      </c>
    </row>
    <row r="13" spans="1:4" x14ac:dyDescent="0.25">
      <c r="A13" s="25" t="s">
        <v>14</v>
      </c>
      <c r="B13" s="26">
        <v>6</v>
      </c>
      <c r="C13" s="3">
        <f t="shared" si="0"/>
        <v>0</v>
      </c>
      <c r="D13" s="3">
        <f t="shared" si="1"/>
        <v>0</v>
      </c>
    </row>
    <row r="14" spans="1:4" x14ac:dyDescent="0.25">
      <c r="A14" s="25" t="s">
        <v>15</v>
      </c>
      <c r="B14" s="26">
        <v>229</v>
      </c>
      <c r="C14" s="3">
        <f t="shared" si="0"/>
        <v>18</v>
      </c>
      <c r="D14" s="3">
        <f t="shared" si="1"/>
        <v>5</v>
      </c>
    </row>
    <row r="15" spans="1:4" x14ac:dyDescent="0.25">
      <c r="A15" s="25" t="s">
        <v>16</v>
      </c>
      <c r="B15" s="26">
        <v>34</v>
      </c>
      <c r="C15" s="3">
        <f t="shared" si="0"/>
        <v>3</v>
      </c>
      <c r="D15" s="3">
        <f t="shared" si="1"/>
        <v>1</v>
      </c>
    </row>
    <row r="16" spans="1:4" x14ac:dyDescent="0.25">
      <c r="A16" s="25" t="s">
        <v>17</v>
      </c>
      <c r="B16" s="26">
        <v>3</v>
      </c>
      <c r="C16" s="3">
        <f t="shared" si="0"/>
        <v>0</v>
      </c>
      <c r="D16" s="3">
        <f t="shared" si="1"/>
        <v>0</v>
      </c>
    </row>
    <row r="17" spans="1:4" x14ac:dyDescent="0.25">
      <c r="A17" s="25" t="s">
        <v>18</v>
      </c>
      <c r="B17" s="26">
        <v>217</v>
      </c>
      <c r="C17" s="3">
        <f t="shared" si="0"/>
        <v>17</v>
      </c>
      <c r="D17" s="3">
        <f t="shared" si="1"/>
        <v>4</v>
      </c>
    </row>
    <row r="18" spans="1:4" x14ac:dyDescent="0.25">
      <c r="A18" s="25" t="s">
        <v>19</v>
      </c>
      <c r="B18" s="26">
        <v>68</v>
      </c>
      <c r="C18" s="3">
        <f t="shared" si="0"/>
        <v>5</v>
      </c>
      <c r="D18" s="3">
        <f t="shared" si="1"/>
        <v>1</v>
      </c>
    </row>
    <row r="19" spans="1:4" x14ac:dyDescent="0.25">
      <c r="A19" s="25" t="s">
        <v>20</v>
      </c>
      <c r="B19" s="26">
        <v>45</v>
      </c>
      <c r="C19" s="3">
        <f t="shared" si="0"/>
        <v>4</v>
      </c>
      <c r="D19" s="3">
        <f t="shared" si="1"/>
        <v>1</v>
      </c>
    </row>
    <row r="20" spans="1:4" x14ac:dyDescent="0.25">
      <c r="A20" s="25" t="s">
        <v>21</v>
      </c>
      <c r="B20" s="26">
        <v>34</v>
      </c>
      <c r="C20" s="3">
        <f t="shared" si="0"/>
        <v>3</v>
      </c>
      <c r="D20" s="3">
        <f t="shared" si="1"/>
        <v>1</v>
      </c>
    </row>
    <row r="21" spans="1:4" x14ac:dyDescent="0.25">
      <c r="A21" s="25" t="s">
        <v>22</v>
      </c>
      <c r="B21" s="26">
        <v>103</v>
      </c>
      <c r="C21" s="3">
        <f t="shared" si="0"/>
        <v>8</v>
      </c>
      <c r="D21" s="3">
        <f t="shared" si="1"/>
        <v>2</v>
      </c>
    </row>
    <row r="22" spans="1:4" x14ac:dyDescent="0.25">
      <c r="A22" s="25" t="s">
        <v>23</v>
      </c>
      <c r="B22" s="26">
        <v>53</v>
      </c>
      <c r="C22" s="3">
        <f t="shared" si="0"/>
        <v>4</v>
      </c>
      <c r="D22" s="3">
        <f t="shared" si="1"/>
        <v>1</v>
      </c>
    </row>
    <row r="23" spans="1:4" x14ac:dyDescent="0.25">
      <c r="A23" s="25" t="s">
        <v>24</v>
      </c>
      <c r="B23" s="26">
        <v>140</v>
      </c>
      <c r="C23" s="3">
        <f t="shared" si="0"/>
        <v>11</v>
      </c>
      <c r="D23" s="3">
        <f t="shared" si="1"/>
        <v>3</v>
      </c>
    </row>
    <row r="24" spans="1:4" x14ac:dyDescent="0.25">
      <c r="A24" s="25" t="s">
        <v>25</v>
      </c>
      <c r="B24" s="26">
        <v>17</v>
      </c>
      <c r="C24" s="3">
        <f t="shared" si="0"/>
        <v>1</v>
      </c>
      <c r="D24" s="3">
        <f t="shared" si="1"/>
        <v>0</v>
      </c>
    </row>
    <row r="25" spans="1:4" x14ac:dyDescent="0.25">
      <c r="A25" s="25" t="s">
        <v>26</v>
      </c>
      <c r="B25" s="26">
        <v>4</v>
      </c>
      <c r="C25" s="3">
        <f t="shared" si="0"/>
        <v>0</v>
      </c>
      <c r="D25" s="3">
        <f t="shared" si="1"/>
        <v>0</v>
      </c>
    </row>
    <row r="26" spans="1:4" x14ac:dyDescent="0.25">
      <c r="A26" s="25" t="s">
        <v>27</v>
      </c>
      <c r="B26" s="26">
        <v>558</v>
      </c>
      <c r="C26" s="3">
        <f t="shared" si="0"/>
        <v>45</v>
      </c>
      <c r="D26" s="3">
        <f t="shared" si="1"/>
        <v>11</v>
      </c>
    </row>
    <row r="27" spans="1:4" x14ac:dyDescent="0.25">
      <c r="A27" s="25" t="s">
        <v>28</v>
      </c>
      <c r="B27" s="27">
        <f>SUM(B6:B26)</f>
        <v>1975</v>
      </c>
      <c r="C27" s="27">
        <f>SUM(C6:C26)</f>
        <v>156</v>
      </c>
      <c r="D27" s="27">
        <f>SUM(D6:D26)</f>
        <v>38</v>
      </c>
    </row>
    <row r="28" spans="1:4" x14ac:dyDescent="0.25">
      <c r="A28" s="85" t="s">
        <v>125</v>
      </c>
    </row>
    <row r="29" spans="1:4" x14ac:dyDescent="0.25">
      <c r="D29" s="43" t="s">
        <v>68</v>
      </c>
    </row>
    <row r="30" spans="1:4" ht="30" x14ac:dyDescent="0.25">
      <c r="A30" s="45" t="s">
        <v>67</v>
      </c>
      <c r="B30" s="21"/>
      <c r="C30" s="42" t="s">
        <v>66</v>
      </c>
      <c r="D30" s="41">
        <v>0.1</v>
      </c>
    </row>
  </sheetData>
  <sheetProtection algorithmName="SHA-512" hashValue="4r61R8xB1lLX5m8Zj8RqpqrWiegKZQ9qaP+PVkRbx/Pfdj08IiqkyFgElYZnOpVMNwZyrTit4lVufAzSzN/yug==" saltValue="dPeQwTCejnEwOhzxeE+FFw==" spinCount="100000" sheet="1" objects="1" scenarios="1" selectLockedCells="1" selectUnlockedCells="1"/>
  <mergeCells count="6">
    <mergeCell ref="C4:C5"/>
    <mergeCell ref="A1:A5"/>
    <mergeCell ref="B1:B5"/>
    <mergeCell ref="C1:D1"/>
    <mergeCell ref="C2:D2"/>
    <mergeCell ref="C3:D3"/>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30"/>
  <sheetViews>
    <sheetView topLeftCell="A6" workbookViewId="0">
      <selection activeCell="B12" sqref="B12"/>
    </sheetView>
  </sheetViews>
  <sheetFormatPr defaultRowHeight="15" x14ac:dyDescent="0.25"/>
  <cols>
    <col min="1" max="4" width="30" customWidth="1"/>
  </cols>
  <sheetData>
    <row r="1" spans="1:13" x14ac:dyDescent="0.25">
      <c r="A1" s="100" t="s">
        <v>0</v>
      </c>
      <c r="B1" s="100" t="s">
        <v>129</v>
      </c>
      <c r="C1" s="100" t="s">
        <v>1</v>
      </c>
      <c r="D1" s="100"/>
    </row>
    <row r="2" spans="1:13" ht="33" customHeight="1" x14ac:dyDescent="0.25">
      <c r="A2" s="100"/>
      <c r="B2" s="100"/>
      <c r="C2" s="100" t="s">
        <v>90</v>
      </c>
      <c r="D2" s="100"/>
      <c r="F2" s="115" t="s">
        <v>92</v>
      </c>
      <c r="G2" s="115"/>
      <c r="H2" s="115"/>
      <c r="I2" s="115"/>
      <c r="J2" s="115"/>
      <c r="K2" s="115"/>
    </row>
    <row r="3" spans="1:13" x14ac:dyDescent="0.25">
      <c r="A3" s="100"/>
      <c r="B3" s="100"/>
      <c r="C3" s="112" t="str">
        <f>D30*100&amp;"% degli allevamenti aperti"</f>
        <v>10% degli allevamenti aperti</v>
      </c>
      <c r="D3" s="112"/>
      <c r="F3" s="119" t="s">
        <v>93</v>
      </c>
      <c r="G3" s="119"/>
      <c r="H3" s="119"/>
      <c r="I3" s="119"/>
      <c r="J3" s="119"/>
      <c r="K3" s="119"/>
    </row>
    <row r="4" spans="1:13" x14ac:dyDescent="0.25">
      <c r="A4" s="100"/>
      <c r="B4" s="100"/>
      <c r="C4" s="100" t="s">
        <v>33</v>
      </c>
      <c r="D4" s="31" t="s">
        <v>5</v>
      </c>
      <c r="F4" s="119"/>
      <c r="G4" s="119"/>
      <c r="H4" s="119"/>
      <c r="I4" s="119"/>
      <c r="J4" s="119"/>
      <c r="K4" s="119"/>
    </row>
    <row r="5" spans="1:13" x14ac:dyDescent="0.25">
      <c r="A5" s="100"/>
      <c r="B5" s="100"/>
      <c r="C5" s="100"/>
      <c r="D5" s="31" t="s">
        <v>6</v>
      </c>
      <c r="F5" s="119"/>
      <c r="G5" s="119"/>
      <c r="H5" s="119"/>
      <c r="I5" s="119"/>
      <c r="J5" s="119"/>
      <c r="K5" s="119"/>
    </row>
    <row r="6" spans="1:13" x14ac:dyDescent="0.25">
      <c r="A6" s="25" t="s">
        <v>7</v>
      </c>
      <c r="B6" s="26">
        <v>9</v>
      </c>
      <c r="C6" s="3">
        <f>ROUND((B6*0.8*$D$30),0)</f>
        <v>1</v>
      </c>
      <c r="D6" s="3">
        <f>ROUND((B6*0.2*$D$30),0)</f>
        <v>0</v>
      </c>
      <c r="F6" s="119"/>
      <c r="G6" s="119"/>
      <c r="H6" s="119"/>
      <c r="I6" s="119"/>
      <c r="J6" s="119"/>
      <c r="K6" s="119"/>
      <c r="L6" s="82"/>
      <c r="M6" s="62"/>
    </row>
    <row r="7" spans="1:13" x14ac:dyDescent="0.25">
      <c r="A7" s="25" t="s">
        <v>8</v>
      </c>
      <c r="B7" s="26">
        <v>2</v>
      </c>
      <c r="C7" s="3">
        <f t="shared" ref="C7:C26" si="0">ROUND((B7*0.8*$D$30),0)</f>
        <v>0</v>
      </c>
      <c r="D7" s="3">
        <f t="shared" ref="D7:D26" si="1">ROUND((B7*0.2*$D$30),0)</f>
        <v>0</v>
      </c>
      <c r="F7" s="119"/>
      <c r="G7" s="119"/>
      <c r="H7" s="119"/>
      <c r="I7" s="119"/>
      <c r="J7" s="119"/>
      <c r="K7" s="119"/>
      <c r="L7" s="82"/>
      <c r="M7" s="62"/>
    </row>
    <row r="8" spans="1:13" x14ac:dyDescent="0.25">
      <c r="A8" s="25" t="s">
        <v>9</v>
      </c>
      <c r="B8" s="26">
        <v>2</v>
      </c>
      <c r="C8" s="3">
        <f t="shared" si="0"/>
        <v>0</v>
      </c>
      <c r="D8" s="3">
        <f t="shared" si="1"/>
        <v>0</v>
      </c>
      <c r="L8" s="82"/>
      <c r="M8" s="62"/>
    </row>
    <row r="9" spans="1:13" x14ac:dyDescent="0.25">
      <c r="A9" s="25" t="s">
        <v>10</v>
      </c>
      <c r="B9" s="26">
        <v>6</v>
      </c>
      <c r="C9" s="3">
        <f t="shared" si="0"/>
        <v>0</v>
      </c>
      <c r="D9" s="3">
        <f t="shared" si="1"/>
        <v>0</v>
      </c>
      <c r="L9" s="82"/>
      <c r="M9" s="62"/>
    </row>
    <row r="10" spans="1:13" x14ac:dyDescent="0.25">
      <c r="A10" s="25" t="s">
        <v>11</v>
      </c>
      <c r="B10" s="26">
        <v>61</v>
      </c>
      <c r="C10" s="3">
        <f t="shared" si="0"/>
        <v>5</v>
      </c>
      <c r="D10" s="3">
        <f t="shared" si="1"/>
        <v>1</v>
      </c>
      <c r="L10" s="82"/>
      <c r="M10" s="62"/>
    </row>
    <row r="11" spans="1:13" x14ac:dyDescent="0.25">
      <c r="A11" s="25" t="s">
        <v>12</v>
      </c>
      <c r="B11" s="26">
        <v>34</v>
      </c>
      <c r="C11" s="3">
        <f t="shared" si="0"/>
        <v>3</v>
      </c>
      <c r="D11" s="3">
        <f t="shared" si="1"/>
        <v>1</v>
      </c>
      <c r="L11" s="82"/>
      <c r="M11" s="62"/>
    </row>
    <row r="12" spans="1:13" x14ac:dyDescent="0.25">
      <c r="A12" s="25" t="s">
        <v>13</v>
      </c>
      <c r="B12" s="26">
        <v>43</v>
      </c>
      <c r="C12" s="3">
        <f t="shared" si="0"/>
        <v>3</v>
      </c>
      <c r="D12" s="3">
        <f t="shared" si="1"/>
        <v>1</v>
      </c>
      <c r="L12" s="82"/>
      <c r="M12" s="62"/>
    </row>
    <row r="13" spans="1:13" x14ac:dyDescent="0.25">
      <c r="A13" s="25" t="s">
        <v>14</v>
      </c>
      <c r="B13" s="26">
        <v>11</v>
      </c>
      <c r="C13" s="3">
        <f t="shared" si="0"/>
        <v>1</v>
      </c>
      <c r="D13" s="3">
        <f t="shared" si="1"/>
        <v>0</v>
      </c>
      <c r="L13" s="82"/>
      <c r="M13" s="62"/>
    </row>
    <row r="14" spans="1:13" x14ac:dyDescent="0.25">
      <c r="A14" s="25" t="s">
        <v>15</v>
      </c>
      <c r="B14" s="26">
        <v>410</v>
      </c>
      <c r="C14" s="3">
        <f t="shared" si="0"/>
        <v>33</v>
      </c>
      <c r="D14" s="3">
        <f t="shared" si="1"/>
        <v>8</v>
      </c>
      <c r="L14" s="82"/>
      <c r="M14" s="62"/>
    </row>
    <row r="15" spans="1:13" x14ac:dyDescent="0.25">
      <c r="A15" s="25" t="s">
        <v>16</v>
      </c>
      <c r="B15" s="26">
        <v>32</v>
      </c>
      <c r="C15" s="3">
        <f t="shared" si="0"/>
        <v>3</v>
      </c>
      <c r="D15" s="3">
        <f t="shared" si="1"/>
        <v>1</v>
      </c>
      <c r="L15" s="82"/>
      <c r="M15" s="62"/>
    </row>
    <row r="16" spans="1:13" x14ac:dyDescent="0.25">
      <c r="A16" s="25" t="s">
        <v>17</v>
      </c>
      <c r="B16" s="26">
        <v>1</v>
      </c>
      <c r="C16" s="3">
        <f t="shared" si="0"/>
        <v>0</v>
      </c>
      <c r="D16" s="3">
        <f t="shared" si="1"/>
        <v>0</v>
      </c>
      <c r="L16" s="82"/>
      <c r="M16" s="62"/>
    </row>
    <row r="17" spans="1:13" x14ac:dyDescent="0.25">
      <c r="A17" s="25" t="s">
        <v>18</v>
      </c>
      <c r="B17" s="26">
        <v>101</v>
      </c>
      <c r="C17" s="3">
        <f t="shared" si="0"/>
        <v>8</v>
      </c>
      <c r="D17" s="3">
        <f t="shared" si="1"/>
        <v>2</v>
      </c>
      <c r="L17" s="82"/>
      <c r="M17" s="62"/>
    </row>
    <row r="18" spans="1:13" x14ac:dyDescent="0.25">
      <c r="A18" s="25" t="s">
        <v>19</v>
      </c>
      <c r="B18" s="26">
        <v>26</v>
      </c>
      <c r="C18" s="3">
        <f t="shared" si="0"/>
        <v>2</v>
      </c>
      <c r="D18" s="3">
        <f t="shared" si="1"/>
        <v>1</v>
      </c>
      <c r="L18" s="82"/>
      <c r="M18" s="62"/>
    </row>
    <row r="19" spans="1:13" x14ac:dyDescent="0.25">
      <c r="A19" s="25" t="s">
        <v>20</v>
      </c>
      <c r="B19" s="26">
        <v>0</v>
      </c>
      <c r="C19" s="3">
        <f t="shared" si="0"/>
        <v>0</v>
      </c>
      <c r="D19" s="3">
        <f t="shared" si="1"/>
        <v>0</v>
      </c>
      <c r="M19" s="62"/>
    </row>
    <row r="20" spans="1:13" x14ac:dyDescent="0.25">
      <c r="A20" s="25" t="s">
        <v>21</v>
      </c>
      <c r="B20" s="26">
        <v>33</v>
      </c>
      <c r="C20" s="3">
        <f t="shared" si="0"/>
        <v>3</v>
      </c>
      <c r="D20" s="3">
        <f t="shared" si="1"/>
        <v>1</v>
      </c>
      <c r="L20" s="82"/>
      <c r="M20" s="62"/>
    </row>
    <row r="21" spans="1:13" x14ac:dyDescent="0.25">
      <c r="A21" s="25" t="s">
        <v>22</v>
      </c>
      <c r="B21" s="26">
        <v>52</v>
      </c>
      <c r="C21" s="3">
        <f t="shared" si="0"/>
        <v>4</v>
      </c>
      <c r="D21" s="3">
        <f t="shared" si="1"/>
        <v>1</v>
      </c>
      <c r="L21" s="82"/>
      <c r="M21" s="62"/>
    </row>
    <row r="22" spans="1:13" x14ac:dyDescent="0.25">
      <c r="A22" s="25" t="s">
        <v>23</v>
      </c>
      <c r="B22" s="26">
        <v>0</v>
      </c>
      <c r="C22" s="3">
        <f t="shared" si="0"/>
        <v>0</v>
      </c>
      <c r="D22" s="3">
        <f t="shared" si="1"/>
        <v>0</v>
      </c>
      <c r="M22" s="62"/>
    </row>
    <row r="23" spans="1:13" x14ac:dyDescent="0.25">
      <c r="A23" s="25" t="s">
        <v>24</v>
      </c>
      <c r="B23" s="26">
        <v>3</v>
      </c>
      <c r="C23" s="3">
        <f t="shared" si="0"/>
        <v>0</v>
      </c>
      <c r="D23" s="3">
        <f t="shared" si="1"/>
        <v>0</v>
      </c>
      <c r="L23" s="82"/>
      <c r="M23" s="62"/>
    </row>
    <row r="24" spans="1:13" x14ac:dyDescent="0.25">
      <c r="A24" s="25" t="s">
        <v>25</v>
      </c>
      <c r="B24" s="26">
        <v>21</v>
      </c>
      <c r="C24" s="3">
        <f t="shared" si="0"/>
        <v>2</v>
      </c>
      <c r="D24" s="3">
        <f t="shared" si="1"/>
        <v>0</v>
      </c>
      <c r="L24" s="82"/>
      <c r="M24" s="62"/>
    </row>
    <row r="25" spans="1:13" x14ac:dyDescent="0.25">
      <c r="A25" s="25" t="s">
        <v>26</v>
      </c>
      <c r="B25" s="26">
        <v>15</v>
      </c>
      <c r="C25" s="3">
        <f t="shared" si="0"/>
        <v>1</v>
      </c>
      <c r="D25" s="3">
        <f t="shared" si="1"/>
        <v>0</v>
      </c>
      <c r="L25" s="82"/>
      <c r="M25" s="62"/>
    </row>
    <row r="26" spans="1:13" x14ac:dyDescent="0.25">
      <c r="A26" s="25" t="s">
        <v>27</v>
      </c>
      <c r="B26" s="26">
        <v>100</v>
      </c>
      <c r="C26" s="3">
        <f t="shared" si="0"/>
        <v>8</v>
      </c>
      <c r="D26" s="3">
        <f t="shared" si="1"/>
        <v>2</v>
      </c>
      <c r="L26" s="82"/>
      <c r="M26" s="62"/>
    </row>
    <row r="27" spans="1:13" x14ac:dyDescent="0.25">
      <c r="A27" s="25" t="s">
        <v>28</v>
      </c>
      <c r="B27" s="27">
        <f>SUM(B6:B26)</f>
        <v>962</v>
      </c>
      <c r="C27" s="27">
        <f>SUM(C6:C26)</f>
        <v>77</v>
      </c>
      <c r="D27" s="27">
        <f>SUM(D6:D26)</f>
        <v>19</v>
      </c>
    </row>
    <row r="29" spans="1:13" x14ac:dyDescent="0.25">
      <c r="D29" s="43" t="s">
        <v>68</v>
      </c>
    </row>
    <row r="30" spans="1:13" ht="30" x14ac:dyDescent="0.25">
      <c r="A30" s="45" t="s">
        <v>67</v>
      </c>
      <c r="B30" s="21"/>
      <c r="C30" s="42" t="s">
        <v>66</v>
      </c>
      <c r="D30" s="41">
        <v>0.1</v>
      </c>
    </row>
  </sheetData>
  <sheetProtection algorithmName="SHA-512" hashValue="PtHFrqGV2N5HTpONbPqfp1mNloM+a6sfd7BEBXPpqz+UXlisGwCNOyz9Tqdwf/8kGfOQ3lAY/8rAi/4RQffxlg==" saltValue="4/jVxYeUiPEb/CtDt/aWdg==" spinCount="100000" sheet="1" objects="1" scenarios="1" selectLockedCells="1" selectUnlockedCells="1"/>
  <mergeCells count="8">
    <mergeCell ref="F3:K7"/>
    <mergeCell ref="F2:K2"/>
    <mergeCell ref="A1:A5"/>
    <mergeCell ref="B1:B5"/>
    <mergeCell ref="C1:D1"/>
    <mergeCell ref="C2:D2"/>
    <mergeCell ref="C3:D3"/>
    <mergeCell ref="C4:C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30"/>
  <sheetViews>
    <sheetView workbookViewId="0">
      <selection activeCell="K15" sqref="K15"/>
    </sheetView>
  </sheetViews>
  <sheetFormatPr defaultRowHeight="15" x14ac:dyDescent="0.25"/>
  <cols>
    <col min="1" max="4" width="30" customWidth="1"/>
  </cols>
  <sheetData>
    <row r="1" spans="1:12" ht="15" customHeight="1" x14ac:dyDescent="0.25">
      <c r="A1" s="100" t="s">
        <v>0</v>
      </c>
      <c r="B1" s="100" t="s">
        <v>34</v>
      </c>
      <c r="C1" s="100" t="s">
        <v>1</v>
      </c>
      <c r="D1" s="100"/>
    </row>
    <row r="2" spans="1:12" ht="35.25" customHeight="1" x14ac:dyDescent="0.25">
      <c r="A2" s="100"/>
      <c r="B2" s="100"/>
      <c r="C2" s="100" t="s">
        <v>91</v>
      </c>
      <c r="D2" s="100"/>
      <c r="G2" s="115"/>
      <c r="H2" s="115"/>
      <c r="I2" s="115"/>
      <c r="J2" s="115"/>
      <c r="K2" s="115"/>
      <c r="L2" s="115"/>
    </row>
    <row r="3" spans="1:12" x14ac:dyDescent="0.25">
      <c r="A3" s="100"/>
      <c r="B3" s="100"/>
      <c r="C3" s="112" t="str">
        <f>D30*100&amp;"% degli allevamenti aperti"</f>
        <v>100% degli allevamenti aperti</v>
      </c>
      <c r="D3" s="112"/>
      <c r="G3" s="120"/>
      <c r="H3" s="120"/>
      <c r="I3" s="120"/>
      <c r="J3" s="120"/>
      <c r="K3" s="120"/>
      <c r="L3" s="120"/>
    </row>
    <row r="4" spans="1:12" x14ac:dyDescent="0.25">
      <c r="A4" s="100"/>
      <c r="B4" s="100"/>
      <c r="C4" s="100" t="s">
        <v>33</v>
      </c>
      <c r="D4" s="31" t="s">
        <v>5</v>
      </c>
      <c r="G4" s="120"/>
      <c r="H4" s="120"/>
      <c r="I4" s="120"/>
      <c r="J4" s="120"/>
      <c r="K4" s="120"/>
      <c r="L4" s="120"/>
    </row>
    <row r="5" spans="1:12" x14ac:dyDescent="0.25">
      <c r="A5" s="100"/>
      <c r="B5" s="100"/>
      <c r="C5" s="100"/>
      <c r="D5" s="31" t="s">
        <v>6</v>
      </c>
      <c r="G5" s="120"/>
      <c r="H5" s="120"/>
      <c r="I5" s="120"/>
      <c r="J5" s="120"/>
      <c r="K5" s="120"/>
      <c r="L5" s="120"/>
    </row>
    <row r="6" spans="1:12" x14ac:dyDescent="0.25">
      <c r="A6" s="25" t="s">
        <v>7</v>
      </c>
      <c r="B6" s="26">
        <v>1</v>
      </c>
      <c r="C6" s="3">
        <f>ROUND((B6*0.8*$D$30),0)</f>
        <v>1</v>
      </c>
      <c r="D6" s="3">
        <f>ROUND((B6*0.2*$D$30),0)</f>
        <v>0</v>
      </c>
      <c r="G6" s="120"/>
      <c r="H6" s="120"/>
      <c r="I6" s="120"/>
      <c r="J6" s="120"/>
      <c r="K6" s="120"/>
      <c r="L6" s="120"/>
    </row>
    <row r="7" spans="1:12" x14ac:dyDescent="0.25">
      <c r="A7" s="25" t="s">
        <v>8</v>
      </c>
      <c r="B7" s="26">
        <v>0</v>
      </c>
      <c r="C7" s="3">
        <f t="shared" ref="C7:C26" si="0">ROUND((B7*0.8*$D$30),0)</f>
        <v>0</v>
      </c>
      <c r="D7" s="3">
        <f t="shared" ref="D7:D26" si="1">ROUND((B7*0.2*$D$30),0)</f>
        <v>0</v>
      </c>
      <c r="G7" s="120"/>
      <c r="H7" s="120"/>
      <c r="I7" s="120"/>
      <c r="J7" s="120"/>
      <c r="K7" s="120"/>
      <c r="L7" s="120"/>
    </row>
    <row r="8" spans="1:12" x14ac:dyDescent="0.25">
      <c r="A8" s="25" t="s">
        <v>9</v>
      </c>
      <c r="B8" s="26">
        <v>0</v>
      </c>
      <c r="C8" s="3">
        <f t="shared" si="0"/>
        <v>0</v>
      </c>
      <c r="D8" s="3">
        <f t="shared" si="1"/>
        <v>0</v>
      </c>
      <c r="G8" s="81"/>
      <c r="H8" s="81"/>
      <c r="I8" s="81"/>
      <c r="J8" s="81"/>
      <c r="K8" s="81"/>
      <c r="L8" s="81"/>
    </row>
    <row r="9" spans="1:12" x14ac:dyDescent="0.25">
      <c r="A9" s="25" t="s">
        <v>10</v>
      </c>
      <c r="B9" s="26">
        <v>0</v>
      </c>
      <c r="C9" s="3">
        <f t="shared" si="0"/>
        <v>0</v>
      </c>
      <c r="D9" s="3">
        <f t="shared" si="1"/>
        <v>0</v>
      </c>
      <c r="G9" s="81"/>
      <c r="H9" s="81"/>
      <c r="I9" s="81"/>
      <c r="J9" s="81"/>
      <c r="K9" s="81"/>
      <c r="L9" s="81"/>
    </row>
    <row r="10" spans="1:12" x14ac:dyDescent="0.25">
      <c r="A10" s="25" t="s">
        <v>11</v>
      </c>
      <c r="B10" s="26">
        <v>2</v>
      </c>
      <c r="C10" s="3">
        <f t="shared" si="0"/>
        <v>2</v>
      </c>
      <c r="D10" s="3">
        <f t="shared" si="1"/>
        <v>0</v>
      </c>
    </row>
    <row r="11" spans="1:12" x14ac:dyDescent="0.25">
      <c r="A11" s="25" t="s">
        <v>12</v>
      </c>
      <c r="B11" s="26">
        <v>0</v>
      </c>
      <c r="C11" s="3">
        <f t="shared" si="0"/>
        <v>0</v>
      </c>
      <c r="D11" s="3">
        <f t="shared" si="1"/>
        <v>0</v>
      </c>
    </row>
    <row r="12" spans="1:12" x14ac:dyDescent="0.25">
      <c r="A12" s="25" t="s">
        <v>13</v>
      </c>
      <c r="B12" s="26">
        <v>0</v>
      </c>
      <c r="C12" s="3">
        <f t="shared" si="0"/>
        <v>0</v>
      </c>
      <c r="D12" s="3">
        <f t="shared" si="1"/>
        <v>0</v>
      </c>
    </row>
    <row r="13" spans="1:12" x14ac:dyDescent="0.25">
      <c r="A13" s="25" t="s">
        <v>14</v>
      </c>
      <c r="B13" s="26">
        <v>0</v>
      </c>
      <c r="C13" s="3">
        <f t="shared" si="0"/>
        <v>0</v>
      </c>
      <c r="D13" s="3">
        <f t="shared" si="1"/>
        <v>0</v>
      </c>
    </row>
    <row r="14" spans="1:12" x14ac:dyDescent="0.25">
      <c r="A14" s="25" t="s">
        <v>15</v>
      </c>
      <c r="B14" s="26">
        <v>3</v>
      </c>
      <c r="C14" s="3">
        <f t="shared" si="0"/>
        <v>2</v>
      </c>
      <c r="D14" s="3">
        <f t="shared" si="1"/>
        <v>1</v>
      </c>
    </row>
    <row r="15" spans="1:12" x14ac:dyDescent="0.25">
      <c r="A15" s="25" t="s">
        <v>16</v>
      </c>
      <c r="B15" s="26">
        <v>0</v>
      </c>
      <c r="C15" s="3">
        <f t="shared" si="0"/>
        <v>0</v>
      </c>
      <c r="D15" s="3">
        <f t="shared" si="1"/>
        <v>0</v>
      </c>
    </row>
    <row r="16" spans="1:12" x14ac:dyDescent="0.25">
      <c r="A16" s="25" t="s">
        <v>17</v>
      </c>
      <c r="B16" s="26">
        <v>0</v>
      </c>
      <c r="C16" s="3">
        <f t="shared" si="0"/>
        <v>0</v>
      </c>
      <c r="D16" s="3">
        <f t="shared" si="1"/>
        <v>0</v>
      </c>
    </row>
    <row r="17" spans="1:4" x14ac:dyDescent="0.25">
      <c r="A17" s="25" t="s">
        <v>18</v>
      </c>
      <c r="B17" s="26">
        <v>0</v>
      </c>
      <c r="C17" s="3">
        <f t="shared" si="0"/>
        <v>0</v>
      </c>
      <c r="D17" s="3">
        <f t="shared" si="1"/>
        <v>0</v>
      </c>
    </row>
    <row r="18" spans="1:4" x14ac:dyDescent="0.25">
      <c r="A18" s="25" t="s">
        <v>19</v>
      </c>
      <c r="B18" s="26">
        <v>0</v>
      </c>
      <c r="C18" s="3">
        <f t="shared" si="0"/>
        <v>0</v>
      </c>
      <c r="D18" s="3">
        <f t="shared" si="1"/>
        <v>0</v>
      </c>
    </row>
    <row r="19" spans="1:4" x14ac:dyDescent="0.25">
      <c r="A19" s="25" t="s">
        <v>20</v>
      </c>
      <c r="B19" s="26">
        <v>0</v>
      </c>
      <c r="C19" s="3">
        <f t="shared" si="0"/>
        <v>0</v>
      </c>
      <c r="D19" s="3">
        <f t="shared" si="1"/>
        <v>0</v>
      </c>
    </row>
    <row r="20" spans="1:4" x14ac:dyDescent="0.25">
      <c r="A20" s="25" t="s">
        <v>21</v>
      </c>
      <c r="B20" s="26">
        <v>0</v>
      </c>
      <c r="C20" s="3">
        <f t="shared" si="0"/>
        <v>0</v>
      </c>
      <c r="D20" s="3">
        <f t="shared" si="1"/>
        <v>0</v>
      </c>
    </row>
    <row r="21" spans="1:4" x14ac:dyDescent="0.25">
      <c r="A21" s="25" t="s">
        <v>22</v>
      </c>
      <c r="B21" s="26">
        <v>0</v>
      </c>
      <c r="C21" s="3">
        <f t="shared" si="0"/>
        <v>0</v>
      </c>
      <c r="D21" s="3">
        <f t="shared" si="1"/>
        <v>0</v>
      </c>
    </row>
    <row r="22" spans="1:4" x14ac:dyDescent="0.25">
      <c r="A22" s="25" t="s">
        <v>23</v>
      </c>
      <c r="B22" s="26">
        <v>0</v>
      </c>
      <c r="C22" s="3">
        <f t="shared" si="0"/>
        <v>0</v>
      </c>
      <c r="D22" s="3">
        <f t="shared" si="1"/>
        <v>0</v>
      </c>
    </row>
    <row r="23" spans="1:4" x14ac:dyDescent="0.25">
      <c r="A23" s="25" t="s">
        <v>24</v>
      </c>
      <c r="B23" s="26">
        <v>0</v>
      </c>
      <c r="C23" s="3">
        <f t="shared" si="0"/>
        <v>0</v>
      </c>
      <c r="D23" s="3">
        <f t="shared" si="1"/>
        <v>0</v>
      </c>
    </row>
    <row r="24" spans="1:4" x14ac:dyDescent="0.25">
      <c r="A24" s="25" t="s">
        <v>25</v>
      </c>
      <c r="B24" s="26">
        <v>0</v>
      </c>
      <c r="C24" s="3">
        <f t="shared" si="0"/>
        <v>0</v>
      </c>
      <c r="D24" s="3">
        <f t="shared" si="1"/>
        <v>0</v>
      </c>
    </row>
    <row r="25" spans="1:4" x14ac:dyDescent="0.25">
      <c r="A25" s="25" t="s">
        <v>26</v>
      </c>
      <c r="B25" s="26">
        <v>0</v>
      </c>
      <c r="C25" s="3">
        <f t="shared" si="0"/>
        <v>0</v>
      </c>
      <c r="D25" s="3">
        <f t="shared" si="1"/>
        <v>0</v>
      </c>
    </row>
    <row r="26" spans="1:4" x14ac:dyDescent="0.25">
      <c r="A26" s="25" t="s">
        <v>27</v>
      </c>
      <c r="B26" s="26">
        <v>2</v>
      </c>
      <c r="C26" s="3">
        <f t="shared" si="0"/>
        <v>2</v>
      </c>
      <c r="D26" s="3">
        <f t="shared" si="1"/>
        <v>0</v>
      </c>
    </row>
    <row r="27" spans="1:4" x14ac:dyDescent="0.25">
      <c r="A27" s="25" t="s">
        <v>28</v>
      </c>
      <c r="B27" s="27">
        <f>SUM(B6:B26)</f>
        <v>8</v>
      </c>
      <c r="C27" s="27">
        <f>SUM(C6:C26)</f>
        <v>7</v>
      </c>
      <c r="D27" s="27">
        <f>SUM(D6:D26)</f>
        <v>1</v>
      </c>
    </row>
    <row r="29" spans="1:4" x14ac:dyDescent="0.25">
      <c r="D29" s="43" t="s">
        <v>68</v>
      </c>
    </row>
    <row r="30" spans="1:4" ht="30" x14ac:dyDescent="0.25">
      <c r="A30" s="45" t="s">
        <v>67</v>
      </c>
      <c r="B30" s="21"/>
      <c r="C30" s="42" t="s">
        <v>66</v>
      </c>
      <c r="D30" s="41">
        <v>1</v>
      </c>
    </row>
  </sheetData>
  <sheetProtection algorithmName="SHA-512" hashValue="iEhHBOwi8eoxfK1d8j/yq/bLWImLZ0g+Wy6bPSBTYC/0MfBZc2rByHcE0dT5POlSA6VDICR4sWYhRdiFUfP4UA==" saltValue="NFpGHSInIerrFibNWUROmg==" spinCount="100000" sheet="1" objects="1" scenarios="1" selectLockedCells="1" selectUnlockedCells="1"/>
  <mergeCells count="8">
    <mergeCell ref="G2:L2"/>
    <mergeCell ref="G3:L7"/>
    <mergeCell ref="A1:A5"/>
    <mergeCell ref="B1:B5"/>
    <mergeCell ref="C1:D1"/>
    <mergeCell ref="C2:D2"/>
    <mergeCell ref="C3:D3"/>
    <mergeCell ref="C4:C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31"/>
  <sheetViews>
    <sheetView workbookViewId="0">
      <selection activeCell="C9" sqref="C9"/>
    </sheetView>
  </sheetViews>
  <sheetFormatPr defaultRowHeight="15" x14ac:dyDescent="0.25"/>
  <cols>
    <col min="1" max="1" width="30" style="17" customWidth="1"/>
    <col min="2" max="4" width="30" customWidth="1"/>
  </cols>
  <sheetData>
    <row r="1" spans="1:6" ht="30" customHeight="1" x14ac:dyDescent="0.25">
      <c r="A1" s="100" t="s">
        <v>0</v>
      </c>
      <c r="B1" s="100" t="s">
        <v>128</v>
      </c>
      <c r="C1" s="100" t="s">
        <v>1</v>
      </c>
      <c r="D1" s="100"/>
    </row>
    <row r="2" spans="1:6" ht="37.5" customHeight="1" x14ac:dyDescent="0.25">
      <c r="A2" s="100"/>
      <c r="B2" s="100"/>
      <c r="C2" s="100" t="s">
        <v>64</v>
      </c>
      <c r="D2" s="100"/>
    </row>
    <row r="3" spans="1:6" x14ac:dyDescent="0.25">
      <c r="A3" s="100"/>
      <c r="B3" s="100"/>
      <c r="C3" s="112" t="str">
        <f>D31*100&amp;"% degli allevamenti aperti"</f>
        <v>25% degli allevamenti aperti</v>
      </c>
      <c r="D3" s="112"/>
    </row>
    <row r="4" spans="1:6" x14ac:dyDescent="0.25">
      <c r="A4" s="100"/>
      <c r="B4" s="100"/>
      <c r="C4" s="98" t="s">
        <v>33</v>
      </c>
      <c r="D4" s="22" t="s">
        <v>5</v>
      </c>
    </row>
    <row r="5" spans="1:6" x14ac:dyDescent="0.25">
      <c r="A5" s="100"/>
      <c r="B5" s="100"/>
      <c r="C5" s="99"/>
      <c r="D5" s="22" t="s">
        <v>6</v>
      </c>
    </row>
    <row r="6" spans="1:6" x14ac:dyDescent="0.25">
      <c r="A6" s="75" t="s">
        <v>7</v>
      </c>
      <c r="B6" s="76">
        <v>0</v>
      </c>
      <c r="C6" s="3">
        <f>ROUND((B6*0.8*$D$31),0)</f>
        <v>0</v>
      </c>
      <c r="D6" s="3">
        <f>ROUND((B6*0.2*$D$31),0)</f>
        <v>0</v>
      </c>
      <c r="E6" s="46"/>
      <c r="F6" s="46"/>
    </row>
    <row r="7" spans="1:6" x14ac:dyDescent="0.25">
      <c r="A7" s="75" t="s">
        <v>8</v>
      </c>
      <c r="B7" s="76">
        <v>2</v>
      </c>
      <c r="C7" s="3">
        <f t="shared" ref="C7:C26" si="0">ROUND((B7*0.8*$D$31),0)</f>
        <v>0</v>
      </c>
      <c r="D7" s="3">
        <f t="shared" ref="D7:D26" si="1">ROUND((B7*0.2*$D$31),0)</f>
        <v>0</v>
      </c>
      <c r="E7" s="46"/>
      <c r="F7" s="46"/>
    </row>
    <row r="8" spans="1:6" x14ac:dyDescent="0.25">
      <c r="A8" s="75" t="s">
        <v>9</v>
      </c>
      <c r="B8" s="76">
        <v>3</v>
      </c>
      <c r="C8" s="3">
        <f t="shared" si="0"/>
        <v>1</v>
      </c>
      <c r="D8" s="3">
        <f t="shared" si="1"/>
        <v>0</v>
      </c>
      <c r="E8" s="46"/>
      <c r="F8" s="46"/>
    </row>
    <row r="9" spans="1:6" x14ac:dyDescent="0.25">
      <c r="A9" s="75" t="s">
        <v>10</v>
      </c>
      <c r="B9" s="76">
        <v>2</v>
      </c>
      <c r="C9" s="3">
        <f t="shared" si="0"/>
        <v>0</v>
      </c>
      <c r="D9" s="3">
        <f t="shared" si="1"/>
        <v>0</v>
      </c>
      <c r="E9" s="46"/>
      <c r="F9" s="46"/>
    </row>
    <row r="10" spans="1:6" x14ac:dyDescent="0.25">
      <c r="A10" s="75" t="s">
        <v>11</v>
      </c>
      <c r="B10" s="76">
        <v>9</v>
      </c>
      <c r="C10" s="3">
        <f t="shared" si="0"/>
        <v>2</v>
      </c>
      <c r="D10" s="3">
        <f t="shared" si="1"/>
        <v>0</v>
      </c>
      <c r="E10" s="46"/>
      <c r="F10" s="46"/>
    </row>
    <row r="11" spans="1:6" x14ac:dyDescent="0.25">
      <c r="A11" s="75" t="s">
        <v>12</v>
      </c>
      <c r="B11" s="76">
        <v>1</v>
      </c>
      <c r="C11" s="3">
        <f t="shared" si="0"/>
        <v>0</v>
      </c>
      <c r="D11" s="3">
        <f t="shared" si="1"/>
        <v>0</v>
      </c>
      <c r="E11" s="46"/>
      <c r="F11" s="46"/>
    </row>
    <row r="12" spans="1:6" x14ac:dyDescent="0.25">
      <c r="A12" s="75" t="s">
        <v>13</v>
      </c>
      <c r="B12" s="76">
        <v>5</v>
      </c>
      <c r="C12" s="3">
        <f t="shared" si="0"/>
        <v>1</v>
      </c>
      <c r="D12" s="3">
        <f t="shared" si="1"/>
        <v>0</v>
      </c>
      <c r="E12" s="46"/>
      <c r="F12" s="46"/>
    </row>
    <row r="13" spans="1:6" x14ac:dyDescent="0.25">
      <c r="A13" s="75" t="s">
        <v>14</v>
      </c>
      <c r="B13" s="76">
        <v>0</v>
      </c>
      <c r="C13" s="3">
        <f t="shared" si="0"/>
        <v>0</v>
      </c>
      <c r="D13" s="3">
        <f t="shared" si="1"/>
        <v>0</v>
      </c>
      <c r="E13" s="46"/>
      <c r="F13" s="46"/>
    </row>
    <row r="14" spans="1:6" x14ac:dyDescent="0.25">
      <c r="A14" s="75" t="s">
        <v>15</v>
      </c>
      <c r="B14" s="76">
        <v>209</v>
      </c>
      <c r="C14" s="3">
        <f>ROUND((B14*0.8*$D$31),0)</f>
        <v>42</v>
      </c>
      <c r="D14" s="3">
        <f t="shared" si="1"/>
        <v>10</v>
      </c>
      <c r="E14" s="46"/>
      <c r="F14" s="46"/>
    </row>
    <row r="15" spans="1:6" x14ac:dyDescent="0.25">
      <c r="A15" s="75" t="s">
        <v>16</v>
      </c>
      <c r="B15" s="76">
        <v>0</v>
      </c>
      <c r="C15" s="3">
        <f t="shared" si="0"/>
        <v>0</v>
      </c>
      <c r="D15" s="3">
        <f t="shared" si="1"/>
        <v>0</v>
      </c>
      <c r="E15" s="46"/>
      <c r="F15" s="46"/>
    </row>
    <row r="16" spans="1:6" x14ac:dyDescent="0.25">
      <c r="A16" s="75" t="s">
        <v>17</v>
      </c>
      <c r="B16" s="76">
        <v>1</v>
      </c>
      <c r="C16" s="3">
        <f t="shared" si="0"/>
        <v>0</v>
      </c>
      <c r="D16" s="3">
        <f t="shared" si="1"/>
        <v>0</v>
      </c>
      <c r="E16" s="46"/>
      <c r="F16" s="46"/>
    </row>
    <row r="17" spans="1:6" x14ac:dyDescent="0.25">
      <c r="A17" s="75" t="s">
        <v>18</v>
      </c>
      <c r="B17" s="76">
        <v>92</v>
      </c>
      <c r="C17" s="3">
        <f t="shared" si="0"/>
        <v>18</v>
      </c>
      <c r="D17" s="3">
        <f t="shared" si="1"/>
        <v>5</v>
      </c>
      <c r="E17" s="46"/>
      <c r="F17" s="46"/>
    </row>
    <row r="18" spans="1:6" x14ac:dyDescent="0.25">
      <c r="A18" s="75" t="s">
        <v>19</v>
      </c>
      <c r="B18" s="76">
        <v>0</v>
      </c>
      <c r="C18" s="3">
        <f t="shared" si="0"/>
        <v>0</v>
      </c>
      <c r="D18" s="3">
        <f t="shared" si="1"/>
        <v>0</v>
      </c>
      <c r="E18" s="46"/>
      <c r="F18" s="46"/>
    </row>
    <row r="19" spans="1:6" x14ac:dyDescent="0.25">
      <c r="A19" s="75" t="s">
        <v>20</v>
      </c>
      <c r="B19" s="76">
        <v>1</v>
      </c>
      <c r="C19" s="3">
        <f t="shared" si="0"/>
        <v>0</v>
      </c>
      <c r="D19" s="3">
        <f t="shared" si="1"/>
        <v>0</v>
      </c>
      <c r="E19" s="46"/>
      <c r="F19" s="46"/>
    </row>
    <row r="20" spans="1:6" x14ac:dyDescent="0.25">
      <c r="A20" s="75" t="s">
        <v>21</v>
      </c>
      <c r="B20" s="76">
        <v>0</v>
      </c>
      <c r="C20" s="3">
        <f t="shared" si="0"/>
        <v>0</v>
      </c>
      <c r="D20" s="3">
        <f t="shared" si="1"/>
        <v>0</v>
      </c>
      <c r="E20" s="46"/>
      <c r="F20" s="46"/>
    </row>
    <row r="21" spans="1:6" x14ac:dyDescent="0.25">
      <c r="A21" s="75" t="s">
        <v>22</v>
      </c>
      <c r="B21" s="76">
        <v>0</v>
      </c>
      <c r="C21" s="3">
        <f t="shared" si="0"/>
        <v>0</v>
      </c>
      <c r="D21" s="3">
        <f t="shared" si="1"/>
        <v>0</v>
      </c>
      <c r="E21" s="46"/>
      <c r="F21" s="46"/>
    </row>
    <row r="22" spans="1:6" x14ac:dyDescent="0.25">
      <c r="A22" s="75" t="s">
        <v>23</v>
      </c>
      <c r="B22" s="76">
        <v>1</v>
      </c>
      <c r="C22" s="3">
        <f t="shared" si="0"/>
        <v>0</v>
      </c>
      <c r="D22" s="3">
        <f t="shared" si="1"/>
        <v>0</v>
      </c>
      <c r="E22" s="46"/>
      <c r="F22" s="46"/>
    </row>
    <row r="23" spans="1:6" x14ac:dyDescent="0.25">
      <c r="A23" s="75" t="s">
        <v>24</v>
      </c>
      <c r="B23" s="76">
        <v>2</v>
      </c>
      <c r="C23" s="3">
        <f t="shared" si="0"/>
        <v>0</v>
      </c>
      <c r="D23" s="3">
        <f t="shared" si="1"/>
        <v>0</v>
      </c>
      <c r="E23" s="46"/>
      <c r="F23" s="46"/>
    </row>
    <row r="24" spans="1:6" x14ac:dyDescent="0.25">
      <c r="A24" s="75" t="s">
        <v>25</v>
      </c>
      <c r="B24" s="76">
        <v>0</v>
      </c>
      <c r="C24" s="3">
        <f t="shared" si="0"/>
        <v>0</v>
      </c>
      <c r="D24" s="3">
        <f t="shared" si="1"/>
        <v>0</v>
      </c>
      <c r="E24" s="46"/>
      <c r="F24" s="46"/>
    </row>
    <row r="25" spans="1:6" x14ac:dyDescent="0.25">
      <c r="A25" s="75" t="s">
        <v>26</v>
      </c>
      <c r="B25" s="76">
        <v>0</v>
      </c>
      <c r="C25" s="3">
        <f t="shared" si="0"/>
        <v>0</v>
      </c>
      <c r="D25" s="3">
        <f t="shared" si="1"/>
        <v>0</v>
      </c>
      <c r="E25" s="46"/>
      <c r="F25" s="46"/>
    </row>
    <row r="26" spans="1:6" x14ac:dyDescent="0.25">
      <c r="A26" s="75" t="s">
        <v>27</v>
      </c>
      <c r="B26" s="76">
        <v>342</v>
      </c>
      <c r="C26" s="3">
        <f t="shared" si="0"/>
        <v>68</v>
      </c>
      <c r="D26" s="3">
        <f t="shared" si="1"/>
        <v>17</v>
      </c>
      <c r="E26" s="46"/>
      <c r="F26" s="46"/>
    </row>
    <row r="27" spans="1:6" x14ac:dyDescent="0.25">
      <c r="A27" s="75" t="s">
        <v>28</v>
      </c>
      <c r="B27" s="76">
        <f>SUM(B6:B26)</f>
        <v>670</v>
      </c>
      <c r="C27" s="3">
        <f>SUM(C6:C26)</f>
        <v>132</v>
      </c>
      <c r="D27" s="3">
        <f>SUM(D6:D26)</f>
        <v>32</v>
      </c>
    </row>
    <row r="30" spans="1:6" x14ac:dyDescent="0.25">
      <c r="A30"/>
      <c r="D30" s="43" t="s">
        <v>68</v>
      </c>
    </row>
    <row r="31" spans="1:6" ht="30" x14ac:dyDescent="0.25">
      <c r="A31" s="13" t="s">
        <v>67</v>
      </c>
      <c r="B31" s="21"/>
      <c r="C31" s="42" t="s">
        <v>66</v>
      </c>
      <c r="D31" s="41">
        <v>0.25</v>
      </c>
    </row>
  </sheetData>
  <sheetProtection algorithmName="SHA-512" hashValue="Hv9IP/+zBZOt+uC8iJa0NLu9NHjmChob/HgQ48pAJJyc3W/3C+zmQXRpUGodqYYjpBCDAgr97EL2fFjhidOByQ==" saltValue="2+OUg+YWEsVHJC9wvsZI7Q==" spinCount="100000" sheet="1" objects="1" scenarios="1" selectLockedCells="1" selectUnlockedCells="1"/>
  <mergeCells count="6">
    <mergeCell ref="A1:A5"/>
    <mergeCell ref="B1:B5"/>
    <mergeCell ref="C1:D1"/>
    <mergeCell ref="C2:D2"/>
    <mergeCell ref="C3:D3"/>
    <mergeCell ref="C4:C5"/>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S24"/>
  <sheetViews>
    <sheetView workbookViewId="0">
      <selection activeCell="N27" sqref="N27"/>
    </sheetView>
  </sheetViews>
  <sheetFormatPr defaultRowHeight="15" x14ac:dyDescent="0.25"/>
  <cols>
    <col min="1" max="1" width="12.85546875" style="17" customWidth="1"/>
    <col min="6" max="6" width="10.5703125" customWidth="1"/>
    <col min="24" max="24" width="4.28515625" style="8" customWidth="1"/>
    <col min="31" max="31" width="6.28515625" customWidth="1"/>
    <col min="35" max="37" width="16.28515625" customWidth="1"/>
    <col min="38" max="39" width="17.140625" customWidth="1"/>
    <col min="40" max="41" width="14" customWidth="1"/>
    <col min="42" max="43" width="16" customWidth="1"/>
    <col min="44" max="45" width="13.5703125" customWidth="1"/>
  </cols>
  <sheetData>
    <row r="1" spans="1:45" s="53" customFormat="1" ht="26.25" customHeight="1" x14ac:dyDescent="0.4">
      <c r="A1" s="51" t="s">
        <v>62</v>
      </c>
      <c r="B1" s="121">
        <v>2021</v>
      </c>
      <c r="C1" s="121"/>
      <c r="D1" s="121"/>
      <c r="E1" s="121"/>
      <c r="F1" s="121"/>
      <c r="G1" s="121"/>
      <c r="H1" s="121"/>
      <c r="I1" s="121"/>
      <c r="J1" s="121"/>
      <c r="K1" s="121"/>
      <c r="L1" s="121"/>
      <c r="M1" s="121"/>
      <c r="N1" s="121"/>
      <c r="O1" s="121"/>
      <c r="P1" s="121"/>
      <c r="Q1" s="121"/>
      <c r="R1" s="121"/>
      <c r="S1" s="121"/>
      <c r="T1" s="121"/>
      <c r="U1" s="121"/>
      <c r="V1" s="121"/>
      <c r="W1" s="121"/>
      <c r="X1" s="52"/>
      <c r="Y1" s="121" t="s">
        <v>124</v>
      </c>
      <c r="Z1" s="121"/>
      <c r="AA1" s="121"/>
      <c r="AB1" s="121"/>
      <c r="AC1" s="121"/>
      <c r="AD1" s="121"/>
      <c r="AE1"/>
      <c r="AF1" s="122" t="s">
        <v>61</v>
      </c>
      <c r="AG1" s="124" t="s">
        <v>118</v>
      </c>
      <c r="AH1"/>
      <c r="AI1" s="121">
        <v>2020</v>
      </c>
      <c r="AJ1" s="121"/>
      <c r="AK1"/>
      <c r="AL1" s="126">
        <v>2019</v>
      </c>
      <c r="AM1" s="127"/>
      <c r="AN1" s="127"/>
      <c r="AO1" s="128"/>
      <c r="AP1" s="126">
        <v>2018</v>
      </c>
      <c r="AQ1" s="127"/>
      <c r="AR1" s="127"/>
      <c r="AS1" s="128"/>
    </row>
    <row r="2" spans="1:45" ht="90" customHeight="1" x14ac:dyDescent="0.25">
      <c r="A2" s="23" t="s">
        <v>63</v>
      </c>
      <c r="B2" s="22" t="s">
        <v>53</v>
      </c>
      <c r="C2" s="22" t="s">
        <v>37</v>
      </c>
      <c r="D2" s="22" t="s">
        <v>38</v>
      </c>
      <c r="E2" s="22" t="s">
        <v>39</v>
      </c>
      <c r="F2" s="22" t="s">
        <v>40</v>
      </c>
      <c r="G2" s="22" t="s">
        <v>41</v>
      </c>
      <c r="H2" s="22" t="s">
        <v>42</v>
      </c>
      <c r="I2" s="22" t="s">
        <v>43</v>
      </c>
      <c r="J2" s="22" t="s">
        <v>44</v>
      </c>
      <c r="K2" s="22" t="s">
        <v>45</v>
      </c>
      <c r="L2" s="50" t="s">
        <v>95</v>
      </c>
      <c r="M2" s="83" t="s">
        <v>46</v>
      </c>
      <c r="N2" s="83" t="s">
        <v>47</v>
      </c>
      <c r="O2" s="83" t="s">
        <v>48</v>
      </c>
      <c r="P2" s="83" t="s">
        <v>49</v>
      </c>
      <c r="Q2" s="83" t="s">
        <v>50</v>
      </c>
      <c r="R2" s="83" t="s">
        <v>51</v>
      </c>
      <c r="S2" s="83" t="s">
        <v>52</v>
      </c>
      <c r="T2" s="83" t="s">
        <v>87</v>
      </c>
      <c r="U2" s="83" t="s">
        <v>88</v>
      </c>
      <c r="V2" s="22" t="s">
        <v>59</v>
      </c>
      <c r="W2" s="22" t="s">
        <v>60</v>
      </c>
      <c r="X2" s="19"/>
      <c r="Y2" s="22" t="s">
        <v>37</v>
      </c>
      <c r="Z2" s="22" t="s">
        <v>55</v>
      </c>
      <c r="AA2" s="22" t="s">
        <v>56</v>
      </c>
      <c r="AB2" s="22" t="s">
        <v>57</v>
      </c>
      <c r="AC2" s="22" t="s">
        <v>58</v>
      </c>
      <c r="AD2" s="22" t="s">
        <v>54</v>
      </c>
      <c r="AF2" s="123"/>
      <c r="AG2" s="125"/>
      <c r="AI2" s="54" t="s">
        <v>112</v>
      </c>
      <c r="AJ2" s="69" t="s">
        <v>119</v>
      </c>
      <c r="AL2" s="54" t="s">
        <v>111</v>
      </c>
      <c r="AM2" s="69" t="s">
        <v>120</v>
      </c>
      <c r="AN2" s="54" t="s">
        <v>112</v>
      </c>
      <c r="AO2" s="69" t="s">
        <v>121</v>
      </c>
      <c r="AP2" s="54" t="s">
        <v>111</v>
      </c>
      <c r="AQ2" s="69" t="s">
        <v>122</v>
      </c>
      <c r="AR2" s="54" t="s">
        <v>112</v>
      </c>
      <c r="AS2" s="69" t="s">
        <v>123</v>
      </c>
    </row>
    <row r="3" spans="1:45" x14ac:dyDescent="0.25">
      <c r="A3" s="23" t="s">
        <v>7</v>
      </c>
      <c r="B3" s="4">
        <f>Suino!I7</f>
        <v>27</v>
      </c>
      <c r="C3" s="4">
        <f>Suino!E7+Suino!F7+Suino!H7</f>
        <v>53</v>
      </c>
      <c r="D3" s="4">
        <f>'Vitelli a carne bianca'!C6+'Vitelli a carne bianca'!D6</f>
        <v>0</v>
      </c>
      <c r="E3" s="4">
        <f>'Vitelli altre tipologie'!D6+'Vitelli altre tipologie'!E6+'Vitelli altre tipologie'!G6</f>
        <v>43</v>
      </c>
      <c r="F3" s="4">
        <f>Annutoli!D6+Annutoli!E6+Annutoli!G6</f>
        <v>0</v>
      </c>
      <c r="G3" s="4">
        <f>Bovini!D6+Bovini!E6+Bovini!G6</f>
        <v>64</v>
      </c>
      <c r="H3" s="4">
        <f>Bufalini!D6+Bufalini!E6+Bufalini!G6</f>
        <v>0</v>
      </c>
      <c r="I3" s="4">
        <f>Broiler!C6+Broiler!D6</f>
        <v>6</v>
      </c>
      <c r="J3" s="4">
        <f>Ovaiole!C6+Ovaiole!D6</f>
        <v>4</v>
      </c>
      <c r="K3" s="4">
        <f>Tacchini!C6+Tacchini!D6</f>
        <v>0</v>
      </c>
      <c r="L3" s="4">
        <f>Ratiti!C6+Ratiti!D6</f>
        <v>0</v>
      </c>
      <c r="M3" s="4">
        <f>'Altri avicoli'!C6+'Altri avicoli'!D6</f>
        <v>5</v>
      </c>
      <c r="N3" s="4">
        <f>Ovini!D6+Ovini!E6+Ovini!G6</f>
        <v>96</v>
      </c>
      <c r="O3" s="4">
        <f>Caprini!D6+Caprini!E6+Caprini!G6</f>
        <v>8</v>
      </c>
      <c r="P3" s="4">
        <f>Equidi!C6+Equidi!D6</f>
        <v>7</v>
      </c>
      <c r="Q3" s="4">
        <f>Conigli!D6+Conigli!E6+Conigli!G6</f>
        <v>2</v>
      </c>
      <c r="R3" s="4">
        <f>Lepri!D6+Lepri!E6+Lepri!G6</f>
        <v>1</v>
      </c>
      <c r="S3" s="4">
        <f>Acquacoltura!C6+Acquacoltura!D6</f>
        <v>1</v>
      </c>
      <c r="T3" s="4">
        <f>'Altre specie'!C6+'Altre specie'!D6</f>
        <v>1</v>
      </c>
      <c r="U3" s="4">
        <f>'Animali da pelliccia'!C6+'Animali da pelliccia'!D6</f>
        <v>1</v>
      </c>
      <c r="V3" s="15">
        <f t="shared" ref="V3:V23" si="0">SUM(C3:U3)</f>
        <v>292</v>
      </c>
      <c r="W3" s="15">
        <f t="shared" ref="W3:W24" si="1">V3+B3</f>
        <v>319</v>
      </c>
      <c r="X3" s="20"/>
      <c r="Y3" s="1">
        <v>104</v>
      </c>
      <c r="Z3" s="1">
        <v>173</v>
      </c>
      <c r="AA3" s="1">
        <v>8</v>
      </c>
      <c r="AB3" s="1">
        <v>6</v>
      </c>
      <c r="AC3" s="1">
        <v>258</v>
      </c>
      <c r="AD3" s="16">
        <f t="shared" ref="AD3:AD24" si="2">SUM(Y3:AC3)</f>
        <v>549</v>
      </c>
      <c r="AF3" s="4">
        <f t="shared" ref="AF3:AF23" si="3">V3-AD3</f>
        <v>-257</v>
      </c>
      <c r="AG3" s="4">
        <f t="shared" ref="AG3:AG23" si="4">W3-AD3</f>
        <v>-230</v>
      </c>
      <c r="AI3" s="27">
        <f>'2020'!G3</f>
        <v>373</v>
      </c>
      <c r="AJ3" s="27">
        <f>V3-AI3</f>
        <v>-81</v>
      </c>
      <c r="AL3" s="26">
        <f>'2019'!V3</f>
        <v>379</v>
      </c>
      <c r="AM3" s="27">
        <f>V3-AL3</f>
        <v>-87</v>
      </c>
      <c r="AN3" s="26">
        <f>'2019'!G3</f>
        <v>426</v>
      </c>
      <c r="AO3" s="27">
        <f>V3-AN3</f>
        <v>-134</v>
      </c>
      <c r="AP3" s="26">
        <f>'2018'!W3</f>
        <v>374</v>
      </c>
      <c r="AQ3" s="27">
        <f>V3-AP3</f>
        <v>-82</v>
      </c>
      <c r="AR3" s="26">
        <f>'2018'!H3</f>
        <v>373</v>
      </c>
      <c r="AS3" s="70">
        <f>V3-AR3</f>
        <v>-81</v>
      </c>
    </row>
    <row r="4" spans="1:45" x14ac:dyDescent="0.25">
      <c r="A4" s="23" t="s">
        <v>8</v>
      </c>
      <c r="B4" s="4">
        <f>Suino!I8</f>
        <v>26</v>
      </c>
      <c r="C4" s="4">
        <f>Suino!E8+Suino!F8+Suino!H8</f>
        <v>47</v>
      </c>
      <c r="D4" s="4">
        <f>'Vitelli a carne bianca'!C7+'Vitelli a carne bianca'!D7</f>
        <v>0</v>
      </c>
      <c r="E4" s="4">
        <f>'Vitelli altre tipologie'!D7+'Vitelli altre tipologie'!E7+'Vitelli altre tipologie'!G7</f>
        <v>69</v>
      </c>
      <c r="F4" s="4">
        <f>Annutoli!D7+Annutoli!E7+Annutoli!G7</f>
        <v>1</v>
      </c>
      <c r="G4" s="4">
        <f>Bovini!D7+Bovini!E7+Bovini!G7</f>
        <v>95</v>
      </c>
      <c r="H4" s="4">
        <f>Bufalini!D7+Bufalini!E7+Bufalini!G7</f>
        <v>2</v>
      </c>
      <c r="I4" s="4">
        <f>Broiler!C7+Broiler!D7</f>
        <v>0</v>
      </c>
      <c r="J4" s="4">
        <f>Ovaiole!C7+Ovaiole!D7</f>
        <v>1</v>
      </c>
      <c r="K4" s="4">
        <f>Tacchini!C7+Tacchini!D7</f>
        <v>0</v>
      </c>
      <c r="L4" s="4">
        <f>Ratiti!C7+Ratiti!D7</f>
        <v>1</v>
      </c>
      <c r="M4" s="4">
        <f>'Altri avicoli'!C7+'Altri avicoli'!D7</f>
        <v>0</v>
      </c>
      <c r="N4" s="4">
        <f>Ovini!D7+Ovini!E7+Ovini!G7</f>
        <v>156</v>
      </c>
      <c r="O4" s="4">
        <f>Caprini!D7+Caprini!E7+Caprini!G7</f>
        <v>19</v>
      </c>
      <c r="P4" s="4">
        <f>Equidi!C7+Equidi!D7</f>
        <v>6</v>
      </c>
      <c r="Q4" s="4">
        <f>Conigli!D7+Conigli!E7+Conigli!G7</f>
        <v>0</v>
      </c>
      <c r="R4" s="4">
        <f>Lepri!D7+Lepri!E7+Lepri!G7</f>
        <v>0</v>
      </c>
      <c r="S4" s="4">
        <f>Acquacoltura!C7+Acquacoltura!D7</f>
        <v>0</v>
      </c>
      <c r="T4" s="4">
        <f>'Altre specie'!C7+'Altre specie'!D7</f>
        <v>0</v>
      </c>
      <c r="U4" s="4">
        <f>'Animali da pelliccia'!C7+'Animali da pelliccia'!D7</f>
        <v>0</v>
      </c>
      <c r="V4" s="15">
        <f t="shared" si="0"/>
        <v>397</v>
      </c>
      <c r="W4" s="15">
        <f t="shared" si="1"/>
        <v>423</v>
      </c>
      <c r="X4" s="20"/>
      <c r="Y4" s="1">
        <v>31</v>
      </c>
      <c r="Z4" s="1">
        <v>135</v>
      </c>
      <c r="AA4" s="1">
        <v>2</v>
      </c>
      <c r="AB4" s="1">
        <v>0</v>
      </c>
      <c r="AC4" s="1">
        <v>318</v>
      </c>
      <c r="AD4" s="16">
        <f t="shared" si="2"/>
        <v>486</v>
      </c>
      <c r="AF4" s="4">
        <f t="shared" si="3"/>
        <v>-89</v>
      </c>
      <c r="AG4" s="4">
        <f t="shared" si="4"/>
        <v>-63</v>
      </c>
      <c r="AI4" s="27">
        <f>'2020'!G4</f>
        <v>459</v>
      </c>
      <c r="AJ4" s="27">
        <f t="shared" ref="AJ4:AJ24" si="5">V4-AI4</f>
        <v>-62</v>
      </c>
      <c r="AL4" s="26">
        <f>'2019'!V4</f>
        <v>434</v>
      </c>
      <c r="AM4" s="27">
        <f t="shared" ref="AM4:AM24" si="6">V4-AL4</f>
        <v>-37</v>
      </c>
      <c r="AN4" s="26">
        <f>'2019'!G4</f>
        <v>568</v>
      </c>
      <c r="AO4" s="27">
        <f t="shared" ref="AO4:AO24" si="7">V4-AN4</f>
        <v>-171</v>
      </c>
      <c r="AP4" s="26">
        <f>'2018'!W4</f>
        <v>443</v>
      </c>
      <c r="AQ4" s="27">
        <f t="shared" ref="AQ4:AQ24" si="8">V4-AP4</f>
        <v>-46</v>
      </c>
      <c r="AR4" s="26">
        <f>'2018'!H4</f>
        <v>637</v>
      </c>
      <c r="AS4" s="70">
        <f t="shared" ref="AS4:AS24" si="9">V4-AR4</f>
        <v>-240</v>
      </c>
    </row>
    <row r="5" spans="1:45" x14ac:dyDescent="0.25">
      <c r="A5" s="23" t="s">
        <v>9</v>
      </c>
      <c r="B5" s="4">
        <f>Suino!I9</f>
        <v>41</v>
      </c>
      <c r="C5" s="4">
        <f>Suino!E9+Suino!F9+Suino!H9</f>
        <v>75</v>
      </c>
      <c r="D5" s="4">
        <f>'Vitelli a carne bianca'!C8+'Vitelli a carne bianca'!D8</f>
        <v>1</v>
      </c>
      <c r="E5" s="4">
        <f>'Vitelli altre tipologie'!D8+'Vitelli altre tipologie'!E8+'Vitelli altre tipologie'!G8</f>
        <v>61</v>
      </c>
      <c r="F5" s="4">
        <f>Annutoli!D8+Annutoli!E8+Annutoli!G8</f>
        <v>0</v>
      </c>
      <c r="G5" s="4">
        <f>Bovini!D8+Bovini!E8+Bovini!G8</f>
        <v>107</v>
      </c>
      <c r="H5" s="4">
        <f>Bufalini!D8+Bufalini!E8+Bufalini!G8</f>
        <v>0</v>
      </c>
      <c r="I5" s="4">
        <f>Broiler!C8+Broiler!D8</f>
        <v>1</v>
      </c>
      <c r="J5" s="4">
        <f>Ovaiole!C8+Ovaiole!D8</f>
        <v>4</v>
      </c>
      <c r="K5" s="4">
        <f>Tacchini!C8+Tacchini!D8</f>
        <v>0</v>
      </c>
      <c r="L5" s="4">
        <f>Ratiti!C8+Ratiti!D8</f>
        <v>0</v>
      </c>
      <c r="M5" s="4">
        <f>'Altri avicoli'!C8+'Altri avicoli'!D8</f>
        <v>1</v>
      </c>
      <c r="N5" s="4">
        <f>Ovini!D8+Ovini!E8+Ovini!G8</f>
        <v>175</v>
      </c>
      <c r="O5" s="4">
        <f>Caprini!D8+Caprini!E8+Caprini!G8</f>
        <v>88</v>
      </c>
      <c r="P5" s="4">
        <f>Equidi!C8+Equidi!D8</f>
        <v>0</v>
      </c>
      <c r="Q5" s="4">
        <f>Conigli!D8+Conigli!E8+Conigli!G8</f>
        <v>0</v>
      </c>
      <c r="R5" s="4">
        <f>Lepri!D8+Lepri!E8+Lepri!G8</f>
        <v>0</v>
      </c>
      <c r="S5" s="4">
        <f>Acquacoltura!C8+Acquacoltura!D8</f>
        <v>0</v>
      </c>
      <c r="T5" s="4">
        <f>'Altre specie'!C8+'Altre specie'!D8</f>
        <v>0</v>
      </c>
      <c r="U5" s="4">
        <f>'Animali da pelliccia'!C8+'Animali da pelliccia'!D8</f>
        <v>0</v>
      </c>
      <c r="V5" s="15">
        <f t="shared" si="0"/>
        <v>513</v>
      </c>
      <c r="W5" s="15">
        <f t="shared" si="1"/>
        <v>554</v>
      </c>
      <c r="X5" s="20"/>
      <c r="Y5" s="1">
        <v>107</v>
      </c>
      <c r="Z5" s="1">
        <v>224</v>
      </c>
      <c r="AA5" s="1">
        <v>6</v>
      </c>
      <c r="AB5" s="1">
        <v>1</v>
      </c>
      <c r="AC5" s="1">
        <v>450</v>
      </c>
      <c r="AD5" s="16">
        <f t="shared" si="2"/>
        <v>788</v>
      </c>
      <c r="AF5" s="4">
        <f t="shared" si="3"/>
        <v>-275</v>
      </c>
      <c r="AG5" s="4">
        <f t="shared" si="4"/>
        <v>-234</v>
      </c>
      <c r="AI5" s="27">
        <f>'2020'!G5</f>
        <v>285</v>
      </c>
      <c r="AJ5" s="27">
        <f t="shared" si="5"/>
        <v>228</v>
      </c>
      <c r="AL5" s="26">
        <f>'2019'!V5</f>
        <v>612</v>
      </c>
      <c r="AM5" s="27">
        <f t="shared" si="6"/>
        <v>-99</v>
      </c>
      <c r="AN5" s="26">
        <f>'2019'!G5</f>
        <v>458</v>
      </c>
      <c r="AO5" s="27">
        <f t="shared" si="7"/>
        <v>55</v>
      </c>
      <c r="AP5" s="26">
        <f>'2018'!W5</f>
        <v>611</v>
      </c>
      <c r="AQ5" s="27">
        <f t="shared" si="8"/>
        <v>-98</v>
      </c>
      <c r="AR5" s="26">
        <f>'2018'!H5</f>
        <v>487</v>
      </c>
      <c r="AS5" s="70">
        <f t="shared" si="9"/>
        <v>26</v>
      </c>
    </row>
    <row r="6" spans="1:45" x14ac:dyDescent="0.25">
      <c r="A6" s="23" t="s">
        <v>10</v>
      </c>
      <c r="B6" s="4">
        <f>Suino!I10</f>
        <v>48</v>
      </c>
      <c r="C6" s="4">
        <f>Suino!E10+Suino!F10+Suino!H10</f>
        <v>87</v>
      </c>
      <c r="D6" s="4">
        <f>'Vitelli a carne bianca'!C9+'Vitelli a carne bianca'!D9</f>
        <v>0</v>
      </c>
      <c r="E6" s="4">
        <f>'Vitelli altre tipologie'!D9+'Vitelli altre tipologie'!E9+'Vitelli altre tipologie'!G9</f>
        <v>86</v>
      </c>
      <c r="F6" s="4">
        <f>Annutoli!D9+Annutoli!E9+Annutoli!G9</f>
        <v>114</v>
      </c>
      <c r="G6" s="4">
        <f>Bovini!D9+Bovini!E9+Bovini!G9</f>
        <v>150</v>
      </c>
      <c r="H6" s="4">
        <f>Bufalini!D9+Bufalini!E9+Bufalini!G9</f>
        <v>153</v>
      </c>
      <c r="I6" s="4">
        <f>Broiler!C9+Broiler!D9</f>
        <v>9</v>
      </c>
      <c r="J6" s="4">
        <f>Ovaiole!C9+Ovaiole!D9</f>
        <v>7</v>
      </c>
      <c r="K6" s="4">
        <f>Tacchini!C9+Tacchini!D9</f>
        <v>0</v>
      </c>
      <c r="L6" s="4">
        <f>Ratiti!C9+Ratiti!D9</f>
        <v>0</v>
      </c>
      <c r="M6" s="4">
        <f>'Altri avicoli'!C9+'Altri avicoli'!D9</f>
        <v>5</v>
      </c>
      <c r="N6" s="4">
        <f>Ovini!D9+Ovini!E9+Ovini!G9</f>
        <v>133</v>
      </c>
      <c r="O6" s="4">
        <f>Caprini!D9+Caprini!E9+Caprini!G9</f>
        <v>42</v>
      </c>
      <c r="P6" s="4">
        <f>Equidi!C9+Equidi!D9</f>
        <v>4</v>
      </c>
      <c r="Q6" s="4">
        <f>Conigli!D9+Conigli!E9+Conigli!G9</f>
        <v>4</v>
      </c>
      <c r="R6" s="4">
        <f>Lepri!D9+Lepri!E9+Lepri!G9</f>
        <v>0</v>
      </c>
      <c r="S6" s="4">
        <f>Acquacoltura!C9+Acquacoltura!D9</f>
        <v>2</v>
      </c>
      <c r="T6" s="4">
        <f>'Altre specie'!C9+'Altre specie'!D9</f>
        <v>0</v>
      </c>
      <c r="U6" s="4">
        <f>'Animali da pelliccia'!C9+'Animali da pelliccia'!D9</f>
        <v>0</v>
      </c>
      <c r="V6" s="15">
        <f t="shared" si="0"/>
        <v>796</v>
      </c>
      <c r="W6" s="15">
        <f t="shared" si="1"/>
        <v>844</v>
      </c>
      <c r="X6" s="20"/>
      <c r="Y6" s="1">
        <v>168</v>
      </c>
      <c r="Z6" s="1">
        <v>396</v>
      </c>
      <c r="AA6" s="1">
        <v>13</v>
      </c>
      <c r="AB6" s="1">
        <v>8</v>
      </c>
      <c r="AC6" s="1">
        <v>608</v>
      </c>
      <c r="AD6" s="16">
        <f t="shared" si="2"/>
        <v>1193</v>
      </c>
      <c r="AF6" s="4">
        <f t="shared" si="3"/>
        <v>-397</v>
      </c>
      <c r="AG6" s="4">
        <f t="shared" si="4"/>
        <v>-349</v>
      </c>
      <c r="AI6" s="27">
        <f>'2020'!G6</f>
        <v>488</v>
      </c>
      <c r="AJ6" s="27">
        <f t="shared" si="5"/>
        <v>308</v>
      </c>
      <c r="AL6" s="26">
        <f>'2019'!V6</f>
        <v>931</v>
      </c>
      <c r="AM6" s="27">
        <f t="shared" si="6"/>
        <v>-135</v>
      </c>
      <c r="AN6" s="26">
        <f>'2019'!G6</f>
        <v>816</v>
      </c>
      <c r="AO6" s="27">
        <f t="shared" si="7"/>
        <v>-20</v>
      </c>
      <c r="AP6" s="26">
        <f>'2018'!W6</f>
        <v>951</v>
      </c>
      <c r="AQ6" s="27">
        <f t="shared" si="8"/>
        <v>-155</v>
      </c>
      <c r="AR6" s="26">
        <f>'2018'!H6</f>
        <v>863</v>
      </c>
      <c r="AS6" s="70">
        <f t="shared" si="9"/>
        <v>-67</v>
      </c>
    </row>
    <row r="7" spans="1:45" x14ac:dyDescent="0.25">
      <c r="A7" s="23" t="s">
        <v>11</v>
      </c>
      <c r="B7" s="4">
        <f>Suino!I11</f>
        <v>151</v>
      </c>
      <c r="C7" s="4">
        <f>Suino!E11+Suino!F11+Suino!H11</f>
        <v>267</v>
      </c>
      <c r="D7" s="4">
        <f>'Vitelli a carne bianca'!C10+'Vitelli a carne bianca'!D10</f>
        <v>2</v>
      </c>
      <c r="E7" s="4">
        <f>'Vitelli altre tipologie'!D10+'Vitelli altre tipologie'!E10+'Vitelli altre tipologie'!G10</f>
        <v>300</v>
      </c>
      <c r="F7" s="4">
        <f>Annutoli!D10+Annutoli!E10+Annutoli!G10</f>
        <v>0</v>
      </c>
      <c r="G7" s="4">
        <f>Bovini!D10+Bovini!E10+Bovini!G10</f>
        <v>411</v>
      </c>
      <c r="H7" s="4">
        <f>Bufalini!D10+Bufalini!E10+Bufalini!G10</f>
        <v>0</v>
      </c>
      <c r="I7" s="4">
        <f>Broiler!C10+Broiler!D10</f>
        <v>25</v>
      </c>
      <c r="J7" s="4">
        <f>Ovaiole!C10+Ovaiole!D10</f>
        <v>14</v>
      </c>
      <c r="K7" s="4">
        <f>Tacchini!C10+Tacchini!D10</f>
        <v>6</v>
      </c>
      <c r="L7" s="4">
        <f>Ratiti!C10+Ratiti!D10</f>
        <v>1</v>
      </c>
      <c r="M7" s="4">
        <f>'Altri avicoli'!C10+'Altri avicoli'!D10</f>
        <v>28</v>
      </c>
      <c r="N7" s="4">
        <f>Ovini!D10+Ovini!E10+Ovini!G10</f>
        <v>39</v>
      </c>
      <c r="O7" s="4">
        <f>Caprini!D10+Caprini!E10+Caprini!G10</f>
        <v>12</v>
      </c>
      <c r="P7" s="4">
        <f>Equidi!C10+Equidi!D10</f>
        <v>4</v>
      </c>
      <c r="Q7" s="4">
        <f>Conigli!D10+Conigli!E10+Conigli!G10</f>
        <v>4</v>
      </c>
      <c r="R7" s="4">
        <f>Lepri!D10+Lepri!E10+Lepri!G10</f>
        <v>1</v>
      </c>
      <c r="S7" s="4">
        <f>Acquacoltura!C10+Acquacoltura!D10</f>
        <v>15</v>
      </c>
      <c r="T7" s="4">
        <f>'Altre specie'!C10+'Altre specie'!D10</f>
        <v>6</v>
      </c>
      <c r="U7" s="4">
        <f>'Animali da pelliccia'!C10+'Animali da pelliccia'!D10</f>
        <v>2</v>
      </c>
      <c r="V7" s="15">
        <f t="shared" si="0"/>
        <v>1137</v>
      </c>
      <c r="W7" s="15">
        <f t="shared" si="1"/>
        <v>1288</v>
      </c>
      <c r="X7" s="20"/>
      <c r="Y7" s="1">
        <v>254</v>
      </c>
      <c r="Z7" s="1">
        <v>407</v>
      </c>
      <c r="AA7" s="1">
        <v>23</v>
      </c>
      <c r="AB7" s="1">
        <v>19</v>
      </c>
      <c r="AC7" s="1">
        <v>714</v>
      </c>
      <c r="AD7" s="16">
        <f t="shared" si="2"/>
        <v>1417</v>
      </c>
      <c r="AF7" s="4">
        <f t="shared" si="3"/>
        <v>-280</v>
      </c>
      <c r="AG7" s="4">
        <f t="shared" si="4"/>
        <v>-129</v>
      </c>
      <c r="AI7" s="27">
        <f>'2020'!G7</f>
        <v>984</v>
      </c>
      <c r="AJ7" s="27">
        <f t="shared" si="5"/>
        <v>153</v>
      </c>
      <c r="AL7" s="26">
        <f>'2019'!V7</f>
        <v>1098</v>
      </c>
      <c r="AM7" s="27">
        <f t="shared" si="6"/>
        <v>39</v>
      </c>
      <c r="AN7" s="26">
        <f>'2019'!G7</f>
        <v>1685</v>
      </c>
      <c r="AO7" s="27">
        <f t="shared" si="7"/>
        <v>-548</v>
      </c>
      <c r="AP7" s="26">
        <f>'2018'!W7</f>
        <v>1107</v>
      </c>
      <c r="AQ7" s="27">
        <f t="shared" si="8"/>
        <v>30</v>
      </c>
      <c r="AR7" s="26">
        <f>'2018'!H7</f>
        <v>1975</v>
      </c>
      <c r="AS7" s="70">
        <f t="shared" si="9"/>
        <v>-838</v>
      </c>
    </row>
    <row r="8" spans="1:45" x14ac:dyDescent="0.25">
      <c r="A8" s="23" t="s">
        <v>12</v>
      </c>
      <c r="B8" s="4">
        <f>Suino!I12</f>
        <v>30</v>
      </c>
      <c r="C8" s="4">
        <f>Suino!E12+Suino!F12+Suino!H12</f>
        <v>56</v>
      </c>
      <c r="D8" s="4">
        <f>'Vitelli a carne bianca'!C11+'Vitelli a carne bianca'!D11</f>
        <v>0</v>
      </c>
      <c r="E8" s="4">
        <f>'Vitelli altre tipologie'!D11+'Vitelli altre tipologie'!E11+'Vitelli altre tipologie'!G11</f>
        <v>40</v>
      </c>
      <c r="F8" s="4">
        <f>Annutoli!D11+Annutoli!E11+Annutoli!G11</f>
        <v>0</v>
      </c>
      <c r="G8" s="4">
        <f>Bovini!D11+Bovini!E11+Bovini!G11</f>
        <v>60</v>
      </c>
      <c r="H8" s="4">
        <f>Bufalini!D11+Bufalini!E11+Bufalini!G11</f>
        <v>0</v>
      </c>
      <c r="I8" s="4">
        <f>Broiler!C11+Broiler!D11</f>
        <v>13</v>
      </c>
      <c r="J8" s="4">
        <f>Ovaiole!C11+Ovaiole!D11</f>
        <v>3</v>
      </c>
      <c r="K8" s="4">
        <f>Tacchini!C11+Tacchini!D11</f>
        <v>1</v>
      </c>
      <c r="L8" s="4">
        <f>Ratiti!C11+Ratiti!D11</f>
        <v>0</v>
      </c>
      <c r="M8" s="4">
        <f>'Altri avicoli'!C11+'Altri avicoli'!D11</f>
        <v>5</v>
      </c>
      <c r="N8" s="4">
        <f>Ovini!D11+Ovini!E11+Ovini!G11</f>
        <v>9</v>
      </c>
      <c r="O8" s="4">
        <f>Caprini!D11+Caprini!E11+Caprini!G11</f>
        <v>8</v>
      </c>
      <c r="P8" s="4">
        <f>Equidi!C11+Equidi!D11</f>
        <v>1</v>
      </c>
      <c r="Q8" s="4">
        <f>Conigli!D11+Conigli!E11+Conigli!G11</f>
        <v>5</v>
      </c>
      <c r="R8" s="4">
        <f>Lepri!D11+Lepri!E11+Lepri!G11</f>
        <v>0</v>
      </c>
      <c r="S8" s="4">
        <f>Acquacoltura!C11+Acquacoltura!D11</f>
        <v>22</v>
      </c>
      <c r="T8" s="4">
        <f>'Altre specie'!C11+'Altre specie'!D11</f>
        <v>4</v>
      </c>
      <c r="U8" s="4">
        <f>'Animali da pelliccia'!C11+'Animali da pelliccia'!D11</f>
        <v>0</v>
      </c>
      <c r="V8" s="15">
        <f t="shared" si="0"/>
        <v>227</v>
      </c>
      <c r="W8" s="15">
        <f t="shared" si="1"/>
        <v>257</v>
      </c>
      <c r="X8" s="20"/>
      <c r="Y8" s="1">
        <v>54</v>
      </c>
      <c r="Z8" s="1">
        <v>82</v>
      </c>
      <c r="AA8" s="1">
        <v>7</v>
      </c>
      <c r="AB8" s="1">
        <v>12</v>
      </c>
      <c r="AC8" s="1">
        <v>181</v>
      </c>
      <c r="AD8" s="16">
        <f t="shared" si="2"/>
        <v>336</v>
      </c>
      <c r="AF8" s="4">
        <f t="shared" si="3"/>
        <v>-109</v>
      </c>
      <c r="AG8" s="4">
        <f t="shared" si="4"/>
        <v>-79</v>
      </c>
      <c r="AI8" s="27">
        <f>'2020'!G8</f>
        <v>140</v>
      </c>
      <c r="AJ8" s="27">
        <f t="shared" si="5"/>
        <v>87</v>
      </c>
      <c r="AL8" s="26">
        <f>'2019'!V8</f>
        <v>236</v>
      </c>
      <c r="AM8" s="27">
        <f t="shared" si="6"/>
        <v>-9</v>
      </c>
      <c r="AN8" s="26">
        <f>'2019'!G8</f>
        <v>130</v>
      </c>
      <c r="AO8" s="27">
        <f t="shared" si="7"/>
        <v>97</v>
      </c>
      <c r="AP8" s="26">
        <f>'2018'!W8</f>
        <v>237</v>
      </c>
      <c r="AQ8" s="27">
        <f t="shared" si="8"/>
        <v>-10</v>
      </c>
      <c r="AR8" s="26">
        <f>'2018'!H8</f>
        <v>228</v>
      </c>
      <c r="AS8" s="70">
        <f t="shared" si="9"/>
        <v>-1</v>
      </c>
    </row>
    <row r="9" spans="1:45" x14ac:dyDescent="0.25">
      <c r="A9" s="23" t="s">
        <v>13</v>
      </c>
      <c r="B9" s="4">
        <f>Suino!I13</f>
        <v>36</v>
      </c>
      <c r="C9" s="4">
        <f>Suino!E13+Suino!F13+Suino!H13</f>
        <v>66</v>
      </c>
      <c r="D9" s="4">
        <f>'Vitelli a carne bianca'!C12+'Vitelli a carne bianca'!D12</f>
        <v>1</v>
      </c>
      <c r="E9" s="4">
        <f>'Vitelli altre tipologie'!D12+'Vitelli altre tipologie'!E12+'Vitelli altre tipologie'!G12</f>
        <v>111</v>
      </c>
      <c r="F9" s="4">
        <f>Annutoli!D12+Annutoli!E12+Annutoli!G12</f>
        <v>36</v>
      </c>
      <c r="G9" s="4">
        <f>Bovini!D12+Bovini!E12+Bovini!G12</f>
        <v>183</v>
      </c>
      <c r="H9" s="4">
        <f>Bufalini!D12+Bufalini!E12+Bufalini!G12</f>
        <v>55</v>
      </c>
      <c r="I9" s="4">
        <f>Broiler!C12+Broiler!D12</f>
        <v>6</v>
      </c>
      <c r="J9" s="4">
        <f>Ovaiole!C12+Ovaiole!D12</f>
        <v>15</v>
      </c>
      <c r="K9" s="4">
        <f>Tacchini!C12+Tacchini!D12</f>
        <v>1</v>
      </c>
      <c r="L9" s="4">
        <f>Ratiti!C12+Ratiti!D12</f>
        <v>0</v>
      </c>
      <c r="M9" s="4">
        <f>'Altri avicoli'!C12+'Altri avicoli'!D12</f>
        <v>5</v>
      </c>
      <c r="N9" s="4">
        <f>Ovini!D12+Ovini!E12+Ovini!G12</f>
        <v>226</v>
      </c>
      <c r="O9" s="4">
        <f>Caprini!D12+Caprini!E12+Caprini!G12</f>
        <v>41</v>
      </c>
      <c r="P9" s="4">
        <f>Equidi!C12+Equidi!D12</f>
        <v>17</v>
      </c>
      <c r="Q9" s="4">
        <f>Conigli!D12+Conigli!E12+Conigli!G12</f>
        <v>4</v>
      </c>
      <c r="R9" s="4">
        <f>Lepri!D12+Lepri!E12+Lepri!G12</f>
        <v>1</v>
      </c>
      <c r="S9" s="4">
        <f>Acquacoltura!C12+Acquacoltura!D12</f>
        <v>5</v>
      </c>
      <c r="T9" s="4">
        <f>'Altre specie'!C12+'Altre specie'!D12</f>
        <v>4</v>
      </c>
      <c r="U9" s="4">
        <f>'Animali da pelliccia'!C12+'Animali da pelliccia'!D12</f>
        <v>0</v>
      </c>
      <c r="V9" s="15">
        <f t="shared" si="0"/>
        <v>777</v>
      </c>
      <c r="W9" s="15">
        <f t="shared" si="1"/>
        <v>813</v>
      </c>
      <c r="X9" s="20"/>
      <c r="Y9" s="1">
        <v>87</v>
      </c>
      <c r="Z9" s="1">
        <v>326</v>
      </c>
      <c r="AA9" s="1">
        <v>25</v>
      </c>
      <c r="AB9" s="1">
        <v>5</v>
      </c>
      <c r="AC9" s="1">
        <v>803</v>
      </c>
      <c r="AD9" s="16">
        <f t="shared" si="2"/>
        <v>1246</v>
      </c>
      <c r="AF9" s="4">
        <f t="shared" si="3"/>
        <v>-469</v>
      </c>
      <c r="AG9" s="4">
        <f t="shared" si="4"/>
        <v>-433</v>
      </c>
      <c r="AI9" s="27">
        <f>'2020'!G9</f>
        <v>471</v>
      </c>
      <c r="AJ9" s="27">
        <f t="shared" si="5"/>
        <v>306</v>
      </c>
      <c r="AL9" s="26">
        <f>'2019'!V9</f>
        <v>965</v>
      </c>
      <c r="AM9" s="27">
        <f t="shared" si="6"/>
        <v>-188</v>
      </c>
      <c r="AN9" s="26">
        <f>'2019'!G9</f>
        <v>640</v>
      </c>
      <c r="AO9" s="27">
        <f t="shared" si="7"/>
        <v>137</v>
      </c>
      <c r="AP9" s="26">
        <f>'2018'!W9</f>
        <v>972</v>
      </c>
      <c r="AQ9" s="27">
        <f t="shared" si="8"/>
        <v>-195</v>
      </c>
      <c r="AR9" s="26">
        <f>'2018'!H9</f>
        <v>539</v>
      </c>
      <c r="AS9" s="70">
        <f t="shared" si="9"/>
        <v>238</v>
      </c>
    </row>
    <row r="10" spans="1:45" x14ac:dyDescent="0.25">
      <c r="A10" s="23" t="s">
        <v>14</v>
      </c>
      <c r="B10" s="4">
        <f>Suino!I14</f>
        <v>2</v>
      </c>
      <c r="C10" s="4">
        <f>Suino!E14+Suino!F14+Suino!H14</f>
        <v>4</v>
      </c>
      <c r="D10" s="4">
        <f>'Vitelli a carne bianca'!C13+'Vitelli a carne bianca'!D13</f>
        <v>0</v>
      </c>
      <c r="E10" s="4">
        <f>'Vitelli altre tipologie'!D13+'Vitelli altre tipologie'!E13+'Vitelli altre tipologie'!G13</f>
        <v>6</v>
      </c>
      <c r="F10" s="4">
        <f>Annutoli!D13+Annutoli!E13+Annutoli!G13</f>
        <v>0</v>
      </c>
      <c r="G10" s="4">
        <f>Bovini!D13+Bovini!E13+Bovini!G13</f>
        <v>13</v>
      </c>
      <c r="H10" s="4">
        <f>Bufalini!D13+Bufalini!E13+Bufalini!G13</f>
        <v>0</v>
      </c>
      <c r="I10" s="4">
        <f>Broiler!C13+Broiler!D13</f>
        <v>0</v>
      </c>
      <c r="J10" s="4">
        <f>Ovaiole!C13+Ovaiole!D13</f>
        <v>1</v>
      </c>
      <c r="K10" s="4">
        <f>Tacchini!C13+Tacchini!D13</f>
        <v>0</v>
      </c>
      <c r="L10" s="4">
        <f>Ratiti!C13+Ratiti!D13</f>
        <v>0</v>
      </c>
      <c r="M10" s="4">
        <f>'Altri avicoli'!C13+'Altri avicoli'!D13</f>
        <v>1</v>
      </c>
      <c r="N10" s="4">
        <f>Ovini!D13+Ovini!E13+Ovini!G13</f>
        <v>9</v>
      </c>
      <c r="O10" s="4">
        <f>Caprini!D13+Caprini!E13+Caprini!G13</f>
        <v>10</v>
      </c>
      <c r="P10" s="4">
        <f>Equidi!C13+Equidi!D13</f>
        <v>1</v>
      </c>
      <c r="Q10" s="4">
        <f>Conigli!D13+Conigli!E13+Conigli!G13</f>
        <v>1</v>
      </c>
      <c r="R10" s="4">
        <f>Lepri!D13+Lepri!E13+Lepri!G13</f>
        <v>0</v>
      </c>
      <c r="S10" s="4">
        <f>Acquacoltura!C13+Acquacoltura!D13</f>
        <v>0</v>
      </c>
      <c r="T10" s="4">
        <f>'Altre specie'!C13+'Altre specie'!D13</f>
        <v>1</v>
      </c>
      <c r="U10" s="4">
        <f>'Animali da pelliccia'!C13+'Animali da pelliccia'!D13</f>
        <v>0</v>
      </c>
      <c r="V10" s="15">
        <f t="shared" si="0"/>
        <v>47</v>
      </c>
      <c r="W10" s="15">
        <f t="shared" si="1"/>
        <v>49</v>
      </c>
      <c r="X10" s="20"/>
      <c r="Y10" s="1">
        <v>3</v>
      </c>
      <c r="Z10" s="1">
        <v>33</v>
      </c>
      <c r="AA10" s="1">
        <v>6</v>
      </c>
      <c r="AB10" s="1">
        <v>0</v>
      </c>
      <c r="AC10" s="1">
        <v>71</v>
      </c>
      <c r="AD10" s="16">
        <f t="shared" si="2"/>
        <v>113</v>
      </c>
      <c r="AF10" s="4">
        <f t="shared" si="3"/>
        <v>-66</v>
      </c>
      <c r="AG10" s="4">
        <f t="shared" si="4"/>
        <v>-64</v>
      </c>
      <c r="AI10" s="27">
        <f>'2020'!G10</f>
        <v>161</v>
      </c>
      <c r="AJ10" s="27">
        <f t="shared" si="5"/>
        <v>-114</v>
      </c>
      <c r="AL10" s="26">
        <f>'2019'!V10</f>
        <v>59</v>
      </c>
      <c r="AM10" s="27">
        <f t="shared" si="6"/>
        <v>-12</v>
      </c>
      <c r="AN10" s="26">
        <f>'2019'!G10</f>
        <v>135</v>
      </c>
      <c r="AO10" s="27">
        <f t="shared" si="7"/>
        <v>-88</v>
      </c>
      <c r="AP10" s="26">
        <f>'2018'!W10</f>
        <v>60</v>
      </c>
      <c r="AQ10" s="27">
        <f t="shared" si="8"/>
        <v>-13</v>
      </c>
      <c r="AR10" s="26">
        <f>'2018'!H10</f>
        <v>159</v>
      </c>
      <c r="AS10" s="70">
        <f t="shared" si="9"/>
        <v>-112</v>
      </c>
    </row>
    <row r="11" spans="1:45" x14ac:dyDescent="0.25">
      <c r="A11" s="23" t="s">
        <v>15</v>
      </c>
      <c r="B11" s="4">
        <f>Suino!I15</f>
        <v>365</v>
      </c>
      <c r="C11" s="4">
        <f>Suino!E15+Suino!F15+Suino!H15</f>
        <v>645</v>
      </c>
      <c r="D11" s="4">
        <f>'Vitelli a carne bianca'!C14+'Vitelli a carne bianca'!D14</f>
        <v>52</v>
      </c>
      <c r="E11" s="4">
        <f>'Vitelli altre tipologie'!D14+'Vitelli altre tipologie'!E14+'Vitelli altre tipologie'!G14</f>
        <v>580</v>
      </c>
      <c r="F11" s="4">
        <f>Annutoli!D14+Annutoli!E14+Annutoli!G14</f>
        <v>2</v>
      </c>
      <c r="G11" s="4">
        <f>Bovini!D14+Bovini!E14+Bovini!G14</f>
        <v>758</v>
      </c>
      <c r="H11" s="4">
        <f>Bufalini!D14+Bufalini!E14+Bufalini!G14</f>
        <v>3</v>
      </c>
      <c r="I11" s="4">
        <f>Broiler!C14+Broiler!D14</f>
        <v>35</v>
      </c>
      <c r="J11" s="4">
        <f>Ovaiole!C14+Ovaiole!D14</f>
        <v>21</v>
      </c>
      <c r="K11" s="4">
        <f>Tacchini!C14+Tacchini!D14</f>
        <v>14</v>
      </c>
      <c r="L11" s="4">
        <f>Ratiti!C14+Ratiti!D14</f>
        <v>3</v>
      </c>
      <c r="M11" s="4">
        <f>'Altri avicoli'!C14+'Altri avicoli'!D14</f>
        <v>21</v>
      </c>
      <c r="N11" s="4">
        <f>Ovini!D14+Ovini!E14+Ovini!G14</f>
        <v>58</v>
      </c>
      <c r="O11" s="4">
        <f>Caprini!D14+Caprini!E14+Caprini!G14</f>
        <v>84</v>
      </c>
      <c r="P11" s="4">
        <f>Equidi!C14+Equidi!D14</f>
        <v>6</v>
      </c>
      <c r="Q11" s="4">
        <f>Conigli!D14+Conigli!E14+Conigli!G14</f>
        <v>23</v>
      </c>
      <c r="R11" s="4">
        <f>Lepri!D14+Lepri!E14+Lepri!G14</f>
        <v>5</v>
      </c>
      <c r="S11" s="4">
        <f>Acquacoltura!C14+Acquacoltura!D14</f>
        <v>23</v>
      </c>
      <c r="T11" s="4">
        <f>'Altre specie'!C14+'Altre specie'!D14</f>
        <v>41</v>
      </c>
      <c r="U11" s="4">
        <f>'Animali da pelliccia'!C14+'Animali da pelliccia'!D14</f>
        <v>3</v>
      </c>
      <c r="V11" s="15">
        <f t="shared" si="0"/>
        <v>2377</v>
      </c>
      <c r="W11" s="15">
        <f t="shared" si="1"/>
        <v>2742</v>
      </c>
      <c r="X11" s="20"/>
      <c r="Y11" s="1">
        <v>634</v>
      </c>
      <c r="Z11" s="1">
        <v>767</v>
      </c>
      <c r="AA11" s="1">
        <v>29</v>
      </c>
      <c r="AB11" s="1">
        <v>33</v>
      </c>
      <c r="AC11" s="1">
        <v>1314</v>
      </c>
      <c r="AD11" s="16">
        <f t="shared" si="2"/>
        <v>2777</v>
      </c>
      <c r="AF11" s="4">
        <f t="shared" si="3"/>
        <v>-400</v>
      </c>
      <c r="AG11" s="4">
        <f t="shared" si="4"/>
        <v>-35</v>
      </c>
      <c r="AI11" s="27">
        <f>'2020'!G11</f>
        <v>800</v>
      </c>
      <c r="AJ11" s="27">
        <f t="shared" si="5"/>
        <v>1577</v>
      </c>
      <c r="AL11" s="26">
        <f>'2019'!V11</f>
        <v>1981</v>
      </c>
      <c r="AM11" s="27">
        <f t="shared" si="6"/>
        <v>396</v>
      </c>
      <c r="AN11" s="26">
        <f>'2019'!G11</f>
        <v>2875</v>
      </c>
      <c r="AO11" s="27">
        <f t="shared" si="7"/>
        <v>-498</v>
      </c>
      <c r="AP11" s="26">
        <f>'2018'!W11</f>
        <v>2008</v>
      </c>
      <c r="AQ11" s="27">
        <f t="shared" si="8"/>
        <v>369</v>
      </c>
      <c r="AR11" s="26">
        <f>'2018'!H11</f>
        <v>3330</v>
      </c>
      <c r="AS11" s="70">
        <f t="shared" si="9"/>
        <v>-953</v>
      </c>
    </row>
    <row r="12" spans="1:45" x14ac:dyDescent="0.25">
      <c r="A12" s="23" t="s">
        <v>16</v>
      </c>
      <c r="B12" s="4">
        <f>Suino!I16</f>
        <v>35</v>
      </c>
      <c r="C12" s="4">
        <f>Suino!E16+Suino!F16+Suino!H16</f>
        <v>65</v>
      </c>
      <c r="D12" s="4">
        <f>'Vitelli a carne bianca'!C15+'Vitelli a carne bianca'!D15</f>
        <v>0</v>
      </c>
      <c r="E12" s="4">
        <f>'Vitelli altre tipologie'!D15+'Vitelli altre tipologie'!E15+'Vitelli altre tipologie'!G15</f>
        <v>33</v>
      </c>
      <c r="F12" s="4">
        <f>Annutoli!D15+Annutoli!E15+Annutoli!G15</f>
        <v>0</v>
      </c>
      <c r="G12" s="4">
        <f>Bovini!D15+Bovini!E15+Bovini!G15</f>
        <v>48</v>
      </c>
      <c r="H12" s="4">
        <f>Bufalini!D15+Bufalini!E15+Bufalini!G15</f>
        <v>0</v>
      </c>
      <c r="I12" s="4">
        <f>Broiler!C15+Broiler!D15</f>
        <v>14</v>
      </c>
      <c r="J12" s="4">
        <f>Ovaiole!C15+Ovaiole!D15</f>
        <v>5</v>
      </c>
      <c r="K12" s="4">
        <f>Tacchini!C15+Tacchini!D15</f>
        <v>3</v>
      </c>
      <c r="L12" s="4">
        <f>Ratiti!C15+Ratiti!D15</f>
        <v>0</v>
      </c>
      <c r="M12" s="4">
        <f>'Altri avicoli'!C15+'Altri avicoli'!D15</f>
        <v>10</v>
      </c>
      <c r="N12" s="4">
        <f>Ovini!D15+Ovini!E15+Ovini!G15</f>
        <v>57</v>
      </c>
      <c r="O12" s="4">
        <f>Caprini!D15+Caprini!E15+Caprini!G15</f>
        <v>8</v>
      </c>
      <c r="P12" s="4">
        <f>Equidi!C15+Equidi!D15</f>
        <v>2</v>
      </c>
      <c r="Q12" s="4">
        <f>Conigli!D15+Conigli!E15+Conigli!G15</f>
        <v>5</v>
      </c>
      <c r="R12" s="4">
        <f>Lepri!D15+Lepri!E15+Lepri!G15</f>
        <v>4</v>
      </c>
      <c r="S12" s="4">
        <f>Acquacoltura!C15+Acquacoltura!D15</f>
        <v>4</v>
      </c>
      <c r="T12" s="4">
        <f>'Altre specie'!C15+'Altre specie'!D15</f>
        <v>4</v>
      </c>
      <c r="U12" s="4">
        <f>'Animali da pelliccia'!C15+'Animali da pelliccia'!D15</f>
        <v>0</v>
      </c>
      <c r="V12" s="15">
        <f t="shared" si="0"/>
        <v>262</v>
      </c>
      <c r="W12" s="15">
        <f t="shared" si="1"/>
        <v>297</v>
      </c>
      <c r="X12" s="20"/>
      <c r="Y12" s="1">
        <v>102</v>
      </c>
      <c r="Z12" s="1">
        <v>113</v>
      </c>
      <c r="AA12" s="1">
        <v>8</v>
      </c>
      <c r="AB12" s="1">
        <v>13</v>
      </c>
      <c r="AC12" s="1">
        <v>236</v>
      </c>
      <c r="AD12" s="16">
        <f t="shared" si="2"/>
        <v>472</v>
      </c>
      <c r="AF12" s="4">
        <f t="shared" si="3"/>
        <v>-210</v>
      </c>
      <c r="AG12" s="4">
        <f t="shared" si="4"/>
        <v>-175</v>
      </c>
      <c r="AI12" s="27">
        <f>'2020'!G12</f>
        <v>274</v>
      </c>
      <c r="AJ12" s="27">
        <f t="shared" si="5"/>
        <v>-12</v>
      </c>
      <c r="AL12" s="26">
        <f>'2019'!V12</f>
        <v>289</v>
      </c>
      <c r="AM12" s="27">
        <f t="shared" si="6"/>
        <v>-27</v>
      </c>
      <c r="AN12" s="26">
        <f>'2019'!G12</f>
        <v>168</v>
      </c>
      <c r="AO12" s="27">
        <f t="shared" si="7"/>
        <v>94</v>
      </c>
      <c r="AP12" s="26">
        <f>'2018'!W12</f>
        <v>285</v>
      </c>
      <c r="AQ12" s="27">
        <f t="shared" si="8"/>
        <v>-23</v>
      </c>
      <c r="AR12" s="26">
        <f>'2018'!H12</f>
        <v>251</v>
      </c>
      <c r="AS12" s="70">
        <f t="shared" si="9"/>
        <v>11</v>
      </c>
    </row>
    <row r="13" spans="1:45" x14ac:dyDescent="0.25">
      <c r="A13" s="23" t="s">
        <v>17</v>
      </c>
      <c r="B13" s="4">
        <f>Suino!I17</f>
        <v>11</v>
      </c>
      <c r="C13" s="4">
        <f>Suino!E17+Suino!F17+Suino!H17</f>
        <v>21</v>
      </c>
      <c r="D13" s="4">
        <f>'Vitelli a carne bianca'!C16+'Vitelli a carne bianca'!D16</f>
        <v>0</v>
      </c>
      <c r="E13" s="4">
        <f>'Vitelli altre tipologie'!D16+'Vitelli altre tipologie'!E16+'Vitelli altre tipologie'!G16</f>
        <v>24</v>
      </c>
      <c r="F13" s="4">
        <f>Annutoli!D16+Annutoli!E16+Annutoli!G16</f>
        <v>0</v>
      </c>
      <c r="G13" s="4">
        <f>Bovini!D16+Bovini!E16+Bovini!G16</f>
        <v>38</v>
      </c>
      <c r="H13" s="4">
        <f>Bufalini!D16+Bufalini!E16+Bufalini!G16</f>
        <v>0</v>
      </c>
      <c r="I13" s="4">
        <f>Broiler!C16+Broiler!D16</f>
        <v>20</v>
      </c>
      <c r="J13" s="4">
        <f>Ovaiole!C16+Ovaiole!D16</f>
        <v>1</v>
      </c>
      <c r="K13" s="4">
        <f>Tacchini!C16+Tacchini!D16</f>
        <v>0</v>
      </c>
      <c r="L13" s="4">
        <f>Ratiti!C16+Ratiti!D16</f>
        <v>0</v>
      </c>
      <c r="M13" s="4">
        <f>'Altri avicoli'!C16+'Altri avicoli'!D16</f>
        <v>4</v>
      </c>
      <c r="N13" s="4">
        <f>Ovini!D16+Ovini!E16+Ovini!G16</f>
        <v>45</v>
      </c>
      <c r="O13" s="4">
        <f>Caprini!D16+Caprini!E16+Caprini!G16</f>
        <v>5</v>
      </c>
      <c r="P13" s="4">
        <f>Equidi!C16+Equidi!D16</f>
        <v>3</v>
      </c>
      <c r="Q13" s="4">
        <f>Conigli!D16+Conigli!E16+Conigli!G16</f>
        <v>0</v>
      </c>
      <c r="R13" s="4">
        <f>Lepri!D16+Lepri!E16+Lepri!G16</f>
        <v>0</v>
      </c>
      <c r="S13" s="4">
        <f>Acquacoltura!C16+Acquacoltura!D16</f>
        <v>0</v>
      </c>
      <c r="T13" s="4">
        <f>'Altre specie'!C16+'Altre specie'!D16</f>
        <v>0</v>
      </c>
      <c r="U13" s="4">
        <f>'Animali da pelliccia'!C16+'Animali da pelliccia'!D16</f>
        <v>0</v>
      </c>
      <c r="V13" s="15">
        <f t="shared" si="0"/>
        <v>161</v>
      </c>
      <c r="W13" s="15">
        <f t="shared" si="1"/>
        <v>172</v>
      </c>
      <c r="X13" s="20"/>
      <c r="Y13" s="1">
        <v>37</v>
      </c>
      <c r="Z13" s="1">
        <v>109</v>
      </c>
      <c r="AA13" s="1">
        <v>2</v>
      </c>
      <c r="AB13" s="1">
        <v>20</v>
      </c>
      <c r="AC13" s="1">
        <v>139</v>
      </c>
      <c r="AD13" s="16">
        <f t="shared" si="2"/>
        <v>307</v>
      </c>
      <c r="AF13" s="4">
        <f t="shared" si="3"/>
        <v>-146</v>
      </c>
      <c r="AG13" s="4">
        <f t="shared" si="4"/>
        <v>-135</v>
      </c>
      <c r="AI13" s="27">
        <f>'2020'!G13</f>
        <v>169</v>
      </c>
      <c r="AJ13" s="27">
        <f t="shared" si="5"/>
        <v>-8</v>
      </c>
      <c r="AL13" s="26">
        <f>'2019'!V13</f>
        <v>231</v>
      </c>
      <c r="AM13" s="27">
        <f t="shared" si="6"/>
        <v>-70</v>
      </c>
      <c r="AN13" s="26">
        <f>'2019'!G13</f>
        <v>395</v>
      </c>
      <c r="AO13" s="27">
        <f t="shared" si="7"/>
        <v>-234</v>
      </c>
      <c r="AP13" s="26">
        <f>'2018'!W13</f>
        <v>237</v>
      </c>
      <c r="AQ13" s="27">
        <f t="shared" si="8"/>
        <v>-76</v>
      </c>
      <c r="AR13" s="26">
        <f>'2018'!H13</f>
        <v>488</v>
      </c>
      <c r="AS13" s="70">
        <f t="shared" si="9"/>
        <v>-327</v>
      </c>
    </row>
    <row r="14" spans="1:45" x14ac:dyDescent="0.25">
      <c r="A14" s="23" t="s">
        <v>18</v>
      </c>
      <c r="B14" s="4">
        <f>Suino!I18</f>
        <v>204</v>
      </c>
      <c r="C14" s="4">
        <f>Suino!E18+Suino!F18+Suino!H18</f>
        <v>359</v>
      </c>
      <c r="D14" s="4">
        <f>'Vitelli a carne bianca'!C17+'Vitelli a carne bianca'!D17</f>
        <v>23</v>
      </c>
      <c r="E14" s="4">
        <f>'Vitelli altre tipologie'!D17+'Vitelli altre tipologie'!E17+'Vitelli altre tipologie'!G17</f>
        <v>471</v>
      </c>
      <c r="F14" s="4">
        <f>Annutoli!D17+Annutoli!E17+Annutoli!G17</f>
        <v>0</v>
      </c>
      <c r="G14" s="4">
        <f>Bovini!D17+Bovini!E17+Bovini!G17</f>
        <v>659</v>
      </c>
      <c r="H14" s="4">
        <f>Bufalini!D17+Bufalini!E17+Bufalini!G17</f>
        <v>1</v>
      </c>
      <c r="I14" s="4">
        <f>Broiler!C17+Broiler!D17</f>
        <v>30</v>
      </c>
      <c r="J14" s="4">
        <f>Ovaiole!C17+Ovaiole!D17</f>
        <v>12</v>
      </c>
      <c r="K14" s="4">
        <f>Tacchini!C17+Tacchini!D17</f>
        <v>2</v>
      </c>
      <c r="L14" s="4">
        <f>Ratiti!C17+Ratiti!D17</f>
        <v>1</v>
      </c>
      <c r="M14" s="4">
        <f>'Altri avicoli'!C17+'Altri avicoli'!D17</f>
        <v>13</v>
      </c>
      <c r="N14" s="4">
        <f>Ovini!D17+Ovini!E17+Ovini!G17</f>
        <v>63</v>
      </c>
      <c r="O14" s="4">
        <f>Caprini!D17+Caprini!E17+Caprini!G17</f>
        <v>66</v>
      </c>
      <c r="P14" s="4">
        <f>Equidi!C17+Equidi!D17</f>
        <v>2</v>
      </c>
      <c r="Q14" s="4">
        <f>Conigli!D17+Conigli!E17+Conigli!G17</f>
        <v>19</v>
      </c>
      <c r="R14" s="4">
        <f>Lepri!D17+Lepri!E17+Lepri!G17</f>
        <v>2</v>
      </c>
      <c r="S14" s="4">
        <f>Acquacoltura!C17+Acquacoltura!D17</f>
        <v>21</v>
      </c>
      <c r="T14" s="4">
        <f>'Altre specie'!C17+'Altre specie'!D17</f>
        <v>10</v>
      </c>
      <c r="U14" s="4">
        <f>'Animali da pelliccia'!C17+'Animali da pelliccia'!D17</f>
        <v>0</v>
      </c>
      <c r="V14" s="15">
        <f t="shared" si="0"/>
        <v>1754</v>
      </c>
      <c r="W14" s="15">
        <f t="shared" si="1"/>
        <v>1958</v>
      </c>
      <c r="X14" s="20"/>
      <c r="Y14" s="1">
        <v>325</v>
      </c>
      <c r="Z14" s="1">
        <v>730</v>
      </c>
      <c r="AA14" s="1">
        <v>21</v>
      </c>
      <c r="AB14" s="1">
        <v>29</v>
      </c>
      <c r="AC14" s="1">
        <v>1018</v>
      </c>
      <c r="AD14" s="16">
        <f t="shared" si="2"/>
        <v>2123</v>
      </c>
      <c r="AF14" s="4">
        <f t="shared" si="3"/>
        <v>-369</v>
      </c>
      <c r="AG14" s="4">
        <f t="shared" si="4"/>
        <v>-165</v>
      </c>
      <c r="AI14" s="27">
        <f>'2020'!G14</f>
        <v>1593</v>
      </c>
      <c r="AJ14" s="27">
        <f t="shared" si="5"/>
        <v>161</v>
      </c>
      <c r="AL14" s="26">
        <f>'2019'!V14</f>
        <v>1682</v>
      </c>
      <c r="AM14" s="27">
        <f t="shared" si="6"/>
        <v>72</v>
      </c>
      <c r="AN14" s="26">
        <f>'2019'!G14</f>
        <v>1523</v>
      </c>
      <c r="AO14" s="27">
        <f t="shared" si="7"/>
        <v>231</v>
      </c>
      <c r="AP14" s="26">
        <f>'2018'!W14</f>
        <v>1712</v>
      </c>
      <c r="AQ14" s="27">
        <f t="shared" si="8"/>
        <v>42</v>
      </c>
      <c r="AR14" s="26">
        <f>'2018'!H14</f>
        <v>1969</v>
      </c>
      <c r="AS14" s="70">
        <f t="shared" si="9"/>
        <v>-215</v>
      </c>
    </row>
    <row r="15" spans="1:45" x14ac:dyDescent="0.25">
      <c r="A15" s="23" t="s">
        <v>19</v>
      </c>
      <c r="B15" s="4">
        <f>Suino!I19</f>
        <v>23</v>
      </c>
      <c r="C15" s="4">
        <f>Suino!E19+Suino!F19+Suino!H19</f>
        <v>43</v>
      </c>
      <c r="D15" s="4">
        <f>'Vitelli a carne bianca'!C18+'Vitelli a carne bianca'!D18</f>
        <v>0</v>
      </c>
      <c r="E15" s="4">
        <f>'Vitelli altre tipologie'!D18+'Vitelli altre tipologie'!E18+'Vitelli altre tipologie'!G18</f>
        <v>126</v>
      </c>
      <c r="F15" s="4">
        <f>Annutoli!D18+Annutoli!E18+Annutoli!G18</f>
        <v>4</v>
      </c>
      <c r="G15" s="4">
        <f>Bovini!D18+Bovini!E18+Bovini!G18</f>
        <v>182</v>
      </c>
      <c r="H15" s="4">
        <f>Bufalini!D18+Bufalini!E18+Bufalini!G18</f>
        <v>5</v>
      </c>
      <c r="I15" s="4">
        <f>Broiler!C18+Broiler!D18</f>
        <v>14</v>
      </c>
      <c r="J15" s="4">
        <f>Ovaiole!C18+Ovaiole!D18</f>
        <v>11</v>
      </c>
      <c r="K15" s="4">
        <f>Tacchini!C18+Tacchini!D18</f>
        <v>0</v>
      </c>
      <c r="L15" s="4">
        <f>Ratiti!C18+Ratiti!D18</f>
        <v>0</v>
      </c>
      <c r="M15" s="4">
        <f>'Altri avicoli'!C18+'Altri avicoli'!D18</f>
        <v>1</v>
      </c>
      <c r="N15" s="4">
        <f>Ovini!D18+Ovini!E18+Ovini!G18</f>
        <v>125</v>
      </c>
      <c r="O15" s="4">
        <f>Caprini!D18+Caprini!E18+Caprini!G18</f>
        <v>38</v>
      </c>
      <c r="P15" s="4">
        <f>Equidi!C18+Equidi!D18</f>
        <v>11</v>
      </c>
      <c r="Q15" s="4">
        <f>Conigli!D18+Conigli!E18+Conigli!G18</f>
        <v>2</v>
      </c>
      <c r="R15" s="4">
        <f>Lepri!D18+Lepri!E18+Lepri!G18</f>
        <v>0</v>
      </c>
      <c r="S15" s="4">
        <f>Acquacoltura!C18+Acquacoltura!D18</f>
        <v>6</v>
      </c>
      <c r="T15" s="4">
        <f>'Altre specie'!C18+'Altre specie'!D18</f>
        <v>3</v>
      </c>
      <c r="U15" s="4">
        <f>'Animali da pelliccia'!C18+'Animali da pelliccia'!D18</f>
        <v>0</v>
      </c>
      <c r="V15" s="15">
        <f t="shared" si="0"/>
        <v>571</v>
      </c>
      <c r="W15" s="15">
        <f t="shared" si="1"/>
        <v>594</v>
      </c>
      <c r="X15" s="20"/>
      <c r="Y15" s="1">
        <v>27</v>
      </c>
      <c r="Z15" s="1">
        <v>211</v>
      </c>
      <c r="AA15" s="1">
        <v>15</v>
      </c>
      <c r="AB15" s="1">
        <v>13</v>
      </c>
      <c r="AC15" s="1">
        <v>516</v>
      </c>
      <c r="AD15" s="16">
        <f t="shared" si="2"/>
        <v>782</v>
      </c>
      <c r="AF15" s="4">
        <f t="shared" si="3"/>
        <v>-211</v>
      </c>
      <c r="AG15" s="4">
        <f t="shared" si="4"/>
        <v>-188</v>
      </c>
      <c r="AI15" s="27">
        <f>'2020'!G15</f>
        <v>474</v>
      </c>
      <c r="AJ15" s="27">
        <f t="shared" si="5"/>
        <v>97</v>
      </c>
      <c r="AL15" s="26">
        <f>'2019'!V15</f>
        <v>669</v>
      </c>
      <c r="AM15" s="27">
        <f t="shared" si="6"/>
        <v>-98</v>
      </c>
      <c r="AN15" s="26">
        <f>'2019'!G15</f>
        <v>899</v>
      </c>
      <c r="AO15" s="27">
        <f t="shared" si="7"/>
        <v>-328</v>
      </c>
      <c r="AP15" s="26">
        <f>'2018'!W15</f>
        <v>670</v>
      </c>
      <c r="AQ15" s="27">
        <f t="shared" si="8"/>
        <v>-99</v>
      </c>
      <c r="AR15" s="26">
        <f>'2018'!H15</f>
        <v>938</v>
      </c>
      <c r="AS15" s="70">
        <f t="shared" si="9"/>
        <v>-367</v>
      </c>
    </row>
    <row r="16" spans="1:45" x14ac:dyDescent="0.25">
      <c r="A16" s="23" t="s">
        <v>20</v>
      </c>
      <c r="B16" s="4">
        <f>Suino!I20</f>
        <v>364</v>
      </c>
      <c r="C16" s="4">
        <f>Suino!E20+Suino!F20+Suino!H20</f>
        <v>188</v>
      </c>
      <c r="D16" s="4">
        <f>'Vitelli a carne bianca'!C19+'Vitelli a carne bianca'!D19</f>
        <v>0</v>
      </c>
      <c r="E16" s="4">
        <f>'Vitelli altre tipologie'!D19+'Vitelli altre tipologie'!E19+'Vitelli altre tipologie'!G19</f>
        <v>141</v>
      </c>
      <c r="F16" s="4">
        <f>Annutoli!D19+Annutoli!E19+Annutoli!G19</f>
        <v>0</v>
      </c>
      <c r="G16" s="4">
        <f>Bovini!D19+Bovini!E19+Bovini!G19</f>
        <v>263</v>
      </c>
      <c r="H16" s="4">
        <f>Bufalini!D19+Bufalini!E19+Bufalini!G19</f>
        <v>0</v>
      </c>
      <c r="I16" s="4">
        <f>Broiler!C19+Broiler!D19</f>
        <v>2</v>
      </c>
      <c r="J16" s="4">
        <f>Ovaiole!C19+Ovaiole!D19</f>
        <v>5</v>
      </c>
      <c r="K16" s="4">
        <f>Tacchini!C19+Tacchini!D19</f>
        <v>0</v>
      </c>
      <c r="L16" s="4">
        <f>Ratiti!C19+Ratiti!D19</f>
        <v>0</v>
      </c>
      <c r="M16" s="4">
        <f>'Altri avicoli'!C19+'Altri avicoli'!D19</f>
        <v>1</v>
      </c>
      <c r="N16" s="4">
        <f>Ovini!D19+Ovini!E19+Ovini!G19</f>
        <v>1213</v>
      </c>
      <c r="O16" s="4">
        <f>Caprini!D19+Caprini!E19+Caprini!G19</f>
        <v>210</v>
      </c>
      <c r="P16" s="4">
        <f>Equidi!C19+Equidi!D19</f>
        <v>1</v>
      </c>
      <c r="Q16" s="4">
        <f>Conigli!D19+Conigli!E19+Conigli!G19</f>
        <v>1</v>
      </c>
      <c r="R16" s="4">
        <f>Lepri!D19+Lepri!E19+Lepri!G19</f>
        <v>0</v>
      </c>
      <c r="S16" s="4">
        <f>Acquacoltura!C19+Acquacoltura!D19</f>
        <v>5</v>
      </c>
      <c r="T16" s="4">
        <f>'Altre specie'!C19+'Altre specie'!D19</f>
        <v>0</v>
      </c>
      <c r="U16" s="4">
        <f>'Animali da pelliccia'!C19+'Animali da pelliccia'!D19</f>
        <v>0</v>
      </c>
      <c r="V16" s="15">
        <f t="shared" si="0"/>
        <v>2030</v>
      </c>
      <c r="W16" s="15">
        <f t="shared" si="1"/>
        <v>2394</v>
      </c>
      <c r="X16" s="20"/>
      <c r="Y16" s="1">
        <v>175</v>
      </c>
      <c r="Z16" s="1">
        <v>375</v>
      </c>
      <c r="AA16" s="1">
        <v>7</v>
      </c>
      <c r="AB16" s="1">
        <v>2</v>
      </c>
      <c r="AC16" s="1">
        <v>2157</v>
      </c>
      <c r="AD16" s="16">
        <f t="shared" si="2"/>
        <v>2716</v>
      </c>
      <c r="AF16" s="4">
        <f t="shared" si="3"/>
        <v>-686</v>
      </c>
      <c r="AG16" s="4">
        <f t="shared" si="4"/>
        <v>-322</v>
      </c>
      <c r="AI16" s="27">
        <f>'2020'!G16</f>
        <v>946</v>
      </c>
      <c r="AJ16" s="27">
        <f t="shared" si="5"/>
        <v>1084</v>
      </c>
      <c r="AL16" s="26">
        <f>'2019'!V16</f>
        <v>2594</v>
      </c>
      <c r="AM16" s="27">
        <f t="shared" si="6"/>
        <v>-564</v>
      </c>
      <c r="AN16" s="26">
        <f>'2019'!G16</f>
        <v>1131</v>
      </c>
      <c r="AO16" s="27">
        <f t="shared" si="7"/>
        <v>899</v>
      </c>
      <c r="AP16" s="26">
        <f>'2018'!W16</f>
        <v>2617</v>
      </c>
      <c r="AQ16" s="27">
        <f t="shared" si="8"/>
        <v>-587</v>
      </c>
      <c r="AR16" s="26">
        <f>'2018'!H16</f>
        <v>1402</v>
      </c>
      <c r="AS16" s="70">
        <f t="shared" si="9"/>
        <v>628</v>
      </c>
    </row>
    <row r="17" spans="1:45" x14ac:dyDescent="0.25">
      <c r="A17" s="23" t="s">
        <v>21</v>
      </c>
      <c r="B17" s="4">
        <f>Suino!I21</f>
        <v>82</v>
      </c>
      <c r="C17" s="4">
        <f>Suino!E21+Suino!F21+Suino!H21</f>
        <v>42</v>
      </c>
      <c r="D17" s="4">
        <f>'Vitelli a carne bianca'!C20+'Vitelli a carne bianca'!D20</f>
        <v>0</v>
      </c>
      <c r="E17" s="4">
        <f>'Vitelli altre tipologie'!D20+'Vitelli altre tipologie'!E20+'Vitelli altre tipologie'!G20</f>
        <v>269</v>
      </c>
      <c r="F17" s="4">
        <f>Annutoli!D20+Annutoli!E20+Annutoli!G20</f>
        <v>1</v>
      </c>
      <c r="G17" s="4">
        <f>Bovini!D20+Bovini!E20+Bovini!G20</f>
        <v>383</v>
      </c>
      <c r="H17" s="4">
        <f>Bufalini!D20+Bufalini!E20+Bufalini!G20</f>
        <v>1</v>
      </c>
      <c r="I17" s="4">
        <f>Broiler!C20+Broiler!D20</f>
        <v>4</v>
      </c>
      <c r="J17" s="4">
        <f>Ovaiole!C20+Ovaiole!D20</f>
        <v>10</v>
      </c>
      <c r="K17" s="4">
        <f>Tacchini!C20+Tacchini!D20</f>
        <v>0</v>
      </c>
      <c r="L17" s="4">
        <f>Ratiti!C20+Ratiti!D20</f>
        <v>0</v>
      </c>
      <c r="M17" s="4">
        <f>'Altri avicoli'!C20+'Altri avicoli'!D20</f>
        <v>3</v>
      </c>
      <c r="N17" s="4">
        <f>Ovini!D20+Ovini!E20+Ovini!G20</f>
        <v>415</v>
      </c>
      <c r="O17" s="4">
        <f>Caprini!D20+Caprini!E20+Caprini!G20</f>
        <v>74</v>
      </c>
      <c r="P17" s="4">
        <f>Equidi!C20+Equidi!D20</f>
        <v>23</v>
      </c>
      <c r="Q17" s="4">
        <f>Conigli!D20+Conigli!E20+Conigli!G20</f>
        <v>2</v>
      </c>
      <c r="R17" s="4">
        <f>Lepri!D20+Lepri!E20+Lepri!G20</f>
        <v>0</v>
      </c>
      <c r="S17" s="4">
        <f>Acquacoltura!C20+Acquacoltura!D20</f>
        <v>4</v>
      </c>
      <c r="T17" s="4">
        <f>'Altre specie'!C20+'Altre specie'!D20</f>
        <v>4</v>
      </c>
      <c r="U17" s="4">
        <f>'Animali da pelliccia'!C20+'Animali da pelliccia'!D20</f>
        <v>0</v>
      </c>
      <c r="V17" s="15">
        <f t="shared" si="0"/>
        <v>1235</v>
      </c>
      <c r="W17" s="15">
        <f t="shared" si="1"/>
        <v>1317</v>
      </c>
      <c r="X17" s="20"/>
      <c r="Y17" s="1">
        <v>133</v>
      </c>
      <c r="Z17" s="1">
        <v>579</v>
      </c>
      <c r="AA17" s="1">
        <v>19</v>
      </c>
      <c r="AB17" s="1">
        <v>3</v>
      </c>
      <c r="AC17" s="1">
        <v>1117</v>
      </c>
      <c r="AD17" s="16">
        <f t="shared" si="2"/>
        <v>1851</v>
      </c>
      <c r="AF17" s="4">
        <f t="shared" si="3"/>
        <v>-616</v>
      </c>
      <c r="AG17" s="4">
        <f t="shared" si="4"/>
        <v>-534</v>
      </c>
      <c r="AI17" s="27">
        <f>'2020'!G17</f>
        <v>1743</v>
      </c>
      <c r="AJ17" s="27">
        <f t="shared" si="5"/>
        <v>-508</v>
      </c>
      <c r="AL17" s="26">
        <f>'2019'!V17</f>
        <v>1568</v>
      </c>
      <c r="AM17" s="27">
        <f t="shared" si="6"/>
        <v>-333</v>
      </c>
      <c r="AN17" s="26">
        <f>'2019'!G17</f>
        <v>1658</v>
      </c>
      <c r="AO17" s="27">
        <f t="shared" si="7"/>
        <v>-423</v>
      </c>
      <c r="AP17" s="26">
        <f>'2018'!W17</f>
        <v>1578</v>
      </c>
      <c r="AQ17" s="27">
        <f t="shared" si="8"/>
        <v>-343</v>
      </c>
      <c r="AR17" s="26">
        <f>'2018'!H17</f>
        <v>1731</v>
      </c>
      <c r="AS17" s="70">
        <f t="shared" si="9"/>
        <v>-496</v>
      </c>
    </row>
    <row r="18" spans="1:45" x14ac:dyDescent="0.25">
      <c r="A18" s="23" t="s">
        <v>22</v>
      </c>
      <c r="B18" s="4">
        <f>Suino!I22</f>
        <v>54</v>
      </c>
      <c r="C18" s="4">
        <f>Suino!E22+Suino!F22+Suino!H22</f>
        <v>99</v>
      </c>
      <c r="D18" s="4">
        <f>'Vitelli a carne bianca'!C21+'Vitelli a carne bianca'!D21</f>
        <v>0</v>
      </c>
      <c r="E18" s="4">
        <f>'Vitelli altre tipologie'!D21+'Vitelli altre tipologie'!E21+'Vitelli altre tipologie'!G21</f>
        <v>54</v>
      </c>
      <c r="F18" s="4">
        <f>Annutoli!D21+Annutoli!E21+Annutoli!G21</f>
        <v>0</v>
      </c>
      <c r="G18" s="4">
        <f>Bovini!D21+Bovini!E21+Bovini!G21</f>
        <v>73</v>
      </c>
      <c r="H18" s="4">
        <f>Bufalini!D21+Bufalini!E21+Bufalini!G21</f>
        <v>0</v>
      </c>
      <c r="I18" s="4">
        <f>Broiler!C21+Broiler!D21</f>
        <v>4</v>
      </c>
      <c r="J18" s="4">
        <f>Ovaiole!C21+Ovaiole!D21</f>
        <v>5</v>
      </c>
      <c r="K18" s="4">
        <f>Tacchini!C21+Tacchini!D21</f>
        <v>1</v>
      </c>
      <c r="L18" s="4">
        <f>Ratiti!C21+Ratiti!D21</f>
        <v>0</v>
      </c>
      <c r="M18" s="4">
        <f>'Altri avicoli'!C21+'Altri avicoli'!D21</f>
        <v>6</v>
      </c>
      <c r="N18" s="4">
        <f>Ovini!D21+Ovini!E21+Ovini!G21</f>
        <v>141</v>
      </c>
      <c r="O18" s="4">
        <f>Caprini!D21+Caprini!E21+Caprini!G21</f>
        <v>18</v>
      </c>
      <c r="P18" s="4">
        <f>Equidi!C21+Equidi!D21</f>
        <v>2</v>
      </c>
      <c r="Q18" s="4">
        <f>Conigli!D21+Conigli!E21+Conigli!G21</f>
        <v>3</v>
      </c>
      <c r="R18" s="4">
        <f>Lepri!D21+Lepri!E21+Lepri!G21</f>
        <v>1</v>
      </c>
      <c r="S18" s="4">
        <f>Acquacoltura!C21+Acquacoltura!D21</f>
        <v>10</v>
      </c>
      <c r="T18" s="4">
        <f>'Altre specie'!C21+'Altre specie'!D21</f>
        <v>5</v>
      </c>
      <c r="U18" s="4">
        <f>'Animali da pelliccia'!C21+'Animali da pelliccia'!D21</f>
        <v>0</v>
      </c>
      <c r="V18" s="15">
        <f t="shared" si="0"/>
        <v>422</v>
      </c>
      <c r="W18" s="15">
        <f t="shared" si="1"/>
        <v>476</v>
      </c>
      <c r="X18" s="20"/>
      <c r="Y18" s="1">
        <v>118</v>
      </c>
      <c r="Z18" s="1">
        <v>138</v>
      </c>
      <c r="AA18" s="1">
        <v>12</v>
      </c>
      <c r="AB18" s="1">
        <v>2</v>
      </c>
      <c r="AC18" s="1">
        <v>392</v>
      </c>
      <c r="AD18" s="16">
        <f t="shared" si="2"/>
        <v>662</v>
      </c>
      <c r="AF18" s="4">
        <f t="shared" si="3"/>
        <v>-240</v>
      </c>
      <c r="AG18" s="4">
        <f t="shared" si="4"/>
        <v>-186</v>
      </c>
      <c r="AI18" s="27">
        <f>'2020'!G18</f>
        <v>611</v>
      </c>
      <c r="AJ18" s="27">
        <f t="shared" si="5"/>
        <v>-189</v>
      </c>
      <c r="AL18" s="26">
        <f>'2019'!V18</f>
        <v>475</v>
      </c>
      <c r="AM18" s="27">
        <f t="shared" si="6"/>
        <v>-53</v>
      </c>
      <c r="AN18" s="26">
        <f>'2019'!G18</f>
        <v>562</v>
      </c>
      <c r="AO18" s="27">
        <f t="shared" si="7"/>
        <v>-140</v>
      </c>
      <c r="AP18" s="26">
        <f>'2018'!W18</f>
        <v>483</v>
      </c>
      <c r="AQ18" s="27">
        <f t="shared" si="8"/>
        <v>-61</v>
      </c>
      <c r="AR18" s="26">
        <f>'2018'!H18</f>
        <v>673</v>
      </c>
      <c r="AS18" s="70">
        <f t="shared" si="9"/>
        <v>-251</v>
      </c>
    </row>
    <row r="19" spans="1:45" x14ac:dyDescent="0.25">
      <c r="A19" s="23" t="s">
        <v>23</v>
      </c>
      <c r="B19" s="4">
        <f>Suino!I23</f>
        <v>7</v>
      </c>
      <c r="C19" s="4">
        <f>Suino!E23+Suino!F23+Suino!H23</f>
        <v>14</v>
      </c>
      <c r="D19" s="4">
        <f>'Vitelli a carne bianca'!C22+'Vitelli a carne bianca'!D22</f>
        <v>0</v>
      </c>
      <c r="E19" s="4">
        <f>'Vitelli altre tipologie'!D22+'Vitelli altre tipologie'!E22+'Vitelli altre tipologie'!G22</f>
        <v>39</v>
      </c>
      <c r="F19" s="4">
        <f>Annutoli!D22+Annutoli!E22+Annutoli!G22</f>
        <v>0</v>
      </c>
      <c r="G19" s="4">
        <f>Bovini!D22+Bovini!E22+Bovini!G22</f>
        <v>100</v>
      </c>
      <c r="H19" s="4">
        <f>Bufalini!D22+Bufalini!E22+Bufalini!G22</f>
        <v>0</v>
      </c>
      <c r="I19" s="4">
        <f>Broiler!C22+Broiler!D22</f>
        <v>0</v>
      </c>
      <c r="J19" s="4">
        <f>Ovaiole!C22+Ovaiole!D22</f>
        <v>8</v>
      </c>
      <c r="K19" s="4">
        <f>Tacchini!C22+Tacchini!D22</f>
        <v>0</v>
      </c>
      <c r="L19" s="4">
        <f>Ratiti!C22+Ratiti!D22</f>
        <v>0</v>
      </c>
      <c r="M19" s="4">
        <f>'Altri avicoli'!C22+'Altri avicoli'!D22</f>
        <v>1</v>
      </c>
      <c r="N19" s="4">
        <f>Ovini!D22+Ovini!E22+Ovini!G22</f>
        <v>41</v>
      </c>
      <c r="O19" s="4">
        <f>Caprini!D22+Caprini!E22+Caprini!G22</f>
        <v>24</v>
      </c>
      <c r="P19" s="4">
        <f>Equidi!C22+Equidi!D22</f>
        <v>0</v>
      </c>
      <c r="Q19" s="4">
        <f>Conigli!D22+Conigli!E22+Conigli!G22</f>
        <v>0</v>
      </c>
      <c r="R19" s="4">
        <f>Lepri!D22+Lepri!E22+Lepri!G22</f>
        <v>0</v>
      </c>
      <c r="S19" s="4">
        <f>Acquacoltura!C22+Acquacoltura!D22</f>
        <v>5</v>
      </c>
      <c r="T19" s="4">
        <f>'Altre specie'!C22+'Altre specie'!D22</f>
        <v>0</v>
      </c>
      <c r="U19" s="4">
        <f>'Animali da pelliccia'!C22+'Animali da pelliccia'!D22</f>
        <v>0</v>
      </c>
      <c r="V19" s="15">
        <f t="shared" si="0"/>
        <v>232</v>
      </c>
      <c r="W19" s="15">
        <f t="shared" si="1"/>
        <v>239</v>
      </c>
      <c r="X19" s="20"/>
      <c r="Y19" s="1">
        <v>18</v>
      </c>
      <c r="Z19" s="1">
        <v>482</v>
      </c>
      <c r="AA19" s="1">
        <v>9</v>
      </c>
      <c r="AB19" s="1">
        <v>0</v>
      </c>
      <c r="AC19" s="1">
        <v>150</v>
      </c>
      <c r="AD19" s="16">
        <f t="shared" si="2"/>
        <v>659</v>
      </c>
      <c r="AF19" s="4">
        <f t="shared" si="3"/>
        <v>-427</v>
      </c>
      <c r="AG19" s="4">
        <f t="shared" si="4"/>
        <v>-420</v>
      </c>
      <c r="AI19" s="27">
        <f>'2020'!G19</f>
        <v>250</v>
      </c>
      <c r="AJ19" s="27">
        <f t="shared" si="5"/>
        <v>-18</v>
      </c>
      <c r="AL19" s="26">
        <f>'2019'!V19</f>
        <v>591</v>
      </c>
      <c r="AM19" s="27">
        <f t="shared" si="6"/>
        <v>-359</v>
      </c>
      <c r="AN19" s="26">
        <f>'2019'!G19</f>
        <v>217</v>
      </c>
      <c r="AO19" s="27">
        <f t="shared" si="7"/>
        <v>15</v>
      </c>
      <c r="AP19" s="26">
        <f>'2018'!W19</f>
        <v>593</v>
      </c>
      <c r="AQ19" s="27">
        <f t="shared" si="8"/>
        <v>-361</v>
      </c>
      <c r="AR19" s="26">
        <f>'2018'!H19</f>
        <v>215</v>
      </c>
      <c r="AS19" s="70">
        <f t="shared" si="9"/>
        <v>17</v>
      </c>
    </row>
    <row r="20" spans="1:45" x14ac:dyDescent="0.25">
      <c r="A20" s="23" t="s">
        <v>24</v>
      </c>
      <c r="B20" s="4">
        <f>Suino!I24</f>
        <v>2</v>
      </c>
      <c r="C20" s="4">
        <f>Suino!E24+Suino!F24+Suino!H24</f>
        <v>4</v>
      </c>
      <c r="D20" s="4">
        <f>'Vitelli a carne bianca'!C23+'Vitelli a carne bianca'!D23</f>
        <v>0</v>
      </c>
      <c r="E20" s="4">
        <f>'Vitelli altre tipologie'!D23+'Vitelli altre tipologie'!E23+'Vitelli altre tipologie'!G23</f>
        <v>30</v>
      </c>
      <c r="F20" s="4">
        <f>Annutoli!D23+Annutoli!E23+Annutoli!G23</f>
        <v>0</v>
      </c>
      <c r="G20" s="4">
        <f>Bovini!D23+Bovini!E23+Bovini!G23</f>
        <v>47</v>
      </c>
      <c r="H20" s="4">
        <f>Bufalini!D23+Bufalini!E23+Bufalini!G23</f>
        <v>0</v>
      </c>
      <c r="I20" s="4">
        <f>Broiler!C23+Broiler!D23</f>
        <v>1</v>
      </c>
      <c r="J20" s="4">
        <f>Ovaiole!C23+Ovaiole!D23</f>
        <v>1</v>
      </c>
      <c r="K20" s="4">
        <f>Tacchini!C23+Tacchini!D23</f>
        <v>0</v>
      </c>
      <c r="L20" s="4">
        <f>Ratiti!C23+Ratiti!D23</f>
        <v>0</v>
      </c>
      <c r="M20" s="4">
        <f>'Altri avicoli'!C23+'Altri avicoli'!D23</f>
        <v>0</v>
      </c>
      <c r="N20" s="4">
        <f>Ovini!D23+Ovini!E23+Ovini!G23</f>
        <v>16</v>
      </c>
      <c r="O20" s="4">
        <f>Caprini!D23+Caprini!E23+Caprini!G23</f>
        <v>10</v>
      </c>
      <c r="P20" s="4">
        <f>Equidi!C23+Equidi!D23</f>
        <v>1</v>
      </c>
      <c r="Q20" s="4">
        <f>Conigli!D23+Conigli!E23+Conigli!G23</f>
        <v>1</v>
      </c>
      <c r="R20" s="4">
        <f>Lepri!D23+Lepri!E23+Lepri!G23</f>
        <v>0</v>
      </c>
      <c r="S20" s="4">
        <f>Acquacoltura!C23+Acquacoltura!D23</f>
        <v>14</v>
      </c>
      <c r="T20" s="4">
        <f>'Altre specie'!C23+'Altre specie'!D23</f>
        <v>0</v>
      </c>
      <c r="U20" s="4">
        <f>'Animali da pelliccia'!C23+'Animali da pelliccia'!D23</f>
        <v>0</v>
      </c>
      <c r="V20" s="15">
        <f t="shared" si="0"/>
        <v>125</v>
      </c>
      <c r="W20" s="15">
        <f t="shared" si="1"/>
        <v>127</v>
      </c>
      <c r="X20" s="20"/>
      <c r="Y20" s="1">
        <v>3</v>
      </c>
      <c r="Z20" s="1">
        <v>85</v>
      </c>
      <c r="AA20" s="1">
        <v>6</v>
      </c>
      <c r="AB20" s="1">
        <v>2</v>
      </c>
      <c r="AC20" s="1">
        <v>107</v>
      </c>
      <c r="AD20" s="16">
        <f t="shared" si="2"/>
        <v>203</v>
      </c>
      <c r="AF20" s="4">
        <f t="shared" si="3"/>
        <v>-78</v>
      </c>
      <c r="AG20" s="4">
        <f t="shared" si="4"/>
        <v>-76</v>
      </c>
      <c r="AI20" s="27">
        <f>'2020'!G20</f>
        <v>177</v>
      </c>
      <c r="AJ20" s="27">
        <f t="shared" si="5"/>
        <v>-52</v>
      </c>
      <c r="AL20" s="26">
        <f>'2019'!V20</f>
        <v>168</v>
      </c>
      <c r="AM20" s="27">
        <f t="shared" si="6"/>
        <v>-43</v>
      </c>
      <c r="AN20" s="26">
        <f>'2019'!G20</f>
        <v>261</v>
      </c>
      <c r="AO20" s="27">
        <f t="shared" si="7"/>
        <v>-136</v>
      </c>
      <c r="AP20" s="26">
        <f>'2018'!W20</f>
        <v>168</v>
      </c>
      <c r="AQ20" s="27">
        <f t="shared" si="8"/>
        <v>-43</v>
      </c>
      <c r="AR20" s="26">
        <f>'2018'!H20</f>
        <v>196</v>
      </c>
      <c r="AS20" s="70">
        <f t="shared" si="9"/>
        <v>-71</v>
      </c>
    </row>
    <row r="21" spans="1:45" x14ac:dyDescent="0.25">
      <c r="A21" s="23" t="s">
        <v>25</v>
      </c>
      <c r="B21" s="4">
        <f>Suino!I25</f>
        <v>47</v>
      </c>
      <c r="C21" s="4">
        <f>Suino!E25+Suino!F25+Suino!H25</f>
        <v>85</v>
      </c>
      <c r="D21" s="4">
        <f>'Vitelli a carne bianca'!C24+'Vitelli a carne bianca'!D24</f>
        <v>0</v>
      </c>
      <c r="E21" s="4">
        <f>'Vitelli altre tipologie'!D24+'Vitelli altre tipologie'!E24+'Vitelli altre tipologie'!G24</f>
        <v>34</v>
      </c>
      <c r="F21" s="4">
        <f>Annutoli!D24+Annutoli!E24+Annutoli!G24</f>
        <v>0</v>
      </c>
      <c r="G21" s="4">
        <f>Bovini!D24+Bovini!E24+Bovini!G24</f>
        <v>50</v>
      </c>
      <c r="H21" s="4">
        <f>Bufalini!D24+Bufalini!E24+Bufalini!G24</f>
        <v>0</v>
      </c>
      <c r="I21" s="4">
        <f>Broiler!C24+Broiler!D24</f>
        <v>6</v>
      </c>
      <c r="J21" s="4">
        <f>Ovaiole!C24+Ovaiole!D24</f>
        <v>4</v>
      </c>
      <c r="K21" s="4">
        <f>Tacchini!C24+Tacchini!D24</f>
        <v>2</v>
      </c>
      <c r="L21" s="4">
        <f>Ratiti!C24+Ratiti!D24</f>
        <v>0</v>
      </c>
      <c r="M21" s="4">
        <f>'Altri avicoli'!C24+'Altri avicoli'!D24</f>
        <v>11</v>
      </c>
      <c r="N21" s="4">
        <f>Ovini!D24+Ovini!E24+Ovini!G24</f>
        <v>58</v>
      </c>
      <c r="O21" s="4">
        <f>Caprini!D24+Caprini!E24+Caprini!G24</f>
        <v>4</v>
      </c>
      <c r="P21" s="4">
        <f>Equidi!C24+Equidi!D24</f>
        <v>5</v>
      </c>
      <c r="Q21" s="4">
        <f>Conigli!D24+Conigli!E24+Conigli!G24</f>
        <v>1</v>
      </c>
      <c r="R21" s="4">
        <f>Lepri!D24+Lepri!E24+Lepri!G24</f>
        <v>4</v>
      </c>
      <c r="S21" s="4">
        <f>Acquacoltura!C24+Acquacoltura!D24</f>
        <v>1</v>
      </c>
      <c r="T21" s="4">
        <f>'Altre specie'!C24+'Altre specie'!D24</f>
        <v>2</v>
      </c>
      <c r="U21" s="4">
        <f>'Animali da pelliccia'!C24+'Animali da pelliccia'!D24</f>
        <v>0</v>
      </c>
      <c r="V21" s="15">
        <f t="shared" si="0"/>
        <v>267</v>
      </c>
      <c r="W21" s="15">
        <f t="shared" si="1"/>
        <v>314</v>
      </c>
      <c r="X21" s="20"/>
      <c r="Y21" s="1">
        <v>113</v>
      </c>
      <c r="Z21" s="1">
        <v>110</v>
      </c>
      <c r="AA21" s="1">
        <v>6</v>
      </c>
      <c r="AB21" s="1">
        <v>5</v>
      </c>
      <c r="AC21" s="1">
        <v>206</v>
      </c>
      <c r="AD21" s="16">
        <f t="shared" si="2"/>
        <v>440</v>
      </c>
      <c r="AF21" s="4">
        <f t="shared" si="3"/>
        <v>-173</v>
      </c>
      <c r="AG21" s="4">
        <f t="shared" si="4"/>
        <v>-126</v>
      </c>
      <c r="AI21" s="27">
        <f>'2020'!G21</f>
        <v>216</v>
      </c>
      <c r="AJ21" s="27">
        <f t="shared" si="5"/>
        <v>51</v>
      </c>
      <c r="AL21" s="26">
        <f>'2019'!V21</f>
        <v>283</v>
      </c>
      <c r="AM21" s="27">
        <f t="shared" si="6"/>
        <v>-16</v>
      </c>
      <c r="AN21" s="26">
        <f>'2019'!G21</f>
        <v>280</v>
      </c>
      <c r="AO21" s="27">
        <f t="shared" si="7"/>
        <v>-13</v>
      </c>
      <c r="AP21" s="26">
        <f>'2018'!W21</f>
        <v>274</v>
      </c>
      <c r="AQ21" s="27">
        <f t="shared" si="8"/>
        <v>-7</v>
      </c>
      <c r="AR21" s="26">
        <f>'2018'!H21</f>
        <v>449</v>
      </c>
      <c r="AS21" s="70">
        <f t="shared" si="9"/>
        <v>-182</v>
      </c>
    </row>
    <row r="22" spans="1:45" x14ac:dyDescent="0.25">
      <c r="A22" s="23" t="s">
        <v>26</v>
      </c>
      <c r="B22" s="4">
        <f>Suino!I26</f>
        <v>0</v>
      </c>
      <c r="C22" s="4">
        <f>Suino!E26+Suino!F26+Suino!H26</f>
        <v>1</v>
      </c>
      <c r="D22" s="4">
        <f>'Vitelli a carne bianca'!C25+'Vitelli a carne bianca'!D25</f>
        <v>0</v>
      </c>
      <c r="E22" s="4">
        <f>'Vitelli altre tipologie'!D25+'Vitelli altre tipologie'!E25+'Vitelli altre tipologie'!G25</f>
        <v>7</v>
      </c>
      <c r="F22" s="4">
        <f>Annutoli!D25+Annutoli!E25+Annutoli!G25</f>
        <v>0</v>
      </c>
      <c r="G22" s="4">
        <f>Bovini!D25+Bovini!E25+Bovini!G25</f>
        <v>37</v>
      </c>
      <c r="H22" s="4">
        <f>Bufalini!D25+Bufalini!E25+Bufalini!G25</f>
        <v>0</v>
      </c>
      <c r="I22" s="4">
        <f>Broiler!C25+Broiler!D25</f>
        <v>0</v>
      </c>
      <c r="J22" s="4">
        <f>Ovaiole!C25+Ovaiole!D25</f>
        <v>0</v>
      </c>
      <c r="K22" s="4">
        <f>Tacchini!C25+Tacchini!D25</f>
        <v>0</v>
      </c>
      <c r="L22" s="4">
        <f>Ratiti!C25+Ratiti!D25</f>
        <v>0</v>
      </c>
      <c r="M22" s="4">
        <f>'Altri avicoli'!C25+'Altri avicoli'!D25</f>
        <v>0</v>
      </c>
      <c r="N22" s="4">
        <f>Ovini!D25+Ovini!E25+Ovini!G25</f>
        <v>2</v>
      </c>
      <c r="O22" s="4">
        <f>Caprini!D25+Caprini!E25+Caprini!G25</f>
        <v>4</v>
      </c>
      <c r="P22" s="4">
        <f>Equidi!C25+Equidi!D25</f>
        <v>0</v>
      </c>
      <c r="Q22" s="4">
        <f>Conigli!D25+Conigli!E25+Conigli!G25</f>
        <v>0</v>
      </c>
      <c r="R22" s="4">
        <f>Lepri!D25+Lepri!E25+Lepri!G25</f>
        <v>0</v>
      </c>
      <c r="S22" s="4">
        <f>Acquacoltura!C25+Acquacoltura!D25</f>
        <v>0</v>
      </c>
      <c r="T22" s="4">
        <f>'Altre specie'!C25+'Altre specie'!D25</f>
        <v>1</v>
      </c>
      <c r="U22" s="4">
        <f>'Animali da pelliccia'!C25+'Animali da pelliccia'!D25</f>
        <v>0</v>
      </c>
      <c r="V22" s="15">
        <f t="shared" si="0"/>
        <v>52</v>
      </c>
      <c r="W22" s="15">
        <f t="shared" si="1"/>
        <v>52</v>
      </c>
      <c r="X22" s="20"/>
      <c r="Y22" s="1">
        <v>0</v>
      </c>
      <c r="Z22" s="1">
        <v>91</v>
      </c>
      <c r="AA22" s="1">
        <v>0</v>
      </c>
      <c r="AB22" s="1">
        <v>0</v>
      </c>
      <c r="AC22" s="1">
        <v>50</v>
      </c>
      <c r="AD22" s="16">
        <f t="shared" si="2"/>
        <v>141</v>
      </c>
      <c r="AF22" s="4">
        <f t="shared" si="3"/>
        <v>-89</v>
      </c>
      <c r="AG22" s="4">
        <f t="shared" si="4"/>
        <v>-89</v>
      </c>
      <c r="AI22" s="27">
        <f>'2020'!G22</f>
        <v>52</v>
      </c>
      <c r="AJ22" s="27">
        <f t="shared" si="5"/>
        <v>0</v>
      </c>
      <c r="AL22" s="26">
        <f>'2019'!V22</f>
        <v>128</v>
      </c>
      <c r="AM22" s="27">
        <f t="shared" si="6"/>
        <v>-76</v>
      </c>
      <c r="AN22" s="26">
        <f>'2019'!G22</f>
        <v>59</v>
      </c>
      <c r="AO22" s="27">
        <f t="shared" si="7"/>
        <v>-7</v>
      </c>
      <c r="AP22" s="26">
        <f>'2018'!W22</f>
        <v>133</v>
      </c>
      <c r="AQ22" s="27">
        <f t="shared" si="8"/>
        <v>-81</v>
      </c>
      <c r="AR22" s="26">
        <f>'2018'!H22</f>
        <v>51</v>
      </c>
      <c r="AS22" s="70">
        <f t="shared" si="9"/>
        <v>1</v>
      </c>
    </row>
    <row r="23" spans="1:45" x14ac:dyDescent="0.25">
      <c r="A23" s="23" t="s">
        <v>27</v>
      </c>
      <c r="B23" s="4">
        <f>Suino!I27</f>
        <v>89</v>
      </c>
      <c r="C23" s="4">
        <f>Suino!E27+Suino!F27+Suino!H27</f>
        <v>162</v>
      </c>
      <c r="D23" s="4">
        <f>'Vitelli a carne bianca'!C26+'Vitelli a carne bianca'!D26</f>
        <v>85</v>
      </c>
      <c r="E23" s="4">
        <f>'Vitelli altre tipologie'!D26+'Vitelli altre tipologie'!E26+'Vitelli altre tipologie'!G26</f>
        <v>223</v>
      </c>
      <c r="F23" s="4">
        <f>Annutoli!D26+Annutoli!E26+Annutoli!G26</f>
        <v>1</v>
      </c>
      <c r="G23" s="4">
        <f>Bovini!D26+Bovini!E26+Bovini!G26</f>
        <v>428</v>
      </c>
      <c r="H23" s="4">
        <f>Bufalini!D26+Bufalini!E26+Bufalini!G26</f>
        <v>1</v>
      </c>
      <c r="I23" s="4">
        <f>Broiler!C26+Broiler!D26</f>
        <v>93</v>
      </c>
      <c r="J23" s="4">
        <f>Ovaiole!C26+Ovaiole!D26</f>
        <v>19</v>
      </c>
      <c r="K23" s="4">
        <f>Tacchini!C26+Tacchini!D26</f>
        <v>49</v>
      </c>
      <c r="L23" s="4">
        <f>Ratiti!C26+Ratiti!D26</f>
        <v>0</v>
      </c>
      <c r="M23" s="4">
        <f>'Altri avicoli'!C26+'Altri avicoli'!D26</f>
        <v>40</v>
      </c>
      <c r="N23" s="4">
        <f>Ovini!D26+Ovini!E26+Ovini!G26</f>
        <v>27</v>
      </c>
      <c r="O23" s="4">
        <f>Caprini!D26+Caprini!E26+Caprini!G26</f>
        <v>23</v>
      </c>
      <c r="P23" s="4">
        <f>Equidi!C26+Equidi!D26</f>
        <v>5</v>
      </c>
      <c r="Q23" s="4">
        <f>Conigli!D26+Conigli!E26+Conigli!G26</f>
        <v>39</v>
      </c>
      <c r="R23" s="4">
        <f>Lepri!D26+Lepri!E26+Lepri!G26</f>
        <v>9</v>
      </c>
      <c r="S23" s="4">
        <f>Acquacoltura!C26+Acquacoltura!D26</f>
        <v>56</v>
      </c>
      <c r="T23" s="4">
        <f>'Altre specie'!C26+'Altre specie'!D26</f>
        <v>10</v>
      </c>
      <c r="U23" s="4">
        <f>'Animali da pelliccia'!C26+'Animali da pelliccia'!D26</f>
        <v>2</v>
      </c>
      <c r="V23" s="15">
        <f t="shared" si="0"/>
        <v>1272</v>
      </c>
      <c r="W23" s="15">
        <f t="shared" si="1"/>
        <v>1361</v>
      </c>
      <c r="X23" s="20"/>
      <c r="Y23" s="1">
        <v>176</v>
      </c>
      <c r="Z23" s="1">
        <v>453</v>
      </c>
      <c r="AA23" s="1">
        <v>28</v>
      </c>
      <c r="AB23" s="1">
        <v>79</v>
      </c>
      <c r="AC23" s="1">
        <v>1105</v>
      </c>
      <c r="AD23" s="16">
        <f t="shared" si="2"/>
        <v>1841</v>
      </c>
      <c r="AF23" s="4">
        <f t="shared" si="3"/>
        <v>-569</v>
      </c>
      <c r="AG23" s="4">
        <f t="shared" si="4"/>
        <v>-480</v>
      </c>
      <c r="AI23" s="27">
        <f>'2020'!G23</f>
        <v>952</v>
      </c>
      <c r="AJ23" s="27">
        <f t="shared" si="5"/>
        <v>320</v>
      </c>
      <c r="AL23" s="26">
        <f>'2019'!V23</f>
        <v>1364</v>
      </c>
      <c r="AM23" s="27">
        <f t="shared" si="6"/>
        <v>-92</v>
      </c>
      <c r="AN23" s="26">
        <f>'2019'!G23</f>
        <v>1110</v>
      </c>
      <c r="AO23" s="27">
        <f t="shared" si="7"/>
        <v>162</v>
      </c>
      <c r="AP23" s="26">
        <f>'2018'!W23</f>
        <v>1366</v>
      </c>
      <c r="AQ23" s="27">
        <f t="shared" si="8"/>
        <v>-94</v>
      </c>
      <c r="AR23" s="26">
        <f>'2018'!H23</f>
        <v>1044</v>
      </c>
      <c r="AS23" s="70">
        <f t="shared" si="9"/>
        <v>228</v>
      </c>
    </row>
    <row r="24" spans="1:45" x14ac:dyDescent="0.25">
      <c r="A24" s="23" t="s">
        <v>28</v>
      </c>
      <c r="B24" s="15">
        <f t="shared" ref="B24:V24" si="10">SUM(B3:B23)</f>
        <v>1644</v>
      </c>
      <c r="C24" s="15">
        <f t="shared" si="10"/>
        <v>2383</v>
      </c>
      <c r="D24" s="15">
        <f t="shared" si="10"/>
        <v>164</v>
      </c>
      <c r="E24" s="15">
        <f t="shared" si="10"/>
        <v>2747</v>
      </c>
      <c r="F24" s="15">
        <f t="shared" si="10"/>
        <v>159</v>
      </c>
      <c r="G24" s="15">
        <f t="shared" si="10"/>
        <v>4149</v>
      </c>
      <c r="H24" s="15">
        <f t="shared" si="10"/>
        <v>221</v>
      </c>
      <c r="I24" s="15">
        <f t="shared" si="10"/>
        <v>283</v>
      </c>
      <c r="J24" s="15">
        <f t="shared" si="10"/>
        <v>151</v>
      </c>
      <c r="K24" s="15">
        <f t="shared" si="10"/>
        <v>79</v>
      </c>
      <c r="L24" s="15">
        <f t="shared" si="10"/>
        <v>6</v>
      </c>
      <c r="M24" s="15">
        <f t="shared" si="10"/>
        <v>161</v>
      </c>
      <c r="N24" s="15">
        <f t="shared" si="10"/>
        <v>3104</v>
      </c>
      <c r="O24" s="15">
        <f t="shared" si="10"/>
        <v>796</v>
      </c>
      <c r="P24" s="15">
        <f t="shared" si="10"/>
        <v>101</v>
      </c>
      <c r="Q24" s="15">
        <f t="shared" si="10"/>
        <v>116</v>
      </c>
      <c r="R24" s="15">
        <f t="shared" si="10"/>
        <v>28</v>
      </c>
      <c r="S24" s="15">
        <f t="shared" si="10"/>
        <v>194</v>
      </c>
      <c r="T24" s="15">
        <f t="shared" si="10"/>
        <v>96</v>
      </c>
      <c r="U24" s="15">
        <f t="shared" si="10"/>
        <v>8</v>
      </c>
      <c r="V24" s="15">
        <f t="shared" si="10"/>
        <v>14946</v>
      </c>
      <c r="W24" s="15">
        <f t="shared" si="1"/>
        <v>16590</v>
      </c>
      <c r="X24" s="20"/>
      <c r="Y24" s="16">
        <v>2668</v>
      </c>
      <c r="Z24" s="16">
        <v>6019</v>
      </c>
      <c r="AA24" s="16">
        <v>252</v>
      </c>
      <c r="AB24" s="16">
        <v>252</v>
      </c>
      <c r="AC24" s="16">
        <v>11910</v>
      </c>
      <c r="AD24" s="16">
        <f t="shared" si="2"/>
        <v>21101</v>
      </c>
      <c r="AF24" s="18">
        <f>SUM(AF3:AF23)</f>
        <v>-6156</v>
      </c>
      <c r="AG24" s="18">
        <f>SUM(AG3:AG23)</f>
        <v>-4512</v>
      </c>
      <c r="AI24" s="27">
        <f>'2020'!G24</f>
        <v>11618</v>
      </c>
      <c r="AJ24" s="27">
        <f t="shared" si="5"/>
        <v>3328</v>
      </c>
      <c r="AL24" s="26">
        <f>'2019'!V24</f>
        <v>16737</v>
      </c>
      <c r="AM24" s="27">
        <f t="shared" si="6"/>
        <v>-1791</v>
      </c>
      <c r="AN24" s="26">
        <f>'2019'!G24</f>
        <v>15996</v>
      </c>
      <c r="AO24" s="27">
        <f t="shared" si="7"/>
        <v>-1050</v>
      </c>
      <c r="AP24" s="26">
        <f>'2018'!W24</f>
        <v>16879</v>
      </c>
      <c r="AQ24" s="27">
        <f t="shared" si="8"/>
        <v>-1933</v>
      </c>
      <c r="AR24" s="26">
        <f>'2018'!H24</f>
        <v>17998</v>
      </c>
      <c r="AS24" s="70">
        <f t="shared" si="9"/>
        <v>-3052</v>
      </c>
    </row>
  </sheetData>
  <sheetProtection algorithmName="SHA-512" hashValue="fsqPf8sjku5FA7fEeVxvPBHIdZfPGb+jEaVgaBLZ/jWaHMflQmAtmDWQ8sXoLGmOPO4db3WSk03wkz+q14E1Pg==" saltValue="kZOlfGJrM7kzfGAtsfMVvA==" spinCount="100000" sheet="1" objects="1" scenarios="1" selectLockedCells="1" selectUnlockedCells="1"/>
  <mergeCells count="7">
    <mergeCell ref="Y1:AD1"/>
    <mergeCell ref="B1:W1"/>
    <mergeCell ref="AF1:AF2"/>
    <mergeCell ref="AG1:AG2"/>
    <mergeCell ref="AP1:AS1"/>
    <mergeCell ref="AL1:AO1"/>
    <mergeCell ref="AI1:AJ1"/>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B2" sqref="B2"/>
    </sheetView>
  </sheetViews>
  <sheetFormatPr defaultRowHeight="15" x14ac:dyDescent="0.25"/>
  <cols>
    <col min="1" max="1" width="19.140625" customWidth="1"/>
  </cols>
  <sheetData>
    <row r="1" spans="1:7" ht="26.25" x14ac:dyDescent="0.4">
      <c r="A1" s="51" t="s">
        <v>62</v>
      </c>
      <c r="B1" s="129" t="s">
        <v>117</v>
      </c>
      <c r="C1" s="129"/>
      <c r="D1" s="129"/>
      <c r="E1" s="129"/>
      <c r="F1" s="129"/>
      <c r="G1" s="129"/>
    </row>
    <row r="2" spans="1:7" x14ac:dyDescent="0.25">
      <c r="A2" s="55" t="s">
        <v>107</v>
      </c>
      <c r="B2" s="55" t="s">
        <v>104</v>
      </c>
      <c r="C2" s="56" t="s">
        <v>43</v>
      </c>
      <c r="D2" s="56" t="s">
        <v>105</v>
      </c>
      <c r="E2" s="56" t="s">
        <v>37</v>
      </c>
      <c r="F2" s="56" t="s">
        <v>39</v>
      </c>
      <c r="G2" s="57" t="s">
        <v>106</v>
      </c>
    </row>
    <row r="3" spans="1:7" x14ac:dyDescent="0.25">
      <c r="A3" s="55" t="s">
        <v>7</v>
      </c>
      <c r="B3" s="58">
        <v>202</v>
      </c>
      <c r="C3" s="59">
        <v>14</v>
      </c>
      <c r="D3" s="59">
        <v>8</v>
      </c>
      <c r="E3" s="59">
        <v>30</v>
      </c>
      <c r="F3" s="59">
        <v>119</v>
      </c>
      <c r="G3" s="60">
        <v>373</v>
      </c>
    </row>
    <row r="4" spans="1:7" x14ac:dyDescent="0.25">
      <c r="A4" s="67" t="s">
        <v>8</v>
      </c>
      <c r="B4" s="61">
        <v>284</v>
      </c>
      <c r="C4" s="62">
        <v>1</v>
      </c>
      <c r="D4" s="62">
        <v>4</v>
      </c>
      <c r="E4" s="62">
        <v>41</v>
      </c>
      <c r="F4" s="62">
        <v>129</v>
      </c>
      <c r="G4" s="63">
        <v>459</v>
      </c>
    </row>
    <row r="5" spans="1:7" x14ac:dyDescent="0.25">
      <c r="A5" s="67" t="s">
        <v>9</v>
      </c>
      <c r="B5" s="61">
        <v>168</v>
      </c>
      <c r="C5" s="62">
        <v>2</v>
      </c>
      <c r="D5" s="62">
        <v>14</v>
      </c>
      <c r="E5" s="62">
        <v>36</v>
      </c>
      <c r="F5" s="62">
        <v>65</v>
      </c>
      <c r="G5" s="63">
        <v>285</v>
      </c>
    </row>
    <row r="6" spans="1:7" x14ac:dyDescent="0.25">
      <c r="A6" s="67" t="s">
        <v>10</v>
      </c>
      <c r="B6" s="61">
        <v>269</v>
      </c>
      <c r="C6" s="62">
        <v>5</v>
      </c>
      <c r="D6" s="62">
        <v>4</v>
      </c>
      <c r="E6" s="62">
        <v>72</v>
      </c>
      <c r="F6" s="62">
        <v>138</v>
      </c>
      <c r="G6" s="63">
        <v>488</v>
      </c>
    </row>
    <row r="7" spans="1:7" x14ac:dyDescent="0.25">
      <c r="A7" s="67" t="s">
        <v>11</v>
      </c>
      <c r="B7" s="61">
        <v>484</v>
      </c>
      <c r="C7" s="62">
        <v>28</v>
      </c>
      <c r="D7" s="62">
        <v>30</v>
      </c>
      <c r="E7" s="62">
        <v>147</v>
      </c>
      <c r="F7" s="62">
        <v>295</v>
      </c>
      <c r="G7" s="63">
        <v>984</v>
      </c>
    </row>
    <row r="8" spans="1:7" x14ac:dyDescent="0.25">
      <c r="A8" s="67" t="s">
        <v>12</v>
      </c>
      <c r="B8" s="61">
        <v>81</v>
      </c>
      <c r="C8" s="62">
        <v>4</v>
      </c>
      <c r="D8" s="62">
        <v>4</v>
      </c>
      <c r="E8" s="62">
        <v>12</v>
      </c>
      <c r="F8" s="62">
        <v>39</v>
      </c>
      <c r="G8" s="63">
        <v>140</v>
      </c>
    </row>
    <row r="9" spans="1:7" x14ac:dyDescent="0.25">
      <c r="A9" s="67" t="s">
        <v>13</v>
      </c>
      <c r="B9" s="61">
        <v>270</v>
      </c>
      <c r="C9" s="62">
        <v>8</v>
      </c>
      <c r="D9" s="62">
        <v>33</v>
      </c>
      <c r="E9" s="62">
        <v>41</v>
      </c>
      <c r="F9" s="62">
        <v>119</v>
      </c>
      <c r="G9" s="63">
        <v>471</v>
      </c>
    </row>
    <row r="10" spans="1:7" x14ac:dyDescent="0.25">
      <c r="A10" s="67" t="s">
        <v>14</v>
      </c>
      <c r="B10" s="61">
        <v>98</v>
      </c>
      <c r="C10" s="62">
        <v>0</v>
      </c>
      <c r="D10" s="62">
        <v>11</v>
      </c>
      <c r="E10" s="62">
        <v>8</v>
      </c>
      <c r="F10" s="62">
        <v>44</v>
      </c>
      <c r="G10" s="63">
        <v>161</v>
      </c>
    </row>
    <row r="11" spans="1:7" x14ac:dyDescent="0.25">
      <c r="A11" s="67" t="s">
        <v>15</v>
      </c>
      <c r="B11" s="61">
        <v>284</v>
      </c>
      <c r="C11" s="62">
        <v>13</v>
      </c>
      <c r="D11" s="62">
        <v>25</v>
      </c>
      <c r="E11" s="62">
        <v>232</v>
      </c>
      <c r="F11" s="62">
        <v>246</v>
      </c>
      <c r="G11" s="63">
        <v>800</v>
      </c>
    </row>
    <row r="12" spans="1:7" x14ac:dyDescent="0.25">
      <c r="A12" s="67" t="s">
        <v>16</v>
      </c>
      <c r="B12" s="61">
        <v>124</v>
      </c>
      <c r="C12" s="62">
        <v>15</v>
      </c>
      <c r="D12" s="62">
        <v>8</v>
      </c>
      <c r="E12" s="62">
        <v>53</v>
      </c>
      <c r="F12" s="62">
        <v>74</v>
      </c>
      <c r="G12" s="63">
        <v>274</v>
      </c>
    </row>
    <row r="13" spans="1:7" x14ac:dyDescent="0.25">
      <c r="A13" s="67" t="s">
        <v>17</v>
      </c>
      <c r="B13" s="61">
        <v>81</v>
      </c>
      <c r="C13" s="62">
        <v>25</v>
      </c>
      <c r="D13" s="62">
        <v>3</v>
      </c>
      <c r="E13" s="62">
        <v>16</v>
      </c>
      <c r="F13" s="62">
        <v>44</v>
      </c>
      <c r="G13" s="63">
        <v>169</v>
      </c>
    </row>
    <row r="14" spans="1:7" x14ac:dyDescent="0.25">
      <c r="A14" s="67" t="s">
        <v>18</v>
      </c>
      <c r="B14" s="61">
        <v>730</v>
      </c>
      <c r="C14" s="62">
        <v>29</v>
      </c>
      <c r="D14" s="62">
        <v>16</v>
      </c>
      <c r="E14" s="62">
        <v>244</v>
      </c>
      <c r="F14" s="62">
        <v>574</v>
      </c>
      <c r="G14" s="63">
        <v>1593</v>
      </c>
    </row>
    <row r="15" spans="1:7" x14ac:dyDescent="0.25">
      <c r="A15" s="67" t="s">
        <v>19</v>
      </c>
      <c r="B15" s="61">
        <v>243</v>
      </c>
      <c r="C15" s="62">
        <v>79</v>
      </c>
      <c r="D15" s="62">
        <v>26</v>
      </c>
      <c r="E15" s="62">
        <v>19</v>
      </c>
      <c r="F15" s="62">
        <v>107</v>
      </c>
      <c r="G15" s="63">
        <v>474</v>
      </c>
    </row>
    <row r="16" spans="1:7" x14ac:dyDescent="0.25">
      <c r="A16" s="67" t="s">
        <v>20</v>
      </c>
      <c r="B16" s="61">
        <v>812</v>
      </c>
      <c r="C16" s="62">
        <v>1</v>
      </c>
      <c r="D16" s="62">
        <v>7</v>
      </c>
      <c r="E16" s="62">
        <v>79</v>
      </c>
      <c r="F16" s="62">
        <v>47</v>
      </c>
      <c r="G16" s="63">
        <v>946</v>
      </c>
    </row>
    <row r="17" spans="1:7" x14ac:dyDescent="0.25">
      <c r="A17" s="67" t="s">
        <v>21</v>
      </c>
      <c r="B17" s="61">
        <v>1199</v>
      </c>
      <c r="C17" s="62">
        <v>17</v>
      </c>
      <c r="D17" s="62">
        <v>68</v>
      </c>
      <c r="E17" s="62">
        <v>95</v>
      </c>
      <c r="F17" s="62">
        <v>364</v>
      </c>
      <c r="G17" s="63">
        <v>1743</v>
      </c>
    </row>
    <row r="18" spans="1:7" x14ac:dyDescent="0.25">
      <c r="A18" s="67" t="s">
        <v>22</v>
      </c>
      <c r="B18" s="61">
        <v>334</v>
      </c>
      <c r="C18" s="62">
        <v>7</v>
      </c>
      <c r="D18" s="62">
        <v>19</v>
      </c>
      <c r="E18" s="62">
        <v>108</v>
      </c>
      <c r="F18" s="62">
        <v>143</v>
      </c>
      <c r="G18" s="63">
        <v>611</v>
      </c>
    </row>
    <row r="19" spans="1:7" x14ac:dyDescent="0.25">
      <c r="A19" s="67" t="s">
        <v>23</v>
      </c>
      <c r="B19" s="61">
        <v>162</v>
      </c>
      <c r="C19" s="62">
        <v>0</v>
      </c>
      <c r="D19" s="62">
        <v>8</v>
      </c>
      <c r="E19" s="62">
        <v>32</v>
      </c>
      <c r="F19" s="62">
        <v>48</v>
      </c>
      <c r="G19" s="63">
        <v>250</v>
      </c>
    </row>
    <row r="20" spans="1:7" x14ac:dyDescent="0.25">
      <c r="A20" s="67" t="s">
        <v>24</v>
      </c>
      <c r="B20" s="61">
        <v>102</v>
      </c>
      <c r="C20" s="62">
        <v>1</v>
      </c>
      <c r="D20" s="62">
        <v>7</v>
      </c>
      <c r="E20" s="62">
        <v>6</v>
      </c>
      <c r="F20" s="62">
        <v>61</v>
      </c>
      <c r="G20" s="63">
        <v>177</v>
      </c>
    </row>
    <row r="21" spans="1:7" x14ac:dyDescent="0.25">
      <c r="A21" s="67" t="s">
        <v>25</v>
      </c>
      <c r="B21" s="61">
        <v>97</v>
      </c>
      <c r="C21" s="62">
        <v>5</v>
      </c>
      <c r="D21" s="62">
        <v>9</v>
      </c>
      <c r="E21" s="62">
        <v>64</v>
      </c>
      <c r="F21" s="62">
        <v>41</v>
      </c>
      <c r="G21" s="63">
        <v>216</v>
      </c>
    </row>
    <row r="22" spans="1:7" x14ac:dyDescent="0.25">
      <c r="A22" s="67" t="s">
        <v>26</v>
      </c>
      <c r="B22" s="61">
        <v>20</v>
      </c>
      <c r="C22" s="62">
        <v>0</v>
      </c>
      <c r="D22" s="62">
        <v>0</v>
      </c>
      <c r="E22" s="62">
        <v>1</v>
      </c>
      <c r="F22" s="62">
        <v>31</v>
      </c>
      <c r="G22" s="63">
        <v>52</v>
      </c>
    </row>
    <row r="23" spans="1:7" x14ac:dyDescent="0.25">
      <c r="A23" s="67" t="s">
        <v>27</v>
      </c>
      <c r="B23" s="61">
        <v>480</v>
      </c>
      <c r="C23" s="62">
        <v>75</v>
      </c>
      <c r="D23" s="62">
        <v>22</v>
      </c>
      <c r="E23" s="62">
        <v>122</v>
      </c>
      <c r="F23" s="62">
        <v>253</v>
      </c>
      <c r="G23" s="63">
        <v>952</v>
      </c>
    </row>
    <row r="24" spans="1:7" x14ac:dyDescent="0.25">
      <c r="A24" s="68" t="s">
        <v>106</v>
      </c>
      <c r="B24" s="64">
        <v>6524</v>
      </c>
      <c r="C24" s="65">
        <v>329</v>
      </c>
      <c r="D24" s="65">
        <v>326</v>
      </c>
      <c r="E24" s="65">
        <v>1458</v>
      </c>
      <c r="F24" s="65">
        <v>2981</v>
      </c>
      <c r="G24" s="66">
        <v>11618</v>
      </c>
    </row>
  </sheetData>
  <sheetProtection algorithmName="SHA-512" hashValue="KjcrkDvK+vzgCPrNvHXcOnA2VL8XKzTCTNA5uA3XvYiBP0UHD61PUrrXFkA4wA0KsGvNSDn7IK3qdgsBs5RKVw==" saltValue="1fZW1IenfkxiYZQYSAH60A==" spinCount="100000" sheet="1" objects="1" scenarios="1" selectLockedCells="1" selectUnlockedCells="1"/>
  <mergeCells count="1">
    <mergeCell ref="B1:G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topLeftCell="A2" workbookViewId="0">
      <selection activeCell="G8" sqref="G8"/>
    </sheetView>
  </sheetViews>
  <sheetFormatPr defaultRowHeight="15" x14ac:dyDescent="0.25"/>
  <cols>
    <col min="1" max="1" width="29.5703125" customWidth="1"/>
  </cols>
  <sheetData>
    <row r="1" spans="1:23" ht="26.25" x14ac:dyDescent="0.4">
      <c r="A1" s="51" t="s">
        <v>62</v>
      </c>
      <c r="B1" s="130" t="s">
        <v>110</v>
      </c>
      <c r="C1" s="130"/>
      <c r="D1" s="130"/>
      <c r="E1" s="130"/>
      <c r="F1" s="130"/>
      <c r="G1" s="130"/>
      <c r="H1" s="53"/>
      <c r="I1" s="131" t="s">
        <v>108</v>
      </c>
      <c r="J1" s="131"/>
      <c r="K1" s="131"/>
      <c r="L1" s="131"/>
      <c r="M1" s="131"/>
      <c r="N1" s="131"/>
      <c r="O1" s="131"/>
      <c r="P1" s="53"/>
      <c r="Q1" s="131" t="s">
        <v>109</v>
      </c>
      <c r="R1" s="131"/>
      <c r="S1" s="131"/>
      <c r="T1" s="131"/>
      <c r="U1" s="131"/>
      <c r="V1" s="131"/>
      <c r="W1" s="131"/>
    </row>
    <row r="2" spans="1:23" ht="45" x14ac:dyDescent="0.25">
      <c r="A2" s="23" t="s">
        <v>63</v>
      </c>
      <c r="B2" s="94" t="s">
        <v>104</v>
      </c>
      <c r="C2" s="94" t="s">
        <v>43</v>
      </c>
      <c r="D2" s="94" t="s">
        <v>105</v>
      </c>
      <c r="E2" s="94" t="s">
        <v>37</v>
      </c>
      <c r="F2" s="94" t="s">
        <v>39</v>
      </c>
      <c r="G2" s="95" t="s">
        <v>106</v>
      </c>
      <c r="I2" t="s">
        <v>107</v>
      </c>
      <c r="J2" t="s">
        <v>104</v>
      </c>
      <c r="K2" t="s">
        <v>43</v>
      </c>
      <c r="L2" t="s">
        <v>105</v>
      </c>
      <c r="M2" t="s">
        <v>37</v>
      </c>
      <c r="N2" t="s">
        <v>39</v>
      </c>
      <c r="O2" t="s">
        <v>106</v>
      </c>
      <c r="Q2" t="s">
        <v>104</v>
      </c>
      <c r="R2" t="s">
        <v>43</v>
      </c>
      <c r="S2" t="s">
        <v>105</v>
      </c>
      <c r="T2" t="s">
        <v>37</v>
      </c>
      <c r="U2" t="s">
        <v>39</v>
      </c>
      <c r="V2" t="s">
        <v>106</v>
      </c>
    </row>
    <row r="3" spans="1:23" x14ac:dyDescent="0.25">
      <c r="A3" s="23" t="s">
        <v>7</v>
      </c>
      <c r="B3">
        <v>301</v>
      </c>
      <c r="C3">
        <v>13</v>
      </c>
      <c r="D3">
        <v>10</v>
      </c>
      <c r="E3">
        <v>27</v>
      </c>
      <c r="F3">
        <v>75</v>
      </c>
      <c r="G3">
        <v>426</v>
      </c>
      <c r="I3" t="s">
        <v>7</v>
      </c>
      <c r="J3">
        <v>1150</v>
      </c>
      <c r="K3">
        <v>60</v>
      </c>
      <c r="L3">
        <v>28</v>
      </c>
      <c r="M3">
        <v>115</v>
      </c>
      <c r="N3">
        <v>1846</v>
      </c>
      <c r="O3">
        <v>3199</v>
      </c>
      <c r="Q3">
        <f t="shared" ref="Q3:Q23" si="0">ROUND((J3*0.15),0)</f>
        <v>173</v>
      </c>
      <c r="R3">
        <f t="shared" ref="R3:R23" si="1">ROUND((K3*0.1),0)</f>
        <v>6</v>
      </c>
      <c r="S3">
        <f t="shared" ref="S3:S23" si="2">ROUND((L3*0.1),0)</f>
        <v>3</v>
      </c>
      <c r="T3">
        <f t="shared" ref="T3:T23" si="3">ROUND((M3*0.1),0)</f>
        <v>12</v>
      </c>
      <c r="U3">
        <f t="shared" ref="U3:U23" si="4">ROUND((N3*0.1),0)</f>
        <v>185</v>
      </c>
      <c r="V3">
        <f t="shared" ref="V3:V23" si="5">SUM(Q3:U3)</f>
        <v>379</v>
      </c>
    </row>
    <row r="4" spans="1:23" x14ac:dyDescent="0.25">
      <c r="A4" s="23" t="s">
        <v>8</v>
      </c>
      <c r="B4">
        <v>364</v>
      </c>
      <c r="C4">
        <v>1</v>
      </c>
      <c r="D4">
        <v>4</v>
      </c>
      <c r="E4">
        <v>46</v>
      </c>
      <c r="F4">
        <v>153</v>
      </c>
      <c r="G4">
        <v>568</v>
      </c>
      <c r="I4" t="s">
        <v>8</v>
      </c>
      <c r="J4">
        <v>1921</v>
      </c>
      <c r="K4">
        <v>2</v>
      </c>
      <c r="L4">
        <v>6</v>
      </c>
      <c r="M4">
        <v>92</v>
      </c>
      <c r="N4">
        <v>1357</v>
      </c>
      <c r="O4">
        <v>3378</v>
      </c>
      <c r="Q4">
        <f t="shared" si="0"/>
        <v>288</v>
      </c>
      <c r="R4">
        <f t="shared" si="1"/>
        <v>0</v>
      </c>
      <c r="S4">
        <f t="shared" si="2"/>
        <v>1</v>
      </c>
      <c r="T4">
        <f t="shared" si="3"/>
        <v>9</v>
      </c>
      <c r="U4">
        <f t="shared" si="4"/>
        <v>136</v>
      </c>
      <c r="V4">
        <f t="shared" si="5"/>
        <v>434</v>
      </c>
    </row>
    <row r="5" spans="1:23" x14ac:dyDescent="0.25">
      <c r="A5" s="23" t="s">
        <v>9</v>
      </c>
      <c r="B5">
        <v>308</v>
      </c>
      <c r="C5">
        <v>1</v>
      </c>
      <c r="D5">
        <v>8</v>
      </c>
      <c r="E5">
        <v>24</v>
      </c>
      <c r="F5">
        <v>117</v>
      </c>
      <c r="G5">
        <v>458</v>
      </c>
      <c r="I5" t="s">
        <v>9</v>
      </c>
      <c r="J5">
        <v>2527</v>
      </c>
      <c r="K5">
        <v>7</v>
      </c>
      <c r="L5">
        <v>32</v>
      </c>
      <c r="M5">
        <v>162</v>
      </c>
      <c r="N5">
        <v>2131</v>
      </c>
      <c r="O5">
        <v>4859</v>
      </c>
      <c r="Q5">
        <f t="shared" si="0"/>
        <v>379</v>
      </c>
      <c r="R5">
        <f t="shared" si="1"/>
        <v>1</v>
      </c>
      <c r="S5">
        <f t="shared" si="2"/>
        <v>3</v>
      </c>
      <c r="T5">
        <f t="shared" si="3"/>
        <v>16</v>
      </c>
      <c r="U5">
        <f t="shared" si="4"/>
        <v>213</v>
      </c>
      <c r="V5">
        <f t="shared" si="5"/>
        <v>612</v>
      </c>
    </row>
    <row r="6" spans="1:23" x14ac:dyDescent="0.25">
      <c r="A6" s="23" t="s">
        <v>10</v>
      </c>
      <c r="B6">
        <v>622</v>
      </c>
      <c r="C6">
        <v>8</v>
      </c>
      <c r="D6">
        <v>4</v>
      </c>
      <c r="E6">
        <v>59</v>
      </c>
      <c r="F6">
        <v>123</v>
      </c>
      <c r="G6">
        <v>816</v>
      </c>
      <c r="I6" t="s">
        <v>10</v>
      </c>
      <c r="J6">
        <v>3256</v>
      </c>
      <c r="K6">
        <v>78</v>
      </c>
      <c r="L6">
        <v>51</v>
      </c>
      <c r="M6">
        <v>182</v>
      </c>
      <c r="N6">
        <v>4122</v>
      </c>
      <c r="O6">
        <v>7689</v>
      </c>
      <c r="Q6">
        <f t="shared" si="0"/>
        <v>488</v>
      </c>
      <c r="R6">
        <f t="shared" si="1"/>
        <v>8</v>
      </c>
      <c r="S6">
        <f t="shared" si="2"/>
        <v>5</v>
      </c>
      <c r="T6">
        <f t="shared" si="3"/>
        <v>18</v>
      </c>
      <c r="U6">
        <f t="shared" si="4"/>
        <v>412</v>
      </c>
      <c r="V6">
        <f t="shared" si="5"/>
        <v>931</v>
      </c>
    </row>
    <row r="7" spans="1:23" x14ac:dyDescent="0.25">
      <c r="A7" s="23" t="s">
        <v>11</v>
      </c>
      <c r="B7">
        <v>829</v>
      </c>
      <c r="C7">
        <v>70</v>
      </c>
      <c r="D7">
        <v>49</v>
      </c>
      <c r="E7">
        <v>210</v>
      </c>
      <c r="F7">
        <v>527</v>
      </c>
      <c r="G7">
        <v>1685</v>
      </c>
      <c r="I7" t="s">
        <v>11</v>
      </c>
      <c r="J7">
        <v>3853</v>
      </c>
      <c r="K7">
        <v>245</v>
      </c>
      <c r="L7">
        <v>128</v>
      </c>
      <c r="M7">
        <v>706</v>
      </c>
      <c r="N7">
        <v>4112</v>
      </c>
      <c r="O7">
        <v>9044</v>
      </c>
      <c r="Q7">
        <f t="shared" si="0"/>
        <v>578</v>
      </c>
      <c r="R7">
        <f t="shared" si="1"/>
        <v>25</v>
      </c>
      <c r="S7">
        <f t="shared" si="2"/>
        <v>13</v>
      </c>
      <c r="T7">
        <f t="shared" si="3"/>
        <v>71</v>
      </c>
      <c r="U7">
        <f t="shared" si="4"/>
        <v>411</v>
      </c>
      <c r="V7">
        <f t="shared" si="5"/>
        <v>1098</v>
      </c>
    </row>
    <row r="8" spans="1:23" x14ac:dyDescent="0.25">
      <c r="A8" s="23" t="s">
        <v>12</v>
      </c>
      <c r="B8">
        <v>72</v>
      </c>
      <c r="C8">
        <v>8</v>
      </c>
      <c r="D8">
        <v>3</v>
      </c>
      <c r="E8">
        <v>13</v>
      </c>
      <c r="F8">
        <v>34</v>
      </c>
      <c r="G8">
        <v>130</v>
      </c>
      <c r="I8" t="s">
        <v>12</v>
      </c>
      <c r="J8">
        <v>811</v>
      </c>
      <c r="K8">
        <v>124</v>
      </c>
      <c r="L8">
        <v>19</v>
      </c>
      <c r="M8">
        <v>134</v>
      </c>
      <c r="N8">
        <v>867</v>
      </c>
      <c r="O8">
        <v>1955</v>
      </c>
      <c r="Q8">
        <f t="shared" si="0"/>
        <v>122</v>
      </c>
      <c r="R8">
        <f t="shared" si="1"/>
        <v>12</v>
      </c>
      <c r="S8">
        <f t="shared" si="2"/>
        <v>2</v>
      </c>
      <c r="T8">
        <f t="shared" si="3"/>
        <v>13</v>
      </c>
      <c r="U8">
        <f t="shared" si="4"/>
        <v>87</v>
      </c>
      <c r="V8">
        <f t="shared" si="5"/>
        <v>236</v>
      </c>
    </row>
    <row r="9" spans="1:23" x14ac:dyDescent="0.25">
      <c r="A9" s="23" t="s">
        <v>13</v>
      </c>
      <c r="B9">
        <v>452</v>
      </c>
      <c r="C9">
        <v>10</v>
      </c>
      <c r="D9">
        <v>36</v>
      </c>
      <c r="E9">
        <v>20</v>
      </c>
      <c r="F9">
        <v>122</v>
      </c>
      <c r="G9">
        <v>640</v>
      </c>
      <c r="I9" t="s">
        <v>13</v>
      </c>
      <c r="J9">
        <v>4070</v>
      </c>
      <c r="K9">
        <v>56</v>
      </c>
      <c r="L9">
        <v>134</v>
      </c>
      <c r="M9">
        <v>127</v>
      </c>
      <c r="N9">
        <v>3221</v>
      </c>
      <c r="O9">
        <v>7608</v>
      </c>
      <c r="Q9">
        <f t="shared" si="0"/>
        <v>611</v>
      </c>
      <c r="R9">
        <f t="shared" si="1"/>
        <v>6</v>
      </c>
      <c r="S9">
        <f t="shared" si="2"/>
        <v>13</v>
      </c>
      <c r="T9">
        <f t="shared" si="3"/>
        <v>13</v>
      </c>
      <c r="U9">
        <f t="shared" si="4"/>
        <v>322</v>
      </c>
      <c r="V9">
        <f t="shared" si="5"/>
        <v>965</v>
      </c>
    </row>
    <row r="10" spans="1:23" x14ac:dyDescent="0.25">
      <c r="A10" s="23" t="s">
        <v>14</v>
      </c>
      <c r="B10">
        <v>89</v>
      </c>
      <c r="C10">
        <v>1</v>
      </c>
      <c r="D10">
        <v>13</v>
      </c>
      <c r="E10">
        <v>12</v>
      </c>
      <c r="F10">
        <v>20</v>
      </c>
      <c r="G10">
        <v>135</v>
      </c>
      <c r="I10" t="s">
        <v>14</v>
      </c>
      <c r="J10">
        <v>151</v>
      </c>
      <c r="K10">
        <v>2</v>
      </c>
      <c r="L10">
        <v>10</v>
      </c>
      <c r="M10">
        <v>7</v>
      </c>
      <c r="N10">
        <v>335</v>
      </c>
      <c r="O10">
        <v>505</v>
      </c>
      <c r="Q10">
        <f t="shared" si="0"/>
        <v>23</v>
      </c>
      <c r="R10">
        <f t="shared" si="1"/>
        <v>0</v>
      </c>
      <c r="S10">
        <f t="shared" si="2"/>
        <v>1</v>
      </c>
      <c r="T10">
        <f t="shared" si="3"/>
        <v>1</v>
      </c>
      <c r="U10">
        <f t="shared" si="4"/>
        <v>34</v>
      </c>
      <c r="V10">
        <f t="shared" si="5"/>
        <v>59</v>
      </c>
    </row>
    <row r="11" spans="1:23" x14ac:dyDescent="0.25">
      <c r="A11" s="23" t="s">
        <v>15</v>
      </c>
      <c r="B11">
        <v>1392</v>
      </c>
      <c r="C11">
        <v>0</v>
      </c>
      <c r="D11">
        <v>0</v>
      </c>
      <c r="E11">
        <v>385</v>
      </c>
      <c r="F11">
        <v>1098</v>
      </c>
      <c r="G11">
        <v>2875</v>
      </c>
      <c r="I11" t="s">
        <v>15</v>
      </c>
      <c r="J11">
        <v>6411</v>
      </c>
      <c r="K11">
        <v>334</v>
      </c>
      <c r="L11">
        <v>195</v>
      </c>
      <c r="M11">
        <v>1743</v>
      </c>
      <c r="N11">
        <v>7923</v>
      </c>
      <c r="O11">
        <v>16606</v>
      </c>
      <c r="Q11">
        <f t="shared" si="0"/>
        <v>962</v>
      </c>
      <c r="R11">
        <f t="shared" si="1"/>
        <v>33</v>
      </c>
      <c r="S11">
        <f t="shared" si="2"/>
        <v>20</v>
      </c>
      <c r="T11">
        <f t="shared" si="3"/>
        <v>174</v>
      </c>
      <c r="U11">
        <f t="shared" si="4"/>
        <v>792</v>
      </c>
      <c r="V11">
        <f t="shared" si="5"/>
        <v>1981</v>
      </c>
    </row>
    <row r="12" spans="1:23" x14ac:dyDescent="0.25">
      <c r="A12" s="23" t="s">
        <v>16</v>
      </c>
      <c r="B12">
        <v>104</v>
      </c>
      <c r="C12">
        <v>20</v>
      </c>
      <c r="D12">
        <v>8</v>
      </c>
      <c r="E12">
        <v>18</v>
      </c>
      <c r="F12">
        <v>18</v>
      </c>
      <c r="G12">
        <v>168</v>
      </c>
      <c r="I12" t="s">
        <v>16</v>
      </c>
      <c r="J12">
        <v>927</v>
      </c>
      <c r="K12">
        <v>134</v>
      </c>
      <c r="L12">
        <v>57</v>
      </c>
      <c r="M12">
        <v>161</v>
      </c>
      <c r="N12">
        <v>1147</v>
      </c>
      <c r="O12">
        <v>2426</v>
      </c>
      <c r="Q12">
        <f t="shared" si="0"/>
        <v>139</v>
      </c>
      <c r="R12">
        <f t="shared" si="1"/>
        <v>13</v>
      </c>
      <c r="S12">
        <f t="shared" si="2"/>
        <v>6</v>
      </c>
      <c r="T12">
        <f t="shared" si="3"/>
        <v>16</v>
      </c>
      <c r="U12">
        <f t="shared" si="4"/>
        <v>115</v>
      </c>
      <c r="V12">
        <f t="shared" si="5"/>
        <v>289</v>
      </c>
    </row>
    <row r="13" spans="1:23" x14ac:dyDescent="0.25">
      <c r="A13" s="23" t="s">
        <v>17</v>
      </c>
      <c r="B13">
        <v>256</v>
      </c>
      <c r="C13">
        <v>35</v>
      </c>
      <c r="D13">
        <v>1</v>
      </c>
      <c r="E13">
        <v>21</v>
      </c>
      <c r="F13">
        <v>82</v>
      </c>
      <c r="G13">
        <v>395</v>
      </c>
      <c r="I13" t="s">
        <v>17</v>
      </c>
      <c r="J13">
        <v>574</v>
      </c>
      <c r="K13">
        <v>201</v>
      </c>
      <c r="L13">
        <v>8</v>
      </c>
      <c r="M13">
        <v>45</v>
      </c>
      <c r="N13">
        <v>1186</v>
      </c>
      <c r="O13">
        <v>2014</v>
      </c>
      <c r="Q13">
        <f t="shared" si="0"/>
        <v>86</v>
      </c>
      <c r="R13">
        <f t="shared" si="1"/>
        <v>20</v>
      </c>
      <c r="S13">
        <f t="shared" si="2"/>
        <v>1</v>
      </c>
      <c r="T13">
        <f t="shared" si="3"/>
        <v>5</v>
      </c>
      <c r="U13">
        <f t="shared" si="4"/>
        <v>119</v>
      </c>
      <c r="V13">
        <f t="shared" si="5"/>
        <v>231</v>
      </c>
    </row>
    <row r="14" spans="1:23" x14ac:dyDescent="0.25">
      <c r="A14" s="23" t="s">
        <v>18</v>
      </c>
      <c r="B14">
        <v>830</v>
      </c>
      <c r="C14">
        <v>34</v>
      </c>
      <c r="D14">
        <v>17</v>
      </c>
      <c r="E14">
        <v>123</v>
      </c>
      <c r="F14">
        <v>519</v>
      </c>
      <c r="G14">
        <v>1523</v>
      </c>
      <c r="I14" t="s">
        <v>18</v>
      </c>
      <c r="J14">
        <v>5296</v>
      </c>
      <c r="K14">
        <v>287</v>
      </c>
      <c r="L14">
        <v>98</v>
      </c>
      <c r="M14">
        <v>901</v>
      </c>
      <c r="N14">
        <v>7591</v>
      </c>
      <c r="O14">
        <v>14173</v>
      </c>
      <c r="Q14">
        <f t="shared" si="0"/>
        <v>794</v>
      </c>
      <c r="R14">
        <f t="shared" si="1"/>
        <v>29</v>
      </c>
      <c r="S14">
        <f t="shared" si="2"/>
        <v>10</v>
      </c>
      <c r="T14">
        <f t="shared" si="3"/>
        <v>90</v>
      </c>
      <c r="U14">
        <f t="shared" si="4"/>
        <v>759</v>
      </c>
      <c r="V14">
        <f t="shared" si="5"/>
        <v>1682</v>
      </c>
    </row>
    <row r="15" spans="1:23" x14ac:dyDescent="0.25">
      <c r="A15" s="23" t="s">
        <v>19</v>
      </c>
      <c r="B15">
        <v>589</v>
      </c>
      <c r="C15">
        <v>52</v>
      </c>
      <c r="D15">
        <v>53</v>
      </c>
      <c r="E15">
        <v>30</v>
      </c>
      <c r="F15">
        <v>175</v>
      </c>
      <c r="G15">
        <v>899</v>
      </c>
      <c r="I15" t="s">
        <v>19</v>
      </c>
      <c r="J15">
        <v>2849</v>
      </c>
      <c r="K15">
        <v>107</v>
      </c>
      <c r="L15">
        <v>84</v>
      </c>
      <c r="M15">
        <v>92</v>
      </c>
      <c r="N15">
        <v>2144</v>
      </c>
      <c r="O15">
        <v>5276</v>
      </c>
      <c r="Q15">
        <f t="shared" si="0"/>
        <v>427</v>
      </c>
      <c r="R15">
        <f t="shared" si="1"/>
        <v>11</v>
      </c>
      <c r="S15">
        <f t="shared" si="2"/>
        <v>8</v>
      </c>
      <c r="T15">
        <f t="shared" si="3"/>
        <v>9</v>
      </c>
      <c r="U15">
        <f t="shared" si="4"/>
        <v>214</v>
      </c>
      <c r="V15">
        <f t="shared" si="5"/>
        <v>669</v>
      </c>
    </row>
    <row r="16" spans="1:23" x14ac:dyDescent="0.25">
      <c r="A16" s="23" t="s">
        <v>20</v>
      </c>
      <c r="B16">
        <v>1052</v>
      </c>
      <c r="C16">
        <v>4</v>
      </c>
      <c r="D16">
        <v>18</v>
      </c>
      <c r="E16">
        <v>39</v>
      </c>
      <c r="F16">
        <v>18</v>
      </c>
      <c r="G16">
        <v>1131</v>
      </c>
      <c r="I16" t="s">
        <v>20</v>
      </c>
      <c r="J16">
        <v>13911</v>
      </c>
      <c r="K16">
        <v>18</v>
      </c>
      <c r="L16">
        <v>35</v>
      </c>
      <c r="M16">
        <v>1752</v>
      </c>
      <c r="N16">
        <v>3256</v>
      </c>
      <c r="O16">
        <v>18972</v>
      </c>
      <c r="Q16">
        <f t="shared" si="0"/>
        <v>2087</v>
      </c>
      <c r="R16">
        <f t="shared" si="1"/>
        <v>2</v>
      </c>
      <c r="S16">
        <f t="shared" si="2"/>
        <v>4</v>
      </c>
      <c r="T16">
        <f t="shared" si="3"/>
        <v>175</v>
      </c>
      <c r="U16">
        <f t="shared" si="4"/>
        <v>326</v>
      </c>
      <c r="V16">
        <f t="shared" si="5"/>
        <v>2594</v>
      </c>
    </row>
    <row r="17" spans="1:22" x14ac:dyDescent="0.25">
      <c r="A17" s="23" t="s">
        <v>21</v>
      </c>
      <c r="B17">
        <v>1249</v>
      </c>
      <c r="C17">
        <v>17</v>
      </c>
      <c r="D17">
        <v>66</v>
      </c>
      <c r="E17">
        <v>57</v>
      </c>
      <c r="F17">
        <v>269</v>
      </c>
      <c r="G17">
        <v>1658</v>
      </c>
      <c r="I17" t="s">
        <v>21</v>
      </c>
      <c r="J17">
        <v>6482</v>
      </c>
      <c r="K17">
        <v>27</v>
      </c>
      <c r="L17">
        <v>90</v>
      </c>
      <c r="M17">
        <v>383</v>
      </c>
      <c r="N17">
        <v>5461</v>
      </c>
      <c r="O17">
        <v>12443</v>
      </c>
      <c r="Q17">
        <f t="shared" si="0"/>
        <v>972</v>
      </c>
      <c r="R17">
        <f t="shared" si="1"/>
        <v>3</v>
      </c>
      <c r="S17">
        <f t="shared" si="2"/>
        <v>9</v>
      </c>
      <c r="T17">
        <f t="shared" si="3"/>
        <v>38</v>
      </c>
      <c r="U17">
        <f t="shared" si="4"/>
        <v>546</v>
      </c>
      <c r="V17">
        <f t="shared" si="5"/>
        <v>1568</v>
      </c>
    </row>
    <row r="18" spans="1:22" x14ac:dyDescent="0.25">
      <c r="A18" s="23" t="s">
        <v>22</v>
      </c>
      <c r="B18">
        <v>373</v>
      </c>
      <c r="C18">
        <v>11</v>
      </c>
      <c r="D18">
        <v>13</v>
      </c>
      <c r="E18">
        <v>39</v>
      </c>
      <c r="F18">
        <v>126</v>
      </c>
      <c r="G18">
        <v>562</v>
      </c>
      <c r="I18" t="s">
        <v>22</v>
      </c>
      <c r="J18">
        <v>2028</v>
      </c>
      <c r="K18">
        <v>33</v>
      </c>
      <c r="L18">
        <v>32</v>
      </c>
      <c r="M18">
        <v>246</v>
      </c>
      <c r="N18">
        <v>1397</v>
      </c>
      <c r="O18">
        <v>3736</v>
      </c>
      <c r="Q18">
        <f t="shared" si="0"/>
        <v>304</v>
      </c>
      <c r="R18">
        <f t="shared" si="1"/>
        <v>3</v>
      </c>
      <c r="S18">
        <f t="shared" si="2"/>
        <v>3</v>
      </c>
      <c r="T18">
        <f t="shared" si="3"/>
        <v>25</v>
      </c>
      <c r="U18">
        <f t="shared" si="4"/>
        <v>140</v>
      </c>
      <c r="V18">
        <f t="shared" si="5"/>
        <v>475</v>
      </c>
    </row>
    <row r="19" spans="1:22" x14ac:dyDescent="0.25">
      <c r="A19" s="23" t="s">
        <v>23</v>
      </c>
      <c r="B19">
        <v>133</v>
      </c>
      <c r="C19">
        <v>0</v>
      </c>
      <c r="D19">
        <v>9</v>
      </c>
      <c r="E19">
        <v>9</v>
      </c>
      <c r="F19">
        <v>66</v>
      </c>
      <c r="G19">
        <v>217</v>
      </c>
      <c r="I19" t="s">
        <v>23</v>
      </c>
      <c r="J19">
        <v>568</v>
      </c>
      <c r="K19">
        <v>0</v>
      </c>
      <c r="L19">
        <v>70</v>
      </c>
      <c r="M19">
        <v>20</v>
      </c>
      <c r="N19">
        <v>4968</v>
      </c>
      <c r="O19">
        <v>5626</v>
      </c>
      <c r="Q19">
        <f t="shared" si="0"/>
        <v>85</v>
      </c>
      <c r="R19">
        <f t="shared" si="1"/>
        <v>0</v>
      </c>
      <c r="S19">
        <f t="shared" si="2"/>
        <v>7</v>
      </c>
      <c r="T19">
        <f t="shared" si="3"/>
        <v>2</v>
      </c>
      <c r="U19">
        <f t="shared" si="4"/>
        <v>497</v>
      </c>
      <c r="V19">
        <f t="shared" si="5"/>
        <v>591</v>
      </c>
    </row>
    <row r="20" spans="1:22" x14ac:dyDescent="0.25">
      <c r="A20" s="23" t="s">
        <v>24</v>
      </c>
      <c r="B20">
        <v>126</v>
      </c>
      <c r="C20">
        <v>3</v>
      </c>
      <c r="D20">
        <v>6</v>
      </c>
      <c r="E20">
        <v>6</v>
      </c>
      <c r="F20">
        <v>120</v>
      </c>
      <c r="G20">
        <v>261</v>
      </c>
      <c r="I20" t="s">
        <v>24</v>
      </c>
      <c r="J20">
        <v>508</v>
      </c>
      <c r="K20">
        <v>18</v>
      </c>
      <c r="L20">
        <v>16</v>
      </c>
      <c r="M20">
        <v>5</v>
      </c>
      <c r="N20">
        <v>866</v>
      </c>
      <c r="O20">
        <v>1413</v>
      </c>
      <c r="Q20">
        <f t="shared" si="0"/>
        <v>76</v>
      </c>
      <c r="R20">
        <f t="shared" si="1"/>
        <v>2</v>
      </c>
      <c r="S20">
        <f t="shared" si="2"/>
        <v>2</v>
      </c>
      <c r="T20">
        <f t="shared" si="3"/>
        <v>1</v>
      </c>
      <c r="U20">
        <f t="shared" si="4"/>
        <v>87</v>
      </c>
      <c r="V20">
        <f t="shared" si="5"/>
        <v>168</v>
      </c>
    </row>
    <row r="21" spans="1:22" x14ac:dyDescent="0.25">
      <c r="A21" s="23" t="s">
        <v>25</v>
      </c>
      <c r="B21">
        <v>160</v>
      </c>
      <c r="C21">
        <v>6</v>
      </c>
      <c r="D21">
        <v>8</v>
      </c>
      <c r="E21">
        <v>39</v>
      </c>
      <c r="F21">
        <v>67</v>
      </c>
      <c r="G21">
        <v>280</v>
      </c>
      <c r="I21" t="s">
        <v>25</v>
      </c>
      <c r="J21">
        <v>920</v>
      </c>
      <c r="K21">
        <v>59</v>
      </c>
      <c r="L21">
        <v>29</v>
      </c>
      <c r="M21">
        <v>196</v>
      </c>
      <c r="N21">
        <v>1161</v>
      </c>
      <c r="O21">
        <v>2365</v>
      </c>
      <c r="Q21">
        <f t="shared" si="0"/>
        <v>138</v>
      </c>
      <c r="R21">
        <f t="shared" si="1"/>
        <v>6</v>
      </c>
      <c r="S21">
        <f t="shared" si="2"/>
        <v>3</v>
      </c>
      <c r="T21">
        <f t="shared" si="3"/>
        <v>20</v>
      </c>
      <c r="U21">
        <f t="shared" si="4"/>
        <v>116</v>
      </c>
      <c r="V21">
        <f t="shared" si="5"/>
        <v>283</v>
      </c>
    </row>
    <row r="22" spans="1:22" x14ac:dyDescent="0.25">
      <c r="A22" s="23" t="s">
        <v>26</v>
      </c>
      <c r="B22">
        <v>32</v>
      </c>
      <c r="C22">
        <v>2</v>
      </c>
      <c r="D22">
        <v>1</v>
      </c>
      <c r="E22">
        <v>1</v>
      </c>
      <c r="F22">
        <v>23</v>
      </c>
      <c r="G22">
        <v>59</v>
      </c>
      <c r="I22" t="s">
        <v>26</v>
      </c>
      <c r="J22">
        <v>246</v>
      </c>
      <c r="K22">
        <v>2</v>
      </c>
      <c r="L22">
        <v>0</v>
      </c>
      <c r="M22">
        <v>1</v>
      </c>
      <c r="N22">
        <v>907</v>
      </c>
      <c r="O22">
        <v>1156</v>
      </c>
      <c r="Q22">
        <f t="shared" si="0"/>
        <v>37</v>
      </c>
      <c r="R22">
        <f t="shared" si="1"/>
        <v>0</v>
      </c>
      <c r="S22">
        <f t="shared" si="2"/>
        <v>0</v>
      </c>
      <c r="T22">
        <f t="shared" si="3"/>
        <v>0</v>
      </c>
      <c r="U22">
        <f t="shared" si="4"/>
        <v>91</v>
      </c>
      <c r="V22">
        <f t="shared" si="5"/>
        <v>128</v>
      </c>
    </row>
    <row r="23" spans="1:22" x14ac:dyDescent="0.25">
      <c r="A23" s="23" t="s">
        <v>27</v>
      </c>
      <c r="B23">
        <v>700</v>
      </c>
      <c r="C23">
        <v>85</v>
      </c>
      <c r="D23">
        <v>24</v>
      </c>
      <c r="E23">
        <v>57</v>
      </c>
      <c r="F23">
        <v>244</v>
      </c>
      <c r="G23">
        <v>1110</v>
      </c>
      <c r="I23" t="s">
        <v>27</v>
      </c>
      <c r="J23">
        <v>5002</v>
      </c>
      <c r="K23">
        <v>852</v>
      </c>
      <c r="L23">
        <v>144</v>
      </c>
      <c r="M23">
        <v>375</v>
      </c>
      <c r="N23">
        <v>4766</v>
      </c>
      <c r="O23">
        <v>11139</v>
      </c>
      <c r="Q23">
        <f t="shared" si="0"/>
        <v>750</v>
      </c>
      <c r="R23">
        <f t="shared" si="1"/>
        <v>85</v>
      </c>
      <c r="S23">
        <f t="shared" si="2"/>
        <v>14</v>
      </c>
      <c r="T23">
        <f t="shared" si="3"/>
        <v>38</v>
      </c>
      <c r="U23">
        <f t="shared" si="4"/>
        <v>477</v>
      </c>
      <c r="V23">
        <f t="shared" si="5"/>
        <v>1364</v>
      </c>
    </row>
    <row r="24" spans="1:22" x14ac:dyDescent="0.25">
      <c r="A24" s="23" t="s">
        <v>28</v>
      </c>
      <c r="B24">
        <v>10033</v>
      </c>
      <c r="C24">
        <v>381</v>
      </c>
      <c r="D24">
        <v>351</v>
      </c>
      <c r="E24">
        <v>1235</v>
      </c>
      <c r="F24">
        <v>3996</v>
      </c>
      <c r="G24">
        <v>15996</v>
      </c>
      <c r="I24" t="s">
        <v>106</v>
      </c>
      <c r="J24">
        <v>63461</v>
      </c>
      <c r="K24">
        <v>2646</v>
      </c>
      <c r="L24">
        <v>1266</v>
      </c>
      <c r="M24">
        <v>7445</v>
      </c>
      <c r="N24">
        <v>60764</v>
      </c>
      <c r="O24">
        <v>135582</v>
      </c>
      <c r="Q24">
        <f t="shared" ref="Q24:V24" si="6">SUM(Q3:Q23)</f>
        <v>9519</v>
      </c>
      <c r="R24">
        <f t="shared" si="6"/>
        <v>265</v>
      </c>
      <c r="S24">
        <f t="shared" si="6"/>
        <v>128</v>
      </c>
      <c r="T24">
        <f t="shared" si="6"/>
        <v>746</v>
      </c>
      <c r="U24">
        <f t="shared" si="6"/>
        <v>6079</v>
      </c>
      <c r="V24">
        <f t="shared" si="6"/>
        <v>16737</v>
      </c>
    </row>
  </sheetData>
  <sheetProtection algorithmName="SHA-512" hashValue="LfqRFEhVOFIDvzQfjukRNpZV3XPxWjlPIofqV2gF2kFLl2IJtrquY3a2B3HFNgxfnEto6Ih6V9/IIgvUjRsFBg==" saltValue="JvN1Lbt11webfcQh7nt6oQ==" spinCount="100000" sheet="1" objects="1" scenarios="1" selectLockedCells="1" selectUnlockedCells="1"/>
  <mergeCells count="3">
    <mergeCell ref="B1:G1"/>
    <mergeCell ref="I1:O1"/>
    <mergeCell ref="Q1:W1"/>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workbookViewId="0">
      <selection sqref="A1:XFD1"/>
    </sheetView>
  </sheetViews>
  <sheetFormatPr defaultRowHeight="15" x14ac:dyDescent="0.25"/>
  <cols>
    <col min="1" max="1" width="28.7109375" customWidth="1"/>
  </cols>
  <sheetData>
    <row r="1" spans="1:23" s="97" customFormat="1" ht="18.75" x14ac:dyDescent="0.3">
      <c r="A1" s="96" t="s">
        <v>62</v>
      </c>
      <c r="B1" s="132" t="s">
        <v>114</v>
      </c>
      <c r="C1" s="132"/>
      <c r="D1" s="132"/>
      <c r="E1" s="132"/>
      <c r="F1" s="132"/>
      <c r="G1" s="132"/>
      <c r="I1" s="132" t="s">
        <v>115</v>
      </c>
      <c r="J1" s="132"/>
      <c r="K1" s="132"/>
      <c r="L1" s="132"/>
      <c r="M1" s="132"/>
      <c r="N1" s="132"/>
      <c r="O1" s="132"/>
      <c r="Q1" s="132" t="s">
        <v>116</v>
      </c>
      <c r="R1" s="132"/>
      <c r="S1" s="132"/>
      <c r="T1" s="132"/>
      <c r="U1" s="132"/>
      <c r="V1" s="132"/>
      <c r="W1" s="132"/>
    </row>
    <row r="2" spans="1:23" x14ac:dyDescent="0.25">
      <c r="A2" s="55" t="s">
        <v>107</v>
      </c>
      <c r="B2" s="55" t="s">
        <v>104</v>
      </c>
      <c r="C2" s="56" t="s">
        <v>43</v>
      </c>
      <c r="D2" s="56" t="s">
        <v>105</v>
      </c>
      <c r="E2" s="56" t="s">
        <v>37</v>
      </c>
      <c r="F2" s="56" t="s">
        <v>39</v>
      </c>
      <c r="G2" s="56" t="s">
        <v>113</v>
      </c>
      <c r="H2" s="57" t="s">
        <v>106</v>
      </c>
      <c r="J2" t="s">
        <v>107</v>
      </c>
      <c r="K2" s="55" t="s">
        <v>104</v>
      </c>
      <c r="L2" s="56" t="s">
        <v>43</v>
      </c>
      <c r="M2" s="56" t="s">
        <v>105</v>
      </c>
      <c r="N2" s="56" t="s">
        <v>37</v>
      </c>
      <c r="O2" s="56" t="s">
        <v>39</v>
      </c>
      <c r="P2" s="56" t="s">
        <v>113</v>
      </c>
      <c r="Q2" s="57" t="s">
        <v>106</v>
      </c>
      <c r="R2" t="s">
        <v>104</v>
      </c>
      <c r="S2" t="s">
        <v>43</v>
      </c>
      <c r="T2" t="s">
        <v>105</v>
      </c>
      <c r="U2" t="s">
        <v>37</v>
      </c>
      <c r="V2" t="s">
        <v>39</v>
      </c>
      <c r="W2" t="s">
        <v>106</v>
      </c>
    </row>
    <row r="3" spans="1:23" x14ac:dyDescent="0.25">
      <c r="A3" s="55" t="s">
        <v>7</v>
      </c>
      <c r="B3" s="58">
        <v>314</v>
      </c>
      <c r="C3" s="59">
        <v>14</v>
      </c>
      <c r="D3" s="59">
        <v>12</v>
      </c>
      <c r="E3" s="59">
        <v>25</v>
      </c>
      <c r="F3" s="59">
        <v>8</v>
      </c>
      <c r="G3" s="59"/>
      <c r="H3" s="60">
        <v>373</v>
      </c>
      <c r="J3" t="s">
        <v>7</v>
      </c>
      <c r="K3" s="58">
        <v>1121</v>
      </c>
      <c r="L3" s="59">
        <v>55</v>
      </c>
      <c r="M3" s="59">
        <v>26</v>
      </c>
      <c r="N3" s="59">
        <v>111</v>
      </c>
      <c r="O3" s="59">
        <v>1863</v>
      </c>
      <c r="P3" s="59"/>
      <c r="Q3" s="60">
        <v>3176</v>
      </c>
      <c r="R3">
        <f t="shared" ref="R3:R23" si="0">ROUND((K3*0.15),0)</f>
        <v>168</v>
      </c>
      <c r="S3">
        <f t="shared" ref="S3:S23" si="1">ROUND((L3*0.1),0)</f>
        <v>6</v>
      </c>
      <c r="T3">
        <f t="shared" ref="T3:T23" si="2">ROUND((M3*0.1),0)</f>
        <v>3</v>
      </c>
      <c r="U3">
        <f t="shared" ref="U3:U23" si="3">ROUND((N3*0.1),0)</f>
        <v>11</v>
      </c>
      <c r="V3">
        <f t="shared" ref="V3:V23" si="4">ROUND((O3*0.1),0)</f>
        <v>186</v>
      </c>
      <c r="W3">
        <f t="shared" ref="W3:W23" si="5">SUM(R3:V3)</f>
        <v>374</v>
      </c>
    </row>
    <row r="4" spans="1:23" x14ac:dyDescent="0.25">
      <c r="A4" s="67" t="s">
        <v>8</v>
      </c>
      <c r="B4" s="61">
        <v>454</v>
      </c>
      <c r="C4" s="62">
        <v>0</v>
      </c>
      <c r="D4" s="62">
        <v>5</v>
      </c>
      <c r="E4" s="62">
        <v>64</v>
      </c>
      <c r="F4" s="62">
        <v>114</v>
      </c>
      <c r="G4" s="62"/>
      <c r="H4" s="63">
        <v>637</v>
      </c>
      <c r="J4" t="s">
        <v>8</v>
      </c>
      <c r="K4" s="61">
        <v>2002</v>
      </c>
      <c r="L4" s="62">
        <v>1</v>
      </c>
      <c r="M4" s="62">
        <v>6</v>
      </c>
      <c r="N4" s="62">
        <v>89</v>
      </c>
      <c r="O4" s="62">
        <v>1326</v>
      </c>
      <c r="P4" s="62"/>
      <c r="Q4" s="63">
        <v>3424</v>
      </c>
      <c r="R4">
        <f t="shared" si="0"/>
        <v>300</v>
      </c>
      <c r="S4">
        <f t="shared" si="1"/>
        <v>0</v>
      </c>
      <c r="T4">
        <f t="shared" si="2"/>
        <v>1</v>
      </c>
      <c r="U4">
        <f t="shared" si="3"/>
        <v>9</v>
      </c>
      <c r="V4">
        <f t="shared" si="4"/>
        <v>133</v>
      </c>
      <c r="W4">
        <f t="shared" si="5"/>
        <v>443</v>
      </c>
    </row>
    <row r="5" spans="1:23" x14ac:dyDescent="0.25">
      <c r="A5" s="67" t="s">
        <v>9</v>
      </c>
      <c r="B5" s="61">
        <v>317</v>
      </c>
      <c r="C5" s="62">
        <v>3</v>
      </c>
      <c r="D5" s="62">
        <v>19</v>
      </c>
      <c r="E5" s="62">
        <v>32</v>
      </c>
      <c r="F5" s="62">
        <v>116</v>
      </c>
      <c r="G5" s="62"/>
      <c r="H5" s="63">
        <v>487</v>
      </c>
      <c r="J5" t="s">
        <v>9</v>
      </c>
      <c r="K5" s="61">
        <v>2570</v>
      </c>
      <c r="L5" s="62">
        <v>8</v>
      </c>
      <c r="M5" s="62">
        <v>30</v>
      </c>
      <c r="N5" s="62">
        <v>163</v>
      </c>
      <c r="O5" s="62">
        <v>2047</v>
      </c>
      <c r="P5" s="62"/>
      <c r="Q5" s="63">
        <v>4818</v>
      </c>
      <c r="R5">
        <f t="shared" si="0"/>
        <v>386</v>
      </c>
      <c r="S5">
        <f t="shared" si="1"/>
        <v>1</v>
      </c>
      <c r="T5">
        <f t="shared" si="2"/>
        <v>3</v>
      </c>
      <c r="U5">
        <f t="shared" si="3"/>
        <v>16</v>
      </c>
      <c r="V5">
        <f t="shared" si="4"/>
        <v>205</v>
      </c>
      <c r="W5">
        <f t="shared" si="5"/>
        <v>611</v>
      </c>
    </row>
    <row r="6" spans="1:23" x14ac:dyDescent="0.25">
      <c r="A6" s="67" t="s">
        <v>10</v>
      </c>
      <c r="B6" s="61">
        <v>772</v>
      </c>
      <c r="C6" s="62">
        <v>0</v>
      </c>
      <c r="D6" s="62">
        <v>9</v>
      </c>
      <c r="E6" s="62">
        <v>75</v>
      </c>
      <c r="F6" s="62">
        <v>7</v>
      </c>
      <c r="G6" s="62"/>
      <c r="H6" s="63">
        <v>863</v>
      </c>
      <c r="J6" t="s">
        <v>10</v>
      </c>
      <c r="K6" s="61">
        <v>3262</v>
      </c>
      <c r="L6" s="62">
        <v>71</v>
      </c>
      <c r="M6" s="62">
        <v>50</v>
      </c>
      <c r="N6" s="62">
        <v>191</v>
      </c>
      <c r="O6" s="62">
        <v>4313</v>
      </c>
      <c r="P6" s="62"/>
      <c r="Q6" s="63">
        <v>7887</v>
      </c>
      <c r="R6">
        <f t="shared" si="0"/>
        <v>489</v>
      </c>
      <c r="S6">
        <f t="shared" si="1"/>
        <v>7</v>
      </c>
      <c r="T6">
        <f t="shared" si="2"/>
        <v>5</v>
      </c>
      <c r="U6">
        <f t="shared" si="3"/>
        <v>19</v>
      </c>
      <c r="V6">
        <f t="shared" si="4"/>
        <v>431</v>
      </c>
      <c r="W6">
        <f t="shared" si="5"/>
        <v>951</v>
      </c>
    </row>
    <row r="7" spans="1:23" x14ac:dyDescent="0.25">
      <c r="A7" s="67" t="s">
        <v>11</v>
      </c>
      <c r="B7" s="61">
        <v>999</v>
      </c>
      <c r="C7" s="62">
        <v>63</v>
      </c>
      <c r="D7" s="62">
        <v>52</v>
      </c>
      <c r="E7" s="62">
        <v>221</v>
      </c>
      <c r="F7" s="62">
        <v>640</v>
      </c>
      <c r="G7" s="62"/>
      <c r="H7" s="63">
        <v>1975</v>
      </c>
      <c r="J7" t="s">
        <v>11</v>
      </c>
      <c r="K7" s="61">
        <v>3875</v>
      </c>
      <c r="L7" s="62">
        <v>188</v>
      </c>
      <c r="M7" s="62">
        <v>126</v>
      </c>
      <c r="N7" s="62">
        <v>687</v>
      </c>
      <c r="O7" s="62">
        <v>4254</v>
      </c>
      <c r="P7" s="62"/>
      <c r="Q7" s="63">
        <v>9130</v>
      </c>
      <c r="R7">
        <f t="shared" si="0"/>
        <v>581</v>
      </c>
      <c r="S7">
        <f t="shared" si="1"/>
        <v>19</v>
      </c>
      <c r="T7">
        <f t="shared" si="2"/>
        <v>13</v>
      </c>
      <c r="U7">
        <f t="shared" si="3"/>
        <v>69</v>
      </c>
      <c r="V7">
        <f t="shared" si="4"/>
        <v>425</v>
      </c>
      <c r="W7">
        <f t="shared" si="5"/>
        <v>1107</v>
      </c>
    </row>
    <row r="8" spans="1:23" x14ac:dyDescent="0.25">
      <c r="A8" s="67" t="s">
        <v>12</v>
      </c>
      <c r="B8" s="61">
        <v>154</v>
      </c>
      <c r="C8" s="62">
        <v>19</v>
      </c>
      <c r="D8" s="62">
        <v>5</v>
      </c>
      <c r="E8" s="62">
        <v>20</v>
      </c>
      <c r="F8" s="62">
        <v>30</v>
      </c>
      <c r="G8" s="62"/>
      <c r="H8" s="63">
        <v>228</v>
      </c>
      <c r="J8" t="s">
        <v>12</v>
      </c>
      <c r="K8" s="61">
        <v>807</v>
      </c>
      <c r="L8" s="62">
        <v>117</v>
      </c>
      <c r="M8" s="62">
        <v>19</v>
      </c>
      <c r="N8" s="62">
        <v>137</v>
      </c>
      <c r="O8" s="62">
        <v>880</v>
      </c>
      <c r="P8" s="62"/>
      <c r="Q8" s="63">
        <v>1960</v>
      </c>
      <c r="R8">
        <f t="shared" si="0"/>
        <v>121</v>
      </c>
      <c r="S8">
        <f t="shared" si="1"/>
        <v>12</v>
      </c>
      <c r="T8">
        <f t="shared" si="2"/>
        <v>2</v>
      </c>
      <c r="U8">
        <f t="shared" si="3"/>
        <v>14</v>
      </c>
      <c r="V8">
        <f t="shared" si="4"/>
        <v>88</v>
      </c>
      <c r="W8">
        <f t="shared" si="5"/>
        <v>237</v>
      </c>
    </row>
    <row r="9" spans="1:23" x14ac:dyDescent="0.25">
      <c r="A9" s="67" t="s">
        <v>13</v>
      </c>
      <c r="B9" s="61">
        <v>359</v>
      </c>
      <c r="C9" s="62">
        <v>13</v>
      </c>
      <c r="D9" s="62">
        <v>35</v>
      </c>
      <c r="E9" s="62">
        <v>31</v>
      </c>
      <c r="F9" s="62">
        <v>101</v>
      </c>
      <c r="G9" s="62"/>
      <c r="H9" s="63">
        <v>539</v>
      </c>
      <c r="J9" t="s">
        <v>13</v>
      </c>
      <c r="K9" s="61">
        <v>4118</v>
      </c>
      <c r="L9" s="62">
        <v>50</v>
      </c>
      <c r="M9" s="62">
        <v>122</v>
      </c>
      <c r="N9" s="62">
        <v>119</v>
      </c>
      <c r="O9" s="62">
        <v>3254</v>
      </c>
      <c r="P9" s="62"/>
      <c r="Q9" s="63">
        <v>7663</v>
      </c>
      <c r="R9">
        <f t="shared" si="0"/>
        <v>618</v>
      </c>
      <c r="S9">
        <f t="shared" si="1"/>
        <v>5</v>
      </c>
      <c r="T9">
        <f t="shared" si="2"/>
        <v>12</v>
      </c>
      <c r="U9">
        <f t="shared" si="3"/>
        <v>12</v>
      </c>
      <c r="V9">
        <f t="shared" si="4"/>
        <v>325</v>
      </c>
      <c r="W9">
        <f t="shared" si="5"/>
        <v>972</v>
      </c>
    </row>
    <row r="10" spans="1:23" x14ac:dyDescent="0.25">
      <c r="A10" s="67" t="s">
        <v>14</v>
      </c>
      <c r="B10" s="61">
        <v>121</v>
      </c>
      <c r="C10" s="62">
        <v>2</v>
      </c>
      <c r="D10" s="62">
        <v>5</v>
      </c>
      <c r="E10" s="62">
        <v>14</v>
      </c>
      <c r="F10" s="62">
        <v>17</v>
      </c>
      <c r="G10" s="62"/>
      <c r="H10" s="63">
        <v>159</v>
      </c>
      <c r="J10" t="s">
        <v>14</v>
      </c>
      <c r="K10" s="61">
        <v>159</v>
      </c>
      <c r="L10" s="62">
        <v>2</v>
      </c>
      <c r="M10" s="62">
        <v>10</v>
      </c>
      <c r="N10" s="62">
        <v>6</v>
      </c>
      <c r="O10" s="62">
        <v>337</v>
      </c>
      <c r="P10" s="62"/>
      <c r="Q10" s="63">
        <v>514</v>
      </c>
      <c r="R10">
        <f t="shared" si="0"/>
        <v>24</v>
      </c>
      <c r="S10">
        <f t="shared" si="1"/>
        <v>0</v>
      </c>
      <c r="T10">
        <f t="shared" si="2"/>
        <v>1</v>
      </c>
      <c r="U10">
        <f t="shared" si="3"/>
        <v>1</v>
      </c>
      <c r="V10">
        <f t="shared" si="4"/>
        <v>34</v>
      </c>
      <c r="W10">
        <f t="shared" si="5"/>
        <v>60</v>
      </c>
    </row>
    <row r="11" spans="1:23" x14ac:dyDescent="0.25">
      <c r="A11" s="67" t="s">
        <v>15</v>
      </c>
      <c r="B11" s="61">
        <v>1559</v>
      </c>
      <c r="C11" s="62">
        <v>40</v>
      </c>
      <c r="D11" s="62">
        <v>86</v>
      </c>
      <c r="E11" s="62">
        <v>351</v>
      </c>
      <c r="F11" s="62">
        <v>1294</v>
      </c>
      <c r="G11" s="62"/>
      <c r="H11" s="63">
        <v>3330</v>
      </c>
      <c r="J11" t="s">
        <v>15</v>
      </c>
      <c r="K11" s="61">
        <v>6506</v>
      </c>
      <c r="L11" s="62">
        <v>333</v>
      </c>
      <c r="M11" s="62">
        <v>197</v>
      </c>
      <c r="N11" s="62">
        <v>1703</v>
      </c>
      <c r="O11" s="62">
        <v>8089</v>
      </c>
      <c r="P11" s="62"/>
      <c r="Q11" s="63">
        <v>16828</v>
      </c>
      <c r="R11">
        <f t="shared" si="0"/>
        <v>976</v>
      </c>
      <c r="S11">
        <f t="shared" si="1"/>
        <v>33</v>
      </c>
      <c r="T11">
        <f t="shared" si="2"/>
        <v>20</v>
      </c>
      <c r="U11">
        <f t="shared" si="3"/>
        <v>170</v>
      </c>
      <c r="V11">
        <f t="shared" si="4"/>
        <v>809</v>
      </c>
      <c r="W11">
        <f t="shared" si="5"/>
        <v>2008</v>
      </c>
    </row>
    <row r="12" spans="1:23" x14ac:dyDescent="0.25">
      <c r="A12" s="67" t="s">
        <v>16</v>
      </c>
      <c r="B12" s="61">
        <v>132</v>
      </c>
      <c r="C12" s="62">
        <v>33</v>
      </c>
      <c r="D12" s="62">
        <v>25</v>
      </c>
      <c r="E12" s="62">
        <v>28</v>
      </c>
      <c r="F12" s="62">
        <v>33</v>
      </c>
      <c r="G12" s="62"/>
      <c r="H12" s="63">
        <v>251</v>
      </c>
      <c r="J12" t="s">
        <v>16</v>
      </c>
      <c r="K12" s="61">
        <v>891</v>
      </c>
      <c r="L12" s="62">
        <v>133</v>
      </c>
      <c r="M12" s="62">
        <v>59</v>
      </c>
      <c r="N12" s="62">
        <v>163</v>
      </c>
      <c r="O12" s="62">
        <v>1158</v>
      </c>
      <c r="P12" s="62"/>
      <c r="Q12" s="63">
        <v>2404</v>
      </c>
      <c r="R12">
        <f t="shared" si="0"/>
        <v>134</v>
      </c>
      <c r="S12">
        <f t="shared" si="1"/>
        <v>13</v>
      </c>
      <c r="T12">
        <f t="shared" si="2"/>
        <v>6</v>
      </c>
      <c r="U12">
        <f t="shared" si="3"/>
        <v>16</v>
      </c>
      <c r="V12">
        <f t="shared" si="4"/>
        <v>116</v>
      </c>
      <c r="W12">
        <f t="shared" si="5"/>
        <v>285</v>
      </c>
    </row>
    <row r="13" spans="1:23" x14ac:dyDescent="0.25">
      <c r="A13" s="67" t="s">
        <v>17</v>
      </c>
      <c r="B13" s="61">
        <v>306</v>
      </c>
      <c r="C13" s="62">
        <v>76</v>
      </c>
      <c r="D13" s="62">
        <v>6</v>
      </c>
      <c r="E13" s="62">
        <v>67</v>
      </c>
      <c r="F13" s="62">
        <v>33</v>
      </c>
      <c r="G13" s="62"/>
      <c r="H13" s="63">
        <v>488</v>
      </c>
      <c r="J13" t="s">
        <v>17</v>
      </c>
      <c r="K13" s="61">
        <v>578</v>
      </c>
      <c r="L13" s="62">
        <v>215</v>
      </c>
      <c r="M13" s="62">
        <v>5</v>
      </c>
      <c r="N13" s="62">
        <v>48</v>
      </c>
      <c r="O13" s="62">
        <v>1222</v>
      </c>
      <c r="P13" s="62"/>
      <c r="Q13" s="63">
        <v>2068</v>
      </c>
      <c r="R13">
        <f t="shared" si="0"/>
        <v>87</v>
      </c>
      <c r="S13">
        <f t="shared" si="1"/>
        <v>22</v>
      </c>
      <c r="T13">
        <f t="shared" si="2"/>
        <v>1</v>
      </c>
      <c r="U13">
        <f t="shared" si="3"/>
        <v>5</v>
      </c>
      <c r="V13">
        <f t="shared" si="4"/>
        <v>122</v>
      </c>
      <c r="W13">
        <f t="shared" si="5"/>
        <v>237</v>
      </c>
    </row>
    <row r="14" spans="1:23" x14ac:dyDescent="0.25">
      <c r="A14" s="67" t="s">
        <v>18</v>
      </c>
      <c r="B14" s="61">
        <v>1024</v>
      </c>
      <c r="C14" s="62">
        <v>37</v>
      </c>
      <c r="D14" s="62">
        <v>46</v>
      </c>
      <c r="E14" s="62">
        <v>251</v>
      </c>
      <c r="F14" s="62">
        <v>611</v>
      </c>
      <c r="G14" s="62"/>
      <c r="H14" s="63">
        <v>1969</v>
      </c>
      <c r="J14" t="s">
        <v>18</v>
      </c>
      <c r="K14" s="61">
        <v>5365</v>
      </c>
      <c r="L14" s="62">
        <v>274</v>
      </c>
      <c r="M14" s="62">
        <v>88</v>
      </c>
      <c r="N14" s="62">
        <v>906</v>
      </c>
      <c r="O14" s="62">
        <v>7797</v>
      </c>
      <c r="P14" s="62"/>
      <c r="Q14" s="63">
        <v>14430</v>
      </c>
      <c r="R14">
        <f t="shared" si="0"/>
        <v>805</v>
      </c>
      <c r="S14">
        <f t="shared" si="1"/>
        <v>27</v>
      </c>
      <c r="T14">
        <f t="shared" si="2"/>
        <v>9</v>
      </c>
      <c r="U14">
        <f t="shared" si="3"/>
        <v>91</v>
      </c>
      <c r="V14">
        <f t="shared" si="4"/>
        <v>780</v>
      </c>
      <c r="W14">
        <f t="shared" si="5"/>
        <v>1712</v>
      </c>
    </row>
    <row r="15" spans="1:23" x14ac:dyDescent="0.25">
      <c r="A15" s="67" t="s">
        <v>19</v>
      </c>
      <c r="B15" s="61">
        <v>571</v>
      </c>
      <c r="C15" s="62">
        <v>92</v>
      </c>
      <c r="D15" s="62">
        <v>42</v>
      </c>
      <c r="E15" s="62">
        <v>40</v>
      </c>
      <c r="F15" s="62">
        <v>193</v>
      </c>
      <c r="G15" s="62"/>
      <c r="H15" s="63">
        <v>938</v>
      </c>
      <c r="J15" t="s">
        <v>19</v>
      </c>
      <c r="K15" s="61">
        <v>2895</v>
      </c>
      <c r="L15" s="62">
        <v>90</v>
      </c>
      <c r="M15" s="62">
        <v>80</v>
      </c>
      <c r="N15" s="62">
        <v>92</v>
      </c>
      <c r="O15" s="62">
        <v>2096</v>
      </c>
      <c r="P15" s="62"/>
      <c r="Q15" s="63">
        <v>5253</v>
      </c>
      <c r="R15">
        <f t="shared" si="0"/>
        <v>434</v>
      </c>
      <c r="S15">
        <f t="shared" si="1"/>
        <v>9</v>
      </c>
      <c r="T15">
        <f t="shared" si="2"/>
        <v>8</v>
      </c>
      <c r="U15">
        <f t="shared" si="3"/>
        <v>9</v>
      </c>
      <c r="V15">
        <f t="shared" si="4"/>
        <v>210</v>
      </c>
      <c r="W15">
        <f t="shared" si="5"/>
        <v>670</v>
      </c>
    </row>
    <row r="16" spans="1:23" x14ac:dyDescent="0.25">
      <c r="A16" s="67" t="s">
        <v>20</v>
      </c>
      <c r="B16" s="61">
        <v>1228</v>
      </c>
      <c r="C16" s="62">
        <v>4</v>
      </c>
      <c r="D16" s="62">
        <v>6</v>
      </c>
      <c r="E16" s="62">
        <v>143</v>
      </c>
      <c r="F16" s="62">
        <v>21</v>
      </c>
      <c r="G16" s="62"/>
      <c r="H16" s="63">
        <v>1402</v>
      </c>
      <c r="J16" t="s">
        <v>20</v>
      </c>
      <c r="K16" s="61">
        <v>14113</v>
      </c>
      <c r="L16" s="62">
        <v>19</v>
      </c>
      <c r="M16" s="62">
        <v>38</v>
      </c>
      <c r="N16" s="62">
        <v>1816</v>
      </c>
      <c r="O16" s="62">
        <v>3121</v>
      </c>
      <c r="P16" s="62"/>
      <c r="Q16" s="63">
        <v>19107</v>
      </c>
      <c r="R16">
        <f t="shared" si="0"/>
        <v>2117</v>
      </c>
      <c r="S16">
        <f t="shared" si="1"/>
        <v>2</v>
      </c>
      <c r="T16">
        <f t="shared" si="2"/>
        <v>4</v>
      </c>
      <c r="U16">
        <f t="shared" si="3"/>
        <v>182</v>
      </c>
      <c r="V16">
        <f t="shared" si="4"/>
        <v>312</v>
      </c>
      <c r="W16">
        <f t="shared" si="5"/>
        <v>2617</v>
      </c>
    </row>
    <row r="17" spans="1:23" x14ac:dyDescent="0.25">
      <c r="A17" s="67" t="s">
        <v>21</v>
      </c>
      <c r="B17" s="61">
        <v>1238</v>
      </c>
      <c r="C17" s="62">
        <v>12</v>
      </c>
      <c r="D17" s="62">
        <v>64</v>
      </c>
      <c r="E17" s="62">
        <v>83</v>
      </c>
      <c r="F17" s="62">
        <v>334</v>
      </c>
      <c r="G17" s="62"/>
      <c r="H17" s="63">
        <v>1731</v>
      </c>
      <c r="J17" t="s">
        <v>21</v>
      </c>
      <c r="K17" s="61">
        <v>6624</v>
      </c>
      <c r="L17" s="62">
        <v>29</v>
      </c>
      <c r="M17" s="62">
        <v>87</v>
      </c>
      <c r="N17" s="62">
        <v>379</v>
      </c>
      <c r="O17" s="62">
        <v>5339</v>
      </c>
      <c r="P17" s="62"/>
      <c r="Q17" s="63">
        <v>12458</v>
      </c>
      <c r="R17">
        <f t="shared" si="0"/>
        <v>994</v>
      </c>
      <c r="S17">
        <f t="shared" si="1"/>
        <v>3</v>
      </c>
      <c r="T17">
        <f t="shared" si="2"/>
        <v>9</v>
      </c>
      <c r="U17">
        <f t="shared" si="3"/>
        <v>38</v>
      </c>
      <c r="V17">
        <f t="shared" si="4"/>
        <v>534</v>
      </c>
      <c r="W17">
        <f t="shared" si="5"/>
        <v>1578</v>
      </c>
    </row>
    <row r="18" spans="1:23" x14ac:dyDescent="0.25">
      <c r="A18" s="67" t="s">
        <v>22</v>
      </c>
      <c r="B18" s="61">
        <v>477</v>
      </c>
      <c r="C18" s="62">
        <v>3</v>
      </c>
      <c r="D18" s="62">
        <v>14</v>
      </c>
      <c r="E18" s="62">
        <v>35</v>
      </c>
      <c r="F18" s="62">
        <v>144</v>
      </c>
      <c r="G18" s="62"/>
      <c r="H18" s="63">
        <v>673</v>
      </c>
      <c r="J18" t="s">
        <v>22</v>
      </c>
      <c r="K18" s="61">
        <v>2045</v>
      </c>
      <c r="L18" s="62">
        <v>20</v>
      </c>
      <c r="M18" s="62">
        <v>33</v>
      </c>
      <c r="N18" s="62">
        <v>236</v>
      </c>
      <c r="O18" s="62">
        <v>1468</v>
      </c>
      <c r="P18" s="62"/>
      <c r="Q18" s="63">
        <v>3802</v>
      </c>
      <c r="R18">
        <f t="shared" si="0"/>
        <v>307</v>
      </c>
      <c r="S18">
        <f t="shared" si="1"/>
        <v>2</v>
      </c>
      <c r="T18">
        <f t="shared" si="2"/>
        <v>3</v>
      </c>
      <c r="U18">
        <f t="shared" si="3"/>
        <v>24</v>
      </c>
      <c r="V18">
        <f t="shared" si="4"/>
        <v>147</v>
      </c>
      <c r="W18">
        <f t="shared" si="5"/>
        <v>483</v>
      </c>
    </row>
    <row r="19" spans="1:23" x14ac:dyDescent="0.25">
      <c r="A19" s="67" t="s">
        <v>23</v>
      </c>
      <c r="B19" s="61">
        <v>119</v>
      </c>
      <c r="C19" s="62">
        <v>0</v>
      </c>
      <c r="D19" s="62">
        <v>16</v>
      </c>
      <c r="E19" s="62">
        <v>14</v>
      </c>
      <c r="F19" s="62">
        <v>66</v>
      </c>
      <c r="G19" s="62"/>
      <c r="H19" s="63">
        <v>215</v>
      </c>
      <c r="J19" t="s">
        <v>23</v>
      </c>
      <c r="K19" s="61">
        <v>590</v>
      </c>
      <c r="L19" s="62">
        <v>0</v>
      </c>
      <c r="M19" s="62">
        <v>68</v>
      </c>
      <c r="N19" s="62">
        <v>22</v>
      </c>
      <c r="O19" s="62">
        <v>4948</v>
      </c>
      <c r="P19" s="62"/>
      <c r="Q19" s="63">
        <v>5628</v>
      </c>
      <c r="R19">
        <f t="shared" si="0"/>
        <v>89</v>
      </c>
      <c r="S19">
        <f t="shared" si="1"/>
        <v>0</v>
      </c>
      <c r="T19">
        <f t="shared" si="2"/>
        <v>7</v>
      </c>
      <c r="U19">
        <f t="shared" si="3"/>
        <v>2</v>
      </c>
      <c r="V19">
        <f t="shared" si="4"/>
        <v>495</v>
      </c>
      <c r="W19">
        <f t="shared" si="5"/>
        <v>593</v>
      </c>
    </row>
    <row r="20" spans="1:23" x14ac:dyDescent="0.25">
      <c r="A20" s="67" t="s">
        <v>24</v>
      </c>
      <c r="B20" s="61">
        <v>60</v>
      </c>
      <c r="C20" s="62">
        <v>3</v>
      </c>
      <c r="D20" s="62">
        <v>6</v>
      </c>
      <c r="E20" s="62">
        <v>11</v>
      </c>
      <c r="F20" s="62">
        <v>116</v>
      </c>
      <c r="G20" s="62"/>
      <c r="H20" s="63">
        <v>196</v>
      </c>
      <c r="J20" t="s">
        <v>24</v>
      </c>
      <c r="K20" s="61">
        <v>513</v>
      </c>
      <c r="L20" s="62">
        <v>18</v>
      </c>
      <c r="M20" s="62">
        <v>14</v>
      </c>
      <c r="N20" s="62">
        <v>4</v>
      </c>
      <c r="O20" s="62">
        <v>881</v>
      </c>
      <c r="P20" s="62"/>
      <c r="Q20" s="63">
        <v>1430</v>
      </c>
      <c r="R20">
        <f t="shared" si="0"/>
        <v>77</v>
      </c>
      <c r="S20">
        <f t="shared" si="1"/>
        <v>2</v>
      </c>
      <c r="T20">
        <f t="shared" si="2"/>
        <v>1</v>
      </c>
      <c r="U20">
        <f t="shared" si="3"/>
        <v>0</v>
      </c>
      <c r="V20">
        <f t="shared" si="4"/>
        <v>88</v>
      </c>
      <c r="W20">
        <f t="shared" si="5"/>
        <v>168</v>
      </c>
    </row>
    <row r="21" spans="1:23" x14ac:dyDescent="0.25">
      <c r="A21" s="67" t="s">
        <v>25</v>
      </c>
      <c r="B21" s="61">
        <v>234</v>
      </c>
      <c r="C21" s="62">
        <v>27</v>
      </c>
      <c r="D21" s="62">
        <v>17</v>
      </c>
      <c r="E21" s="62">
        <v>85</v>
      </c>
      <c r="F21" s="62">
        <v>86</v>
      </c>
      <c r="G21" s="62"/>
      <c r="H21" s="63">
        <v>449</v>
      </c>
      <c r="J21" t="s">
        <v>25</v>
      </c>
      <c r="K21" s="61">
        <v>912</v>
      </c>
      <c r="L21" s="62">
        <v>58</v>
      </c>
      <c r="M21" s="62">
        <v>29</v>
      </c>
      <c r="N21" s="62">
        <v>173</v>
      </c>
      <c r="O21" s="62">
        <v>1113</v>
      </c>
      <c r="P21" s="62"/>
      <c r="Q21" s="63">
        <v>2285</v>
      </c>
      <c r="R21">
        <f t="shared" si="0"/>
        <v>137</v>
      </c>
      <c r="S21">
        <f t="shared" si="1"/>
        <v>6</v>
      </c>
      <c r="T21">
        <f t="shared" si="2"/>
        <v>3</v>
      </c>
      <c r="U21">
        <f t="shared" si="3"/>
        <v>17</v>
      </c>
      <c r="V21">
        <f t="shared" si="4"/>
        <v>111</v>
      </c>
      <c r="W21">
        <f t="shared" si="5"/>
        <v>274</v>
      </c>
    </row>
    <row r="22" spans="1:23" x14ac:dyDescent="0.25">
      <c r="A22" s="67" t="s">
        <v>26</v>
      </c>
      <c r="B22" s="61">
        <v>26</v>
      </c>
      <c r="C22" s="62">
        <v>0</v>
      </c>
      <c r="D22" s="62">
        <v>1</v>
      </c>
      <c r="E22" s="62">
        <v>0</v>
      </c>
      <c r="F22" s="62">
        <v>24</v>
      </c>
      <c r="G22" s="62"/>
      <c r="H22" s="63">
        <v>51</v>
      </c>
      <c r="J22" t="s">
        <v>26</v>
      </c>
      <c r="K22" s="61">
        <v>259</v>
      </c>
      <c r="L22" s="62">
        <v>1</v>
      </c>
      <c r="M22" s="62">
        <v>0</v>
      </c>
      <c r="N22" s="62">
        <v>0</v>
      </c>
      <c r="O22" s="62">
        <v>942</v>
      </c>
      <c r="P22" s="62"/>
      <c r="Q22" s="63">
        <v>1202</v>
      </c>
      <c r="R22">
        <f t="shared" si="0"/>
        <v>39</v>
      </c>
      <c r="S22">
        <f t="shared" si="1"/>
        <v>0</v>
      </c>
      <c r="T22">
        <f t="shared" si="2"/>
        <v>0</v>
      </c>
      <c r="U22">
        <f t="shared" si="3"/>
        <v>0</v>
      </c>
      <c r="V22">
        <f t="shared" si="4"/>
        <v>94</v>
      </c>
      <c r="W22">
        <f t="shared" si="5"/>
        <v>133</v>
      </c>
    </row>
    <row r="23" spans="1:23" x14ac:dyDescent="0.25">
      <c r="A23" s="67" t="s">
        <v>27</v>
      </c>
      <c r="B23" s="61">
        <v>625</v>
      </c>
      <c r="C23" s="62">
        <v>92</v>
      </c>
      <c r="D23" s="62">
        <v>20</v>
      </c>
      <c r="E23" s="62">
        <v>59</v>
      </c>
      <c r="F23" s="62">
        <v>248</v>
      </c>
      <c r="G23" s="62"/>
      <c r="H23" s="63">
        <v>1044</v>
      </c>
      <c r="J23" t="s">
        <v>27</v>
      </c>
      <c r="K23" s="61">
        <v>4987</v>
      </c>
      <c r="L23" s="62">
        <v>728</v>
      </c>
      <c r="M23" s="62">
        <v>140</v>
      </c>
      <c r="N23" s="62">
        <v>378</v>
      </c>
      <c r="O23" s="62">
        <v>4931</v>
      </c>
      <c r="P23" s="62"/>
      <c r="Q23" s="63">
        <v>11164</v>
      </c>
      <c r="R23">
        <f t="shared" si="0"/>
        <v>748</v>
      </c>
      <c r="S23">
        <f t="shared" si="1"/>
        <v>73</v>
      </c>
      <c r="T23">
        <f t="shared" si="2"/>
        <v>14</v>
      </c>
      <c r="U23">
        <f t="shared" si="3"/>
        <v>38</v>
      </c>
      <c r="V23">
        <f t="shared" si="4"/>
        <v>493</v>
      </c>
      <c r="W23">
        <f t="shared" si="5"/>
        <v>1366</v>
      </c>
    </row>
    <row r="24" spans="1:23" x14ac:dyDescent="0.25">
      <c r="A24" s="68" t="s">
        <v>106</v>
      </c>
      <c r="B24" s="64">
        <v>11089</v>
      </c>
      <c r="C24" s="65">
        <v>533</v>
      </c>
      <c r="D24" s="65">
        <v>491</v>
      </c>
      <c r="E24" s="65">
        <v>1649</v>
      </c>
      <c r="F24" s="65">
        <v>4236</v>
      </c>
      <c r="G24" s="65"/>
      <c r="H24" s="66">
        <v>17998</v>
      </c>
      <c r="K24" s="64">
        <v>64192</v>
      </c>
      <c r="L24" s="65">
        <v>2410</v>
      </c>
      <c r="M24" s="65">
        <v>1227</v>
      </c>
      <c r="N24" s="65">
        <v>7423</v>
      </c>
      <c r="O24" s="65">
        <v>61379</v>
      </c>
      <c r="P24" s="65"/>
      <c r="Q24" s="66">
        <v>136631</v>
      </c>
      <c r="R24">
        <f t="shared" ref="R24:W24" si="6">SUM(R3:R23)</f>
        <v>9631</v>
      </c>
      <c r="S24">
        <f t="shared" si="6"/>
        <v>242</v>
      </c>
      <c r="T24">
        <f t="shared" si="6"/>
        <v>125</v>
      </c>
      <c r="U24">
        <f t="shared" si="6"/>
        <v>743</v>
      </c>
      <c r="V24">
        <f t="shared" si="6"/>
        <v>6138</v>
      </c>
      <c r="W24">
        <f t="shared" si="6"/>
        <v>16879</v>
      </c>
    </row>
  </sheetData>
  <sheetProtection algorithmName="SHA-512" hashValue="1u5Ixe7j8DIcp0dMukbXT2c2teyd8RKfiw8ArOKJdLPVBiGwtqO3Vf7dXx1GXAp0mmnd3QddZcUhYPdJLJfkmg==" saltValue="57iGEaC2PxVjVJGEyYm62w==" spinCount="100000" sheet="1" objects="1" scenarios="1" selectLockedCells="1" selectUnlockedCells="1"/>
  <mergeCells count="3">
    <mergeCell ref="B1:G1"/>
    <mergeCell ref="I1:O1"/>
    <mergeCell ref="Q1:W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31"/>
  <sheetViews>
    <sheetView topLeftCell="A9" workbookViewId="0">
      <selection activeCell="B1" sqref="B1:B5"/>
    </sheetView>
  </sheetViews>
  <sheetFormatPr defaultRowHeight="15" x14ac:dyDescent="0.25"/>
  <cols>
    <col min="1" max="1" width="30" style="17" customWidth="1"/>
    <col min="2" max="2" width="19.140625" style="17" customWidth="1"/>
    <col min="3" max="3" width="24.140625" customWidth="1"/>
    <col min="4" max="5" width="30" customWidth="1"/>
    <col min="6" max="6" width="25.42578125" customWidth="1"/>
    <col min="7" max="7" width="31.5703125" customWidth="1"/>
  </cols>
  <sheetData>
    <row r="1" spans="1:8" ht="30" customHeight="1" x14ac:dyDescent="0.25">
      <c r="A1" s="100" t="s">
        <v>0</v>
      </c>
      <c r="B1" s="98" t="s">
        <v>74</v>
      </c>
      <c r="C1" s="98" t="s">
        <v>29</v>
      </c>
      <c r="D1" s="100" t="s">
        <v>1</v>
      </c>
      <c r="E1" s="100"/>
      <c r="F1" s="100" t="s">
        <v>30</v>
      </c>
      <c r="G1" s="22" t="s">
        <v>1</v>
      </c>
    </row>
    <row r="2" spans="1:8" ht="60" x14ac:dyDescent="0.25">
      <c r="A2" s="100"/>
      <c r="B2" s="102"/>
      <c r="C2" s="102"/>
      <c r="D2" s="100" t="s">
        <v>72</v>
      </c>
      <c r="E2" s="100"/>
      <c r="F2" s="100"/>
      <c r="G2" s="35" t="s">
        <v>73</v>
      </c>
    </row>
    <row r="3" spans="1:8" ht="15" customHeight="1" x14ac:dyDescent="0.25">
      <c r="A3" s="100"/>
      <c r="B3" s="102"/>
      <c r="C3" s="102"/>
      <c r="D3" s="112" t="str">
        <f>E30*100&amp;"% degli allevamenti controllabili"</f>
        <v>15% degli allevamenti controllabili</v>
      </c>
      <c r="E3" s="112"/>
      <c r="F3" s="100"/>
      <c r="G3" s="100" t="str">
        <f>F30*100&amp;"% degli allevamenti da controllare sui non intensivi"</f>
        <v>1% degli allevamenti da controllare sui non intensivi</v>
      </c>
      <c r="H3" s="8"/>
    </row>
    <row r="4" spans="1:8" x14ac:dyDescent="0.25">
      <c r="A4" s="100"/>
      <c r="B4" s="102"/>
      <c r="C4" s="102"/>
      <c r="D4" s="98" t="s">
        <v>33</v>
      </c>
      <c r="E4" s="22" t="s">
        <v>5</v>
      </c>
      <c r="F4" s="100"/>
      <c r="G4" s="100"/>
      <c r="H4" s="9"/>
    </row>
    <row r="5" spans="1:8" x14ac:dyDescent="0.25">
      <c r="A5" s="100"/>
      <c r="B5" s="99"/>
      <c r="C5" s="99"/>
      <c r="D5" s="99"/>
      <c r="E5" s="22" t="s">
        <v>6</v>
      </c>
      <c r="F5" s="100"/>
      <c r="G5" s="100"/>
      <c r="H5" s="9"/>
    </row>
    <row r="6" spans="1:8" x14ac:dyDescent="0.25">
      <c r="A6" s="24" t="s">
        <v>7</v>
      </c>
      <c r="B6" s="28">
        <f>C6+F6</f>
        <v>904</v>
      </c>
      <c r="C6" s="28">
        <v>241</v>
      </c>
      <c r="D6" s="3">
        <f>ROUND((C6*0.8*$E$30),0)</f>
        <v>29</v>
      </c>
      <c r="E6" s="3">
        <f>ROUND((C6*0.2*$E$30),0)</f>
        <v>7</v>
      </c>
      <c r="F6" s="28">
        <v>663</v>
      </c>
      <c r="G6" s="2">
        <f>ROUND((F6*$F$30),0)</f>
        <v>7</v>
      </c>
      <c r="H6" s="9"/>
    </row>
    <row r="7" spans="1:8" x14ac:dyDescent="0.25">
      <c r="A7" s="24" t="s">
        <v>8</v>
      </c>
      <c r="B7" s="28">
        <f t="shared" ref="B7:B26" si="0">C7+F7</f>
        <v>1050</v>
      </c>
      <c r="C7" s="28">
        <v>417</v>
      </c>
      <c r="D7" s="3">
        <f t="shared" ref="D7:D26" si="1">ROUND((C7*0.8*$E$30),0)</f>
        <v>50</v>
      </c>
      <c r="E7" s="3">
        <f t="shared" ref="E7:E26" si="2">ROUND((C7*0.2*$E$30),0)</f>
        <v>13</v>
      </c>
      <c r="F7" s="28">
        <v>633</v>
      </c>
      <c r="G7" s="2">
        <f>ROUND((F7*$F$30),0)</f>
        <v>6</v>
      </c>
      <c r="H7" s="9"/>
    </row>
    <row r="8" spans="1:8" x14ac:dyDescent="0.25">
      <c r="A8" s="24" t="s">
        <v>9</v>
      </c>
      <c r="B8" s="28">
        <f t="shared" si="0"/>
        <v>1431</v>
      </c>
      <c r="C8" s="28">
        <v>333</v>
      </c>
      <c r="D8" s="3">
        <f t="shared" si="1"/>
        <v>40</v>
      </c>
      <c r="E8" s="3">
        <f t="shared" si="2"/>
        <v>10</v>
      </c>
      <c r="F8" s="28">
        <v>1098</v>
      </c>
      <c r="G8" s="2">
        <f>ROUND((F8*$F$30),0)</f>
        <v>11</v>
      </c>
      <c r="H8" s="9"/>
    </row>
    <row r="9" spans="1:8" x14ac:dyDescent="0.25">
      <c r="A9" s="24" t="s">
        <v>10</v>
      </c>
      <c r="B9" s="28">
        <f t="shared" si="0"/>
        <v>2146</v>
      </c>
      <c r="C9" s="28">
        <v>459</v>
      </c>
      <c r="D9" s="3">
        <f t="shared" si="1"/>
        <v>55</v>
      </c>
      <c r="E9" s="3">
        <f t="shared" si="2"/>
        <v>14</v>
      </c>
      <c r="F9" s="28">
        <v>1687</v>
      </c>
      <c r="G9" s="2">
        <f t="shared" ref="G9:G26" si="3">ROUND((F9*$F$30),0)</f>
        <v>17</v>
      </c>
      <c r="H9" s="8"/>
    </row>
    <row r="10" spans="1:8" x14ac:dyDescent="0.25">
      <c r="A10" s="24" t="s">
        <v>11</v>
      </c>
      <c r="B10" s="28">
        <f t="shared" si="0"/>
        <v>2724</v>
      </c>
      <c r="C10" s="28">
        <v>1949</v>
      </c>
      <c r="D10" s="3">
        <f t="shared" si="1"/>
        <v>234</v>
      </c>
      <c r="E10" s="3">
        <f t="shared" si="2"/>
        <v>58</v>
      </c>
      <c r="F10" s="28">
        <v>775</v>
      </c>
      <c r="G10" s="2">
        <f t="shared" si="3"/>
        <v>8</v>
      </c>
      <c r="H10" s="8"/>
    </row>
    <row r="11" spans="1:8" x14ac:dyDescent="0.25">
      <c r="A11" s="24" t="s">
        <v>12</v>
      </c>
      <c r="B11" s="28">
        <f t="shared" si="0"/>
        <v>418</v>
      </c>
      <c r="C11" s="28">
        <v>253</v>
      </c>
      <c r="D11" s="3">
        <f t="shared" si="1"/>
        <v>30</v>
      </c>
      <c r="E11" s="3">
        <f t="shared" si="2"/>
        <v>8</v>
      </c>
      <c r="F11" s="28">
        <v>165</v>
      </c>
      <c r="G11" s="2">
        <f t="shared" si="3"/>
        <v>2</v>
      </c>
      <c r="H11" s="8"/>
    </row>
    <row r="12" spans="1:8" x14ac:dyDescent="0.25">
      <c r="A12" s="24" t="s">
        <v>13</v>
      </c>
      <c r="B12" s="28">
        <f t="shared" si="0"/>
        <v>1706</v>
      </c>
      <c r="C12" s="28">
        <v>673</v>
      </c>
      <c r="D12" s="3">
        <f t="shared" si="1"/>
        <v>81</v>
      </c>
      <c r="E12" s="3">
        <f t="shared" si="2"/>
        <v>20</v>
      </c>
      <c r="F12" s="28">
        <v>1033</v>
      </c>
      <c r="G12" s="2">
        <f t="shared" si="3"/>
        <v>10</v>
      </c>
      <c r="H12" s="8"/>
    </row>
    <row r="13" spans="1:8" x14ac:dyDescent="0.25">
      <c r="A13" s="24" t="s">
        <v>14</v>
      </c>
      <c r="B13" s="28">
        <f t="shared" si="0"/>
        <v>160</v>
      </c>
      <c r="C13" s="28">
        <v>36</v>
      </c>
      <c r="D13" s="3">
        <f t="shared" si="1"/>
        <v>4</v>
      </c>
      <c r="E13" s="3">
        <f t="shared" si="2"/>
        <v>1</v>
      </c>
      <c r="F13" s="28">
        <v>124</v>
      </c>
      <c r="G13" s="2">
        <f t="shared" si="3"/>
        <v>1</v>
      </c>
      <c r="H13" s="8"/>
    </row>
    <row r="14" spans="1:8" x14ac:dyDescent="0.25">
      <c r="A14" s="24" t="s">
        <v>15</v>
      </c>
      <c r="B14" s="28">
        <f t="shared" si="0"/>
        <v>4895</v>
      </c>
      <c r="C14" s="28">
        <v>3789</v>
      </c>
      <c r="D14" s="3">
        <f t="shared" si="1"/>
        <v>455</v>
      </c>
      <c r="E14" s="3">
        <f t="shared" si="2"/>
        <v>114</v>
      </c>
      <c r="F14" s="28">
        <v>1106</v>
      </c>
      <c r="G14" s="2">
        <f t="shared" si="3"/>
        <v>11</v>
      </c>
      <c r="H14" s="8"/>
    </row>
    <row r="15" spans="1:8" x14ac:dyDescent="0.25">
      <c r="A15" s="24" t="s">
        <v>16</v>
      </c>
      <c r="B15" s="28">
        <f t="shared" si="0"/>
        <v>624</v>
      </c>
      <c r="C15" s="28">
        <v>195</v>
      </c>
      <c r="D15" s="3">
        <f t="shared" si="1"/>
        <v>23</v>
      </c>
      <c r="E15" s="3">
        <f t="shared" si="2"/>
        <v>6</v>
      </c>
      <c r="F15" s="28">
        <v>429</v>
      </c>
      <c r="G15" s="2">
        <f t="shared" si="3"/>
        <v>4</v>
      </c>
      <c r="H15" s="8"/>
    </row>
    <row r="16" spans="1:8" x14ac:dyDescent="0.25">
      <c r="A16" s="24" t="s">
        <v>17</v>
      </c>
      <c r="B16" s="28">
        <f t="shared" si="0"/>
        <v>523</v>
      </c>
      <c r="C16" s="28">
        <v>130</v>
      </c>
      <c r="D16" s="3">
        <f t="shared" si="1"/>
        <v>16</v>
      </c>
      <c r="E16" s="3">
        <f t="shared" si="2"/>
        <v>4</v>
      </c>
      <c r="F16" s="28">
        <v>393</v>
      </c>
      <c r="G16" s="2">
        <f t="shared" si="3"/>
        <v>4</v>
      </c>
      <c r="H16" s="8"/>
    </row>
    <row r="17" spans="1:8" x14ac:dyDescent="0.25">
      <c r="A17" s="24" t="s">
        <v>18</v>
      </c>
      <c r="B17" s="28">
        <f t="shared" si="0"/>
        <v>4756</v>
      </c>
      <c r="C17" s="28">
        <v>3029</v>
      </c>
      <c r="D17" s="3">
        <f t="shared" si="1"/>
        <v>363</v>
      </c>
      <c r="E17" s="3">
        <f t="shared" si="2"/>
        <v>91</v>
      </c>
      <c r="F17" s="28">
        <v>1727</v>
      </c>
      <c r="G17" s="2">
        <f t="shared" si="3"/>
        <v>17</v>
      </c>
      <c r="H17" s="8"/>
    </row>
    <row r="18" spans="1:8" x14ac:dyDescent="0.25">
      <c r="A18" s="24" t="s">
        <v>19</v>
      </c>
      <c r="B18" s="28">
        <f t="shared" si="0"/>
        <v>1537</v>
      </c>
      <c r="C18" s="28">
        <v>791</v>
      </c>
      <c r="D18" s="3">
        <f t="shared" si="1"/>
        <v>95</v>
      </c>
      <c r="E18" s="3">
        <f t="shared" si="2"/>
        <v>24</v>
      </c>
      <c r="F18" s="28">
        <v>746</v>
      </c>
      <c r="G18" s="2">
        <f t="shared" si="3"/>
        <v>7</v>
      </c>
      <c r="H18" s="8"/>
    </row>
    <row r="19" spans="1:8" x14ac:dyDescent="0.25">
      <c r="A19" s="24" t="s">
        <v>20</v>
      </c>
      <c r="B19" s="28">
        <f t="shared" si="0"/>
        <v>2406</v>
      </c>
      <c r="C19" s="28">
        <v>830</v>
      </c>
      <c r="D19" s="3">
        <f t="shared" si="1"/>
        <v>100</v>
      </c>
      <c r="E19" s="3">
        <f t="shared" si="2"/>
        <v>25</v>
      </c>
      <c r="F19" s="28">
        <v>1576</v>
      </c>
      <c r="G19" s="2">
        <f t="shared" si="3"/>
        <v>16</v>
      </c>
      <c r="H19" s="8"/>
    </row>
    <row r="20" spans="1:8" x14ac:dyDescent="0.25">
      <c r="A20" s="24" t="s">
        <v>21</v>
      </c>
      <c r="B20" s="28">
        <f t="shared" si="0"/>
        <v>4369</v>
      </c>
      <c r="C20" s="28">
        <v>1605</v>
      </c>
      <c r="D20" s="3">
        <f t="shared" si="1"/>
        <v>193</v>
      </c>
      <c r="E20" s="3">
        <f t="shared" si="2"/>
        <v>48</v>
      </c>
      <c r="F20" s="28">
        <v>2764</v>
      </c>
      <c r="G20" s="2">
        <f t="shared" si="3"/>
        <v>28</v>
      </c>
      <c r="H20" s="8"/>
    </row>
    <row r="21" spans="1:8" x14ac:dyDescent="0.25">
      <c r="A21" s="24" t="s">
        <v>22</v>
      </c>
      <c r="B21" s="28">
        <f t="shared" si="0"/>
        <v>846</v>
      </c>
      <c r="C21" s="28">
        <v>328</v>
      </c>
      <c r="D21" s="3">
        <f t="shared" si="1"/>
        <v>39</v>
      </c>
      <c r="E21" s="3">
        <f t="shared" si="2"/>
        <v>10</v>
      </c>
      <c r="F21" s="28">
        <v>518</v>
      </c>
      <c r="G21" s="2">
        <f t="shared" si="3"/>
        <v>5</v>
      </c>
      <c r="H21" s="8"/>
    </row>
    <row r="22" spans="1:8" x14ac:dyDescent="0.25">
      <c r="A22" s="24" t="s">
        <v>23</v>
      </c>
      <c r="B22" s="28">
        <f t="shared" si="0"/>
        <v>1642</v>
      </c>
      <c r="C22" s="28">
        <v>155</v>
      </c>
      <c r="D22" s="3">
        <f t="shared" si="1"/>
        <v>19</v>
      </c>
      <c r="E22" s="3">
        <f t="shared" si="2"/>
        <v>5</v>
      </c>
      <c r="F22" s="28">
        <v>1487</v>
      </c>
      <c r="G22" s="2">
        <f t="shared" si="3"/>
        <v>15</v>
      </c>
      <c r="H22" s="8"/>
    </row>
    <row r="23" spans="1:8" x14ac:dyDescent="0.25">
      <c r="A23" s="24" t="s">
        <v>24</v>
      </c>
      <c r="B23" s="28">
        <f t="shared" si="0"/>
        <v>390</v>
      </c>
      <c r="C23" s="28">
        <v>184</v>
      </c>
      <c r="D23" s="3">
        <f t="shared" si="1"/>
        <v>22</v>
      </c>
      <c r="E23" s="3">
        <f t="shared" si="2"/>
        <v>6</v>
      </c>
      <c r="F23" s="28">
        <v>206</v>
      </c>
      <c r="G23" s="2">
        <f t="shared" si="3"/>
        <v>2</v>
      </c>
      <c r="H23" s="8"/>
    </row>
    <row r="24" spans="1:8" x14ac:dyDescent="0.25">
      <c r="A24" s="24" t="s">
        <v>25</v>
      </c>
      <c r="B24" s="28">
        <f t="shared" si="0"/>
        <v>624</v>
      </c>
      <c r="C24" s="28">
        <v>197</v>
      </c>
      <c r="D24" s="3">
        <f t="shared" si="1"/>
        <v>24</v>
      </c>
      <c r="E24" s="3">
        <f t="shared" si="2"/>
        <v>6</v>
      </c>
      <c r="F24" s="28">
        <v>427</v>
      </c>
      <c r="G24" s="2">
        <f t="shared" si="3"/>
        <v>4</v>
      </c>
      <c r="H24" s="8"/>
    </row>
    <row r="25" spans="1:8" x14ac:dyDescent="0.25">
      <c r="A25" s="24" t="s">
        <v>26</v>
      </c>
      <c r="B25" s="28">
        <f t="shared" si="0"/>
        <v>91</v>
      </c>
      <c r="C25" s="28">
        <v>40</v>
      </c>
      <c r="D25" s="3">
        <f t="shared" si="1"/>
        <v>5</v>
      </c>
      <c r="E25" s="3">
        <f t="shared" si="2"/>
        <v>1</v>
      </c>
      <c r="F25" s="28">
        <v>51</v>
      </c>
      <c r="G25" s="2">
        <f t="shared" si="3"/>
        <v>1</v>
      </c>
      <c r="H25" s="8"/>
    </row>
    <row r="26" spans="1:8" x14ac:dyDescent="0.25">
      <c r="A26" s="24" t="s">
        <v>27</v>
      </c>
      <c r="B26" s="28">
        <f t="shared" si="0"/>
        <v>2303</v>
      </c>
      <c r="C26" s="28">
        <v>1426</v>
      </c>
      <c r="D26" s="3">
        <f t="shared" si="1"/>
        <v>171</v>
      </c>
      <c r="E26" s="3">
        <f t="shared" si="2"/>
        <v>43</v>
      </c>
      <c r="F26" s="28">
        <v>877</v>
      </c>
      <c r="G26" s="2">
        <f t="shared" si="3"/>
        <v>9</v>
      </c>
      <c r="H26" s="8"/>
    </row>
    <row r="27" spans="1:8" x14ac:dyDescent="0.25">
      <c r="A27" s="24" t="s">
        <v>28</v>
      </c>
      <c r="B27" s="28">
        <f t="shared" ref="B27:G27" si="4">SUM(B6:B26)</f>
        <v>35545</v>
      </c>
      <c r="C27" s="28">
        <f t="shared" si="4"/>
        <v>17060</v>
      </c>
      <c r="D27" s="30">
        <f t="shared" si="4"/>
        <v>2048</v>
      </c>
      <c r="E27" s="30">
        <f t="shared" si="4"/>
        <v>514</v>
      </c>
      <c r="F27" s="30">
        <f t="shared" si="4"/>
        <v>18485</v>
      </c>
      <c r="G27" s="30">
        <f t="shared" si="4"/>
        <v>185</v>
      </c>
      <c r="H27" s="8"/>
    </row>
    <row r="28" spans="1:8" x14ac:dyDescent="0.25">
      <c r="C28">
        <f>C27+670</f>
        <v>17730</v>
      </c>
    </row>
    <row r="29" spans="1:8" x14ac:dyDescent="0.25">
      <c r="A29" s="101" t="s">
        <v>67</v>
      </c>
      <c r="B29"/>
      <c r="E29" s="43" t="s">
        <v>68</v>
      </c>
      <c r="F29" s="43" t="s">
        <v>69</v>
      </c>
    </row>
    <row r="30" spans="1:8" ht="15" customHeight="1" x14ac:dyDescent="0.25">
      <c r="A30" s="101"/>
      <c r="B30" s="13"/>
      <c r="C30" s="21"/>
      <c r="D30" s="42" t="s">
        <v>66</v>
      </c>
      <c r="E30" s="41">
        <v>0.15</v>
      </c>
      <c r="F30" s="44">
        <v>0.01</v>
      </c>
    </row>
    <row r="31" spans="1:8" x14ac:dyDescent="0.25">
      <c r="A31" s="10"/>
      <c r="B31" s="13"/>
    </row>
  </sheetData>
  <sheetProtection algorithmName="SHA-512" hashValue="hpBCNUIgjSul0HhuyDROWcdLIO/GE+OeVplW1SOKgdGycvm8lQjQ57/w7CWGFpZkXo5sE3BM6Ali/n3XbTLY8A==" saltValue="bQTczXucTF7p2BSGjgchNQ==" spinCount="100000" sheet="1" objects="1" scenarios="1" selectLockedCells="1" selectUnlockedCells="1"/>
  <mergeCells count="10">
    <mergeCell ref="B1:B5"/>
    <mergeCell ref="A29:A30"/>
    <mergeCell ref="F1:F5"/>
    <mergeCell ref="G3:G5"/>
    <mergeCell ref="A1:A5"/>
    <mergeCell ref="C1:C5"/>
    <mergeCell ref="D1:E1"/>
    <mergeCell ref="D2:E2"/>
    <mergeCell ref="D3:E3"/>
    <mergeCell ref="D4:D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30"/>
  <sheetViews>
    <sheetView topLeftCell="B5" workbookViewId="0">
      <selection activeCell="H27" sqref="H27"/>
    </sheetView>
  </sheetViews>
  <sheetFormatPr defaultRowHeight="15" x14ac:dyDescent="0.25"/>
  <cols>
    <col min="1" max="1" width="30" customWidth="1"/>
    <col min="2" max="2" width="23.140625" customWidth="1"/>
    <col min="3" max="3" width="22" customWidth="1"/>
    <col min="4" max="5" width="30" customWidth="1"/>
    <col min="6" max="6" width="25.42578125" customWidth="1"/>
    <col min="7" max="7" width="36.85546875" customWidth="1"/>
  </cols>
  <sheetData>
    <row r="1" spans="1:7" ht="30" x14ac:dyDescent="0.25">
      <c r="A1" s="100" t="s">
        <v>0</v>
      </c>
      <c r="B1" s="98" t="s">
        <v>75</v>
      </c>
      <c r="C1" s="98" t="s">
        <v>29</v>
      </c>
      <c r="D1" s="100" t="s">
        <v>1</v>
      </c>
      <c r="E1" s="100"/>
      <c r="F1" s="100" t="s">
        <v>30</v>
      </c>
      <c r="G1" s="22" t="s">
        <v>1</v>
      </c>
    </row>
    <row r="2" spans="1:7" ht="60" x14ac:dyDescent="0.25">
      <c r="A2" s="100"/>
      <c r="B2" s="102"/>
      <c r="C2" s="102"/>
      <c r="D2" s="100" t="s">
        <v>77</v>
      </c>
      <c r="E2" s="100"/>
      <c r="F2" s="100"/>
      <c r="G2" s="35" t="s">
        <v>76</v>
      </c>
    </row>
    <row r="3" spans="1:7" ht="15" customHeight="1" x14ac:dyDescent="0.25">
      <c r="A3" s="100"/>
      <c r="B3" s="102"/>
      <c r="C3" s="102"/>
      <c r="D3" s="112" t="str">
        <f>F30*100&amp;"% degli allevamenti controllabili"</f>
        <v>15% degli allevamenti controllabili</v>
      </c>
      <c r="E3" s="112"/>
      <c r="F3" s="100"/>
      <c r="G3" s="100" t="str">
        <f>G30*100&amp;"% degli allevamenti da controllare sui non intensivi"</f>
        <v>1% degli allevamenti da controllare sui non intensivi</v>
      </c>
    </row>
    <row r="4" spans="1:7" x14ac:dyDescent="0.25">
      <c r="A4" s="100"/>
      <c r="B4" s="102"/>
      <c r="C4" s="102"/>
      <c r="D4" s="98" t="s">
        <v>33</v>
      </c>
      <c r="E4" s="22" t="s">
        <v>5</v>
      </c>
      <c r="F4" s="100"/>
      <c r="G4" s="100"/>
    </row>
    <row r="5" spans="1:7" x14ac:dyDescent="0.25">
      <c r="A5" s="100"/>
      <c r="B5" s="99"/>
      <c r="C5" s="99"/>
      <c r="D5" s="99"/>
      <c r="E5" s="22" t="s">
        <v>6</v>
      </c>
      <c r="F5" s="100"/>
      <c r="G5" s="100"/>
    </row>
    <row r="6" spans="1:7" x14ac:dyDescent="0.25">
      <c r="A6" s="28" t="s">
        <v>7</v>
      </c>
      <c r="B6" s="28">
        <f>C6+F6</f>
        <v>2</v>
      </c>
      <c r="C6" s="28">
        <v>0</v>
      </c>
      <c r="D6" s="3">
        <f>ROUND((C6*0.8*$F$30),0)</f>
        <v>0</v>
      </c>
      <c r="E6" s="3">
        <f>ROUND((C6*0.2*$F$30),0)</f>
        <v>0</v>
      </c>
      <c r="F6" s="28">
        <v>2</v>
      </c>
      <c r="G6" s="2">
        <f>ROUND((F6*$G$30),0)</f>
        <v>0</v>
      </c>
    </row>
    <row r="7" spans="1:7" x14ac:dyDescent="0.25">
      <c r="A7" s="28" t="s">
        <v>8</v>
      </c>
      <c r="B7" s="28">
        <f t="shared" ref="B7:B26" si="0">C7+F7</f>
        <v>10</v>
      </c>
      <c r="C7" s="28">
        <v>9</v>
      </c>
      <c r="D7" s="3">
        <f t="shared" ref="D7:D26" si="1">ROUND((C7*0.8*$F$30),0)</f>
        <v>1</v>
      </c>
      <c r="E7" s="3">
        <f t="shared" ref="E7:E26" si="2">ROUND((C7*0.2*$F$30),0)</f>
        <v>0</v>
      </c>
      <c r="F7" s="28">
        <v>1</v>
      </c>
      <c r="G7" s="2">
        <f t="shared" ref="G7:G26" si="3">ROUND((F7*$G$30),0)</f>
        <v>0</v>
      </c>
    </row>
    <row r="8" spans="1:7" x14ac:dyDescent="0.25">
      <c r="A8" s="28" t="s">
        <v>9</v>
      </c>
      <c r="B8" s="28">
        <f t="shared" si="0"/>
        <v>5</v>
      </c>
      <c r="C8" s="28">
        <v>3</v>
      </c>
      <c r="D8" s="3">
        <f t="shared" si="1"/>
        <v>0</v>
      </c>
      <c r="E8" s="3">
        <f t="shared" si="2"/>
        <v>0</v>
      </c>
      <c r="F8" s="28">
        <v>2</v>
      </c>
      <c r="G8" s="2">
        <f t="shared" si="3"/>
        <v>0</v>
      </c>
    </row>
    <row r="9" spans="1:7" x14ac:dyDescent="0.25">
      <c r="A9" s="28" t="s">
        <v>10</v>
      </c>
      <c r="B9" s="28">
        <f t="shared" si="0"/>
        <v>800</v>
      </c>
      <c r="C9" s="28">
        <v>759</v>
      </c>
      <c r="D9" s="3">
        <f t="shared" si="1"/>
        <v>91</v>
      </c>
      <c r="E9" s="3">
        <f t="shared" si="2"/>
        <v>23</v>
      </c>
      <c r="F9" s="28">
        <v>41</v>
      </c>
      <c r="G9" s="2">
        <f t="shared" si="3"/>
        <v>0</v>
      </c>
    </row>
    <row r="10" spans="1:7" x14ac:dyDescent="0.25">
      <c r="A10" s="28" t="s">
        <v>11</v>
      </c>
      <c r="B10" s="28">
        <f t="shared" si="0"/>
        <v>4</v>
      </c>
      <c r="C10" s="28">
        <v>2</v>
      </c>
      <c r="D10" s="3">
        <f t="shared" si="1"/>
        <v>0</v>
      </c>
      <c r="E10" s="3">
        <f t="shared" si="2"/>
        <v>0</v>
      </c>
      <c r="F10" s="28">
        <v>2</v>
      </c>
      <c r="G10" s="2">
        <f t="shared" si="3"/>
        <v>0</v>
      </c>
    </row>
    <row r="11" spans="1:7" x14ac:dyDescent="0.25">
      <c r="A11" s="28" t="s">
        <v>12</v>
      </c>
      <c r="B11" s="28">
        <f t="shared" si="0"/>
        <v>4</v>
      </c>
      <c r="C11" s="28">
        <v>4</v>
      </c>
      <c r="D11" s="3">
        <f t="shared" si="1"/>
        <v>0</v>
      </c>
      <c r="E11" s="3">
        <f t="shared" si="2"/>
        <v>0</v>
      </c>
      <c r="F11" s="28">
        <v>0</v>
      </c>
      <c r="G11" s="2">
        <f t="shared" si="3"/>
        <v>0</v>
      </c>
    </row>
    <row r="12" spans="1:7" x14ac:dyDescent="0.25">
      <c r="A12" s="28" t="s">
        <v>13</v>
      </c>
      <c r="B12" s="28">
        <f t="shared" si="0"/>
        <v>284</v>
      </c>
      <c r="C12" s="28">
        <v>232</v>
      </c>
      <c r="D12" s="3">
        <f t="shared" si="1"/>
        <v>28</v>
      </c>
      <c r="E12" s="3">
        <f t="shared" si="2"/>
        <v>7</v>
      </c>
      <c r="F12" s="28">
        <v>52</v>
      </c>
      <c r="G12" s="2">
        <f t="shared" si="3"/>
        <v>1</v>
      </c>
    </row>
    <row r="13" spans="1:7" x14ac:dyDescent="0.25">
      <c r="A13" s="28" t="s">
        <v>14</v>
      </c>
      <c r="B13" s="28">
        <f t="shared" si="0"/>
        <v>0</v>
      </c>
      <c r="C13" s="28">
        <v>0</v>
      </c>
      <c r="D13" s="3">
        <f t="shared" si="1"/>
        <v>0</v>
      </c>
      <c r="E13" s="3">
        <f t="shared" si="2"/>
        <v>0</v>
      </c>
      <c r="F13" s="28">
        <v>0</v>
      </c>
      <c r="G13" s="2">
        <f t="shared" si="3"/>
        <v>0</v>
      </c>
    </row>
    <row r="14" spans="1:7" x14ac:dyDescent="0.25">
      <c r="A14" s="28" t="s">
        <v>15</v>
      </c>
      <c r="B14" s="28">
        <f t="shared" si="0"/>
        <v>15</v>
      </c>
      <c r="C14" s="28">
        <v>14</v>
      </c>
      <c r="D14" s="3">
        <f t="shared" si="1"/>
        <v>2</v>
      </c>
      <c r="E14" s="3">
        <f t="shared" si="2"/>
        <v>0</v>
      </c>
      <c r="F14" s="28">
        <v>1</v>
      </c>
      <c r="G14" s="2">
        <f t="shared" si="3"/>
        <v>0</v>
      </c>
    </row>
    <row r="15" spans="1:7" x14ac:dyDescent="0.25">
      <c r="A15" s="28" t="s">
        <v>16</v>
      </c>
      <c r="B15" s="28">
        <f t="shared" si="0"/>
        <v>3</v>
      </c>
      <c r="C15" s="28">
        <v>3</v>
      </c>
      <c r="D15" s="3">
        <f t="shared" si="1"/>
        <v>0</v>
      </c>
      <c r="E15" s="3">
        <f t="shared" si="2"/>
        <v>0</v>
      </c>
      <c r="F15" s="28">
        <v>0</v>
      </c>
      <c r="G15" s="2">
        <f t="shared" si="3"/>
        <v>0</v>
      </c>
    </row>
    <row r="16" spans="1:7" x14ac:dyDescent="0.25">
      <c r="A16" s="28" t="s">
        <v>17</v>
      </c>
      <c r="B16" s="28">
        <f t="shared" si="0"/>
        <v>2</v>
      </c>
      <c r="C16" s="28">
        <v>2</v>
      </c>
      <c r="D16" s="3">
        <f t="shared" si="1"/>
        <v>0</v>
      </c>
      <c r="E16" s="3">
        <f t="shared" si="2"/>
        <v>0</v>
      </c>
      <c r="F16" s="28">
        <v>0</v>
      </c>
      <c r="G16" s="2">
        <f t="shared" si="3"/>
        <v>0</v>
      </c>
    </row>
    <row r="17" spans="1:7" x14ac:dyDescent="0.25">
      <c r="A17" s="28" t="s">
        <v>18</v>
      </c>
      <c r="B17" s="28">
        <f t="shared" si="0"/>
        <v>5</v>
      </c>
      <c r="C17" s="28">
        <v>4</v>
      </c>
      <c r="D17" s="3">
        <f t="shared" si="1"/>
        <v>0</v>
      </c>
      <c r="E17" s="3">
        <f t="shared" si="2"/>
        <v>0</v>
      </c>
      <c r="F17" s="28">
        <v>1</v>
      </c>
      <c r="G17" s="2">
        <f t="shared" si="3"/>
        <v>0</v>
      </c>
    </row>
    <row r="18" spans="1:7" x14ac:dyDescent="0.25">
      <c r="A18" s="28" t="s">
        <v>19</v>
      </c>
      <c r="B18" s="28">
        <f t="shared" si="0"/>
        <v>25</v>
      </c>
      <c r="C18" s="28">
        <v>21</v>
      </c>
      <c r="D18" s="3">
        <f t="shared" si="1"/>
        <v>3</v>
      </c>
      <c r="E18" s="3">
        <f t="shared" si="2"/>
        <v>1</v>
      </c>
      <c r="F18" s="28">
        <v>4</v>
      </c>
      <c r="G18" s="2">
        <f t="shared" si="3"/>
        <v>0</v>
      </c>
    </row>
    <row r="19" spans="1:7" x14ac:dyDescent="0.25">
      <c r="A19" s="28" t="s">
        <v>20</v>
      </c>
      <c r="B19" s="28">
        <f t="shared" si="0"/>
        <v>0</v>
      </c>
      <c r="C19" s="28">
        <v>0</v>
      </c>
      <c r="D19" s="3">
        <f t="shared" si="1"/>
        <v>0</v>
      </c>
      <c r="E19" s="3">
        <f t="shared" si="2"/>
        <v>0</v>
      </c>
      <c r="F19" s="28">
        <v>0</v>
      </c>
      <c r="G19" s="2">
        <f t="shared" si="3"/>
        <v>0</v>
      </c>
    </row>
    <row r="20" spans="1:7" x14ac:dyDescent="0.25">
      <c r="A20" s="28" t="s">
        <v>21</v>
      </c>
      <c r="B20" s="28">
        <f t="shared" si="0"/>
        <v>6</v>
      </c>
      <c r="C20" s="28">
        <v>6</v>
      </c>
      <c r="D20" s="3">
        <f t="shared" si="1"/>
        <v>1</v>
      </c>
      <c r="E20" s="3">
        <f t="shared" si="2"/>
        <v>0</v>
      </c>
      <c r="F20" s="28">
        <v>0</v>
      </c>
      <c r="G20" s="2">
        <f t="shared" si="3"/>
        <v>0</v>
      </c>
    </row>
    <row r="21" spans="1:7" x14ac:dyDescent="0.25">
      <c r="A21" s="28" t="s">
        <v>22</v>
      </c>
      <c r="B21" s="28">
        <f t="shared" si="0"/>
        <v>5</v>
      </c>
      <c r="C21" s="28">
        <v>3</v>
      </c>
      <c r="D21" s="3">
        <f t="shared" si="1"/>
        <v>0</v>
      </c>
      <c r="E21" s="3">
        <f t="shared" si="2"/>
        <v>0</v>
      </c>
      <c r="F21" s="28">
        <v>2</v>
      </c>
      <c r="G21" s="2">
        <f t="shared" si="3"/>
        <v>0</v>
      </c>
    </row>
    <row r="22" spans="1:7" x14ac:dyDescent="0.25">
      <c r="A22" s="28" t="s">
        <v>23</v>
      </c>
      <c r="B22" s="28">
        <f t="shared" si="0"/>
        <v>0</v>
      </c>
      <c r="C22" s="28">
        <v>0</v>
      </c>
      <c r="D22" s="3">
        <f t="shared" si="1"/>
        <v>0</v>
      </c>
      <c r="E22" s="3">
        <f t="shared" si="2"/>
        <v>0</v>
      </c>
      <c r="F22" s="28">
        <v>0</v>
      </c>
      <c r="G22" s="2">
        <f t="shared" si="3"/>
        <v>0</v>
      </c>
    </row>
    <row r="23" spans="1:7" x14ac:dyDescent="0.25">
      <c r="A23" s="28" t="s">
        <v>24</v>
      </c>
      <c r="B23" s="28">
        <f t="shared" si="0"/>
        <v>0</v>
      </c>
      <c r="C23" s="28">
        <v>0</v>
      </c>
      <c r="D23" s="3">
        <f t="shared" si="1"/>
        <v>0</v>
      </c>
      <c r="E23" s="3">
        <f t="shared" si="2"/>
        <v>0</v>
      </c>
      <c r="F23" s="28">
        <v>0</v>
      </c>
      <c r="G23" s="2">
        <f t="shared" si="3"/>
        <v>0</v>
      </c>
    </row>
    <row r="24" spans="1:7" x14ac:dyDescent="0.25">
      <c r="A24" s="28" t="s">
        <v>25</v>
      </c>
      <c r="B24" s="28">
        <f t="shared" si="0"/>
        <v>4</v>
      </c>
      <c r="C24" s="28">
        <v>2</v>
      </c>
      <c r="D24" s="3">
        <f t="shared" si="1"/>
        <v>0</v>
      </c>
      <c r="E24" s="3">
        <f t="shared" si="2"/>
        <v>0</v>
      </c>
      <c r="F24" s="28">
        <v>2</v>
      </c>
      <c r="G24" s="2">
        <f t="shared" si="3"/>
        <v>0</v>
      </c>
    </row>
    <row r="25" spans="1:7" x14ac:dyDescent="0.25">
      <c r="A25" s="28" t="s">
        <v>26</v>
      </c>
      <c r="B25" s="28">
        <f t="shared" si="0"/>
        <v>0</v>
      </c>
      <c r="C25" s="28">
        <v>0</v>
      </c>
      <c r="D25" s="3">
        <f t="shared" si="1"/>
        <v>0</v>
      </c>
      <c r="E25" s="3">
        <f t="shared" si="2"/>
        <v>0</v>
      </c>
      <c r="F25" s="28">
        <v>0</v>
      </c>
      <c r="G25" s="2">
        <f t="shared" si="3"/>
        <v>0</v>
      </c>
    </row>
    <row r="26" spans="1:7" x14ac:dyDescent="0.25">
      <c r="A26" s="28" t="s">
        <v>27</v>
      </c>
      <c r="B26" s="28">
        <f t="shared" si="0"/>
        <v>5</v>
      </c>
      <c r="C26" s="28">
        <v>5</v>
      </c>
      <c r="D26" s="3">
        <f t="shared" si="1"/>
        <v>1</v>
      </c>
      <c r="E26" s="3">
        <f t="shared" si="2"/>
        <v>0</v>
      </c>
      <c r="F26" s="28">
        <v>0</v>
      </c>
      <c r="G26" s="2">
        <f t="shared" si="3"/>
        <v>0</v>
      </c>
    </row>
    <row r="27" spans="1:7" x14ac:dyDescent="0.25">
      <c r="A27" s="28" t="s">
        <v>28</v>
      </c>
      <c r="B27" s="28">
        <f t="shared" ref="B27:G27" si="4">SUM(B6:B26)</f>
        <v>1179</v>
      </c>
      <c r="C27" s="28">
        <f t="shared" si="4"/>
        <v>1069</v>
      </c>
      <c r="D27" s="30">
        <f t="shared" si="4"/>
        <v>127</v>
      </c>
      <c r="E27" s="30">
        <f t="shared" si="4"/>
        <v>31</v>
      </c>
      <c r="F27" s="30">
        <f t="shared" si="4"/>
        <v>110</v>
      </c>
      <c r="G27" s="30">
        <f t="shared" si="4"/>
        <v>1</v>
      </c>
    </row>
    <row r="29" spans="1:7" x14ac:dyDescent="0.25">
      <c r="A29" s="101" t="s">
        <v>67</v>
      </c>
      <c r="B29" s="13"/>
      <c r="F29" s="43" t="s">
        <v>68</v>
      </c>
      <c r="G29" s="43" t="s">
        <v>69</v>
      </c>
    </row>
    <row r="30" spans="1:7" x14ac:dyDescent="0.25">
      <c r="A30" s="101"/>
      <c r="B30" s="13"/>
      <c r="C30" s="13"/>
      <c r="D30" s="21"/>
      <c r="E30" s="42" t="s">
        <v>66</v>
      </c>
      <c r="F30" s="41">
        <v>0.15</v>
      </c>
      <c r="G30" s="44">
        <v>0.01</v>
      </c>
    </row>
  </sheetData>
  <sheetProtection algorithmName="SHA-512" hashValue="6HAno+5shCK14Crotg5sPnSUGAkftVElCNezv3U7eKV1REtdhnM1+I2fdKxAnCvyR9gk/F2NaQmoIZ5lqi3mhw==" saltValue="QcAt8MfFpR70cp8RGBFfHA==" spinCount="100000" sheet="1" objects="1" scenarios="1" selectLockedCells="1" selectUnlockedCells="1"/>
  <mergeCells count="10">
    <mergeCell ref="A29:A30"/>
    <mergeCell ref="B1:B5"/>
    <mergeCell ref="G3:G5"/>
    <mergeCell ref="A1:A5"/>
    <mergeCell ref="C1:C5"/>
    <mergeCell ref="D1:E1"/>
    <mergeCell ref="F1:F5"/>
    <mergeCell ref="D2:E2"/>
    <mergeCell ref="D3:E3"/>
    <mergeCell ref="D4:D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30"/>
  <sheetViews>
    <sheetView zoomScale="70" zoomScaleNormal="70" workbookViewId="0">
      <selection activeCell="B16" sqref="B16"/>
    </sheetView>
  </sheetViews>
  <sheetFormatPr defaultRowHeight="15" x14ac:dyDescent="0.25"/>
  <cols>
    <col min="1" max="4" width="30" customWidth="1"/>
    <col min="5" max="5" width="33.7109375" customWidth="1"/>
    <col min="6" max="6" width="25.42578125" customWidth="1"/>
    <col min="7" max="7" width="40.28515625" customWidth="1"/>
  </cols>
  <sheetData>
    <row r="1" spans="1:7" ht="30" x14ac:dyDescent="0.25">
      <c r="A1" s="100" t="s">
        <v>0</v>
      </c>
      <c r="B1" s="98" t="s">
        <v>71</v>
      </c>
      <c r="C1" s="98" t="s">
        <v>29</v>
      </c>
      <c r="D1" s="100" t="s">
        <v>1</v>
      </c>
      <c r="E1" s="100"/>
      <c r="F1" s="100" t="s">
        <v>30</v>
      </c>
      <c r="G1" s="22" t="s">
        <v>1</v>
      </c>
    </row>
    <row r="2" spans="1:7" ht="45" x14ac:dyDescent="0.25">
      <c r="A2" s="100"/>
      <c r="B2" s="102"/>
      <c r="C2" s="102"/>
      <c r="D2" s="100" t="s">
        <v>35</v>
      </c>
      <c r="E2" s="100"/>
      <c r="F2" s="100"/>
      <c r="G2" s="35" t="s">
        <v>78</v>
      </c>
    </row>
    <row r="3" spans="1:7" ht="15" customHeight="1" x14ac:dyDescent="0.25">
      <c r="A3" s="100"/>
      <c r="B3" s="102"/>
      <c r="C3" s="102"/>
      <c r="D3" s="113" t="str">
        <f>F30*100&amp;"% degli allevamenti controllabili"</f>
        <v>15% degli allevamenti controllabili</v>
      </c>
      <c r="E3" s="114"/>
      <c r="F3" s="100"/>
      <c r="G3" s="100" t="str">
        <f>G30*100&amp;"% degli allevamenti da controllare sui non intensivi"</f>
        <v>1% degli allevamenti da controllare sui non intensivi</v>
      </c>
    </row>
    <row r="4" spans="1:7" x14ac:dyDescent="0.25">
      <c r="A4" s="100"/>
      <c r="B4" s="102"/>
      <c r="C4" s="102"/>
      <c r="D4" s="98" t="s">
        <v>33</v>
      </c>
      <c r="E4" s="22" t="s">
        <v>5</v>
      </c>
      <c r="F4" s="100"/>
      <c r="G4" s="100"/>
    </row>
    <row r="5" spans="1:7" x14ac:dyDescent="0.25">
      <c r="A5" s="100"/>
      <c r="B5" s="99"/>
      <c r="C5" s="99"/>
      <c r="D5" s="99"/>
      <c r="E5" s="22" t="s">
        <v>6</v>
      </c>
      <c r="F5" s="100"/>
      <c r="G5" s="100"/>
    </row>
    <row r="6" spans="1:7" x14ac:dyDescent="0.25">
      <c r="A6" s="89" t="s">
        <v>7</v>
      </c>
      <c r="B6" s="47">
        <f>C6+F6</f>
        <v>1836</v>
      </c>
      <c r="C6" s="48">
        <v>327</v>
      </c>
      <c r="D6" s="3">
        <f>ROUND((C6*0.8*$F$30),0)</f>
        <v>39</v>
      </c>
      <c r="E6" s="3">
        <f>ROUND((C6*0.2*$F$30),0)</f>
        <v>10</v>
      </c>
      <c r="F6" s="38">
        <v>1509</v>
      </c>
      <c r="G6" s="2">
        <f>ROUND((F6*$G$30),0)</f>
        <v>15</v>
      </c>
    </row>
    <row r="7" spans="1:7" x14ac:dyDescent="0.25">
      <c r="A7" s="89" t="s">
        <v>8</v>
      </c>
      <c r="B7" s="47">
        <f t="shared" ref="B7:B26" si="0">C7+F7</f>
        <v>2022</v>
      </c>
      <c r="C7" s="48">
        <v>537</v>
      </c>
      <c r="D7" s="3">
        <f t="shared" ref="D7:D26" si="1">ROUND((C7*0.8*$F$30),0)</f>
        <v>64</v>
      </c>
      <c r="E7" s="3">
        <f t="shared" ref="E7:E26" si="2">ROUND((C7*0.2*$F$30),0)</f>
        <v>16</v>
      </c>
      <c r="F7" s="38">
        <v>1485</v>
      </c>
      <c r="G7" s="2">
        <f t="shared" ref="G7:G26" si="3">ROUND((F7*$G$30),0)</f>
        <v>15</v>
      </c>
    </row>
    <row r="8" spans="1:7" x14ac:dyDescent="0.25">
      <c r="A8" s="89" t="s">
        <v>9</v>
      </c>
      <c r="B8" s="47">
        <f t="shared" si="0"/>
        <v>3816</v>
      </c>
      <c r="C8" s="48">
        <v>494</v>
      </c>
      <c r="D8" s="3">
        <f t="shared" si="1"/>
        <v>59</v>
      </c>
      <c r="E8" s="3">
        <f t="shared" si="2"/>
        <v>15</v>
      </c>
      <c r="F8" s="38">
        <v>3322</v>
      </c>
      <c r="G8" s="2">
        <f t="shared" si="3"/>
        <v>33</v>
      </c>
    </row>
    <row r="9" spans="1:7" x14ac:dyDescent="0.25">
      <c r="A9" s="89" t="s">
        <v>10</v>
      </c>
      <c r="B9" s="47">
        <f t="shared" si="0"/>
        <v>5111</v>
      </c>
      <c r="C9" s="48">
        <v>706</v>
      </c>
      <c r="D9" s="3">
        <f t="shared" si="1"/>
        <v>85</v>
      </c>
      <c r="E9" s="3">
        <f t="shared" si="2"/>
        <v>21</v>
      </c>
      <c r="F9" s="38">
        <v>4405</v>
      </c>
      <c r="G9" s="2">
        <f t="shared" si="3"/>
        <v>44</v>
      </c>
    </row>
    <row r="10" spans="1:7" x14ac:dyDescent="0.25">
      <c r="A10" s="89" t="s">
        <v>11</v>
      </c>
      <c r="B10" s="47">
        <f t="shared" si="0"/>
        <v>4723</v>
      </c>
      <c r="C10" s="48">
        <v>2600</v>
      </c>
      <c r="D10" s="3">
        <f t="shared" si="1"/>
        <v>312</v>
      </c>
      <c r="E10" s="3">
        <f t="shared" si="2"/>
        <v>78</v>
      </c>
      <c r="F10" s="38">
        <v>2123</v>
      </c>
      <c r="G10" s="2">
        <f t="shared" si="3"/>
        <v>21</v>
      </c>
    </row>
    <row r="11" spans="1:7" x14ac:dyDescent="0.25">
      <c r="A11" s="89" t="s">
        <v>12</v>
      </c>
      <c r="B11" s="47">
        <f t="shared" si="0"/>
        <v>991</v>
      </c>
      <c r="C11" s="48">
        <v>358</v>
      </c>
      <c r="D11" s="3">
        <f t="shared" si="1"/>
        <v>43</v>
      </c>
      <c r="E11" s="3">
        <f t="shared" si="2"/>
        <v>11</v>
      </c>
      <c r="F11" s="38">
        <v>633</v>
      </c>
      <c r="G11" s="2">
        <f t="shared" si="3"/>
        <v>6</v>
      </c>
    </row>
    <row r="12" spans="1:7" x14ac:dyDescent="0.25">
      <c r="A12" s="89" t="s">
        <v>13</v>
      </c>
      <c r="B12" s="47">
        <f t="shared" si="0"/>
        <v>4440</v>
      </c>
      <c r="C12" s="48">
        <v>992</v>
      </c>
      <c r="D12" s="3">
        <f t="shared" si="1"/>
        <v>119</v>
      </c>
      <c r="E12" s="3">
        <f t="shared" si="2"/>
        <v>30</v>
      </c>
      <c r="F12" s="38">
        <v>3448</v>
      </c>
      <c r="G12" s="2">
        <f t="shared" si="3"/>
        <v>34</v>
      </c>
    </row>
    <row r="13" spans="1:7" x14ac:dyDescent="0.25">
      <c r="A13" s="89" t="s">
        <v>14</v>
      </c>
      <c r="B13" s="47">
        <f t="shared" si="0"/>
        <v>473</v>
      </c>
      <c r="C13" s="48">
        <v>57</v>
      </c>
      <c r="D13" s="3">
        <f t="shared" si="1"/>
        <v>7</v>
      </c>
      <c r="E13" s="3">
        <f t="shared" si="2"/>
        <v>2</v>
      </c>
      <c r="F13" s="38">
        <v>416</v>
      </c>
      <c r="G13" s="2">
        <f t="shared" si="3"/>
        <v>4</v>
      </c>
    </row>
    <row r="14" spans="1:7" x14ac:dyDescent="0.25">
      <c r="A14" s="89" t="s">
        <v>15</v>
      </c>
      <c r="B14" s="47">
        <f t="shared" si="0"/>
        <v>8468</v>
      </c>
      <c r="C14" s="48">
        <v>4808</v>
      </c>
      <c r="D14" s="3">
        <f t="shared" si="1"/>
        <v>577</v>
      </c>
      <c r="E14" s="3">
        <f t="shared" si="2"/>
        <v>144</v>
      </c>
      <c r="F14" s="38">
        <v>3660</v>
      </c>
      <c r="G14" s="2">
        <f t="shared" si="3"/>
        <v>37</v>
      </c>
    </row>
    <row r="15" spans="1:7" x14ac:dyDescent="0.25">
      <c r="A15" s="89" t="s">
        <v>16</v>
      </c>
      <c r="B15" s="47">
        <f t="shared" si="0"/>
        <v>1248</v>
      </c>
      <c r="C15" s="48">
        <v>253</v>
      </c>
      <c r="D15" s="3">
        <f t="shared" si="1"/>
        <v>30</v>
      </c>
      <c r="E15" s="3">
        <f t="shared" si="2"/>
        <v>8</v>
      </c>
      <c r="F15" s="38">
        <v>995</v>
      </c>
      <c r="G15" s="2">
        <f t="shared" si="3"/>
        <v>10</v>
      </c>
    </row>
    <row r="16" spans="1:7" x14ac:dyDescent="0.25">
      <c r="A16" s="89" t="s">
        <v>17</v>
      </c>
      <c r="B16" s="47">
        <f t="shared" si="0"/>
        <v>1237</v>
      </c>
      <c r="C16" s="48">
        <v>183</v>
      </c>
      <c r="D16" s="3">
        <f t="shared" si="1"/>
        <v>22</v>
      </c>
      <c r="E16" s="3">
        <f t="shared" si="2"/>
        <v>5</v>
      </c>
      <c r="F16" s="38">
        <v>1054</v>
      </c>
      <c r="G16" s="2">
        <f t="shared" si="3"/>
        <v>11</v>
      </c>
    </row>
    <row r="17" spans="1:7" x14ac:dyDescent="0.25">
      <c r="A17" s="89" t="s">
        <v>18</v>
      </c>
      <c r="B17" s="47">
        <f t="shared" si="0"/>
        <v>8858</v>
      </c>
      <c r="C17" s="48">
        <v>4071</v>
      </c>
      <c r="D17" s="3">
        <f t="shared" si="1"/>
        <v>489</v>
      </c>
      <c r="E17" s="3">
        <f t="shared" si="2"/>
        <v>122</v>
      </c>
      <c r="F17" s="38">
        <v>4787</v>
      </c>
      <c r="G17" s="2">
        <f t="shared" si="3"/>
        <v>48</v>
      </c>
    </row>
    <row r="18" spans="1:7" x14ac:dyDescent="0.25">
      <c r="A18" s="89" t="s">
        <v>19</v>
      </c>
      <c r="B18" s="47">
        <f t="shared" si="0"/>
        <v>2905</v>
      </c>
      <c r="C18" s="48">
        <v>1088</v>
      </c>
      <c r="D18" s="3">
        <f t="shared" si="1"/>
        <v>131</v>
      </c>
      <c r="E18" s="3">
        <f t="shared" si="2"/>
        <v>33</v>
      </c>
      <c r="F18" s="38">
        <v>1817</v>
      </c>
      <c r="G18" s="2">
        <f t="shared" si="3"/>
        <v>18</v>
      </c>
    </row>
    <row r="19" spans="1:7" x14ac:dyDescent="0.25">
      <c r="A19" s="89" t="s">
        <v>20</v>
      </c>
      <c r="B19" s="47">
        <f t="shared" si="0"/>
        <v>6989</v>
      </c>
      <c r="C19" s="48">
        <v>1382</v>
      </c>
      <c r="D19" s="3">
        <f t="shared" si="1"/>
        <v>166</v>
      </c>
      <c r="E19" s="3">
        <f t="shared" si="2"/>
        <v>41</v>
      </c>
      <c r="F19" s="38">
        <v>5607</v>
      </c>
      <c r="G19" s="2">
        <f t="shared" si="3"/>
        <v>56</v>
      </c>
    </row>
    <row r="20" spans="1:7" x14ac:dyDescent="0.25">
      <c r="A20" s="89" t="s">
        <v>21</v>
      </c>
      <c r="B20" s="47">
        <f t="shared" si="0"/>
        <v>8377</v>
      </c>
      <c r="C20" s="48">
        <v>2145</v>
      </c>
      <c r="D20" s="3">
        <f t="shared" si="1"/>
        <v>257</v>
      </c>
      <c r="E20" s="3">
        <f t="shared" si="2"/>
        <v>64</v>
      </c>
      <c r="F20" s="38">
        <v>6232</v>
      </c>
      <c r="G20" s="2">
        <f t="shared" si="3"/>
        <v>62</v>
      </c>
    </row>
    <row r="21" spans="1:7" x14ac:dyDescent="0.25">
      <c r="A21" s="89" t="s">
        <v>22</v>
      </c>
      <c r="B21" s="47">
        <f t="shared" si="0"/>
        <v>1676</v>
      </c>
      <c r="C21" s="48">
        <v>397</v>
      </c>
      <c r="D21" s="3">
        <f t="shared" si="1"/>
        <v>48</v>
      </c>
      <c r="E21" s="3">
        <f t="shared" si="2"/>
        <v>12</v>
      </c>
      <c r="F21" s="38">
        <v>1279</v>
      </c>
      <c r="G21" s="2">
        <f t="shared" si="3"/>
        <v>13</v>
      </c>
    </row>
    <row r="22" spans="1:7" x14ac:dyDescent="0.25">
      <c r="A22" s="89" t="s">
        <v>23</v>
      </c>
      <c r="B22" s="47">
        <f t="shared" si="0"/>
        <v>6433</v>
      </c>
      <c r="C22" s="48">
        <v>253</v>
      </c>
      <c r="D22" s="3">
        <f t="shared" si="1"/>
        <v>30</v>
      </c>
      <c r="E22" s="3">
        <f t="shared" si="2"/>
        <v>8</v>
      </c>
      <c r="F22" s="38">
        <v>6180</v>
      </c>
      <c r="G22" s="2">
        <f>ROUND((F22*$G$30),0)</f>
        <v>62</v>
      </c>
    </row>
    <row r="23" spans="1:7" x14ac:dyDescent="0.25">
      <c r="A23" s="89" t="s">
        <v>24</v>
      </c>
      <c r="B23" s="47">
        <f t="shared" si="0"/>
        <v>980</v>
      </c>
      <c r="C23" s="48">
        <v>270</v>
      </c>
      <c r="D23" s="3">
        <f t="shared" si="1"/>
        <v>32</v>
      </c>
      <c r="E23" s="3">
        <f t="shared" si="2"/>
        <v>8</v>
      </c>
      <c r="F23" s="38">
        <v>710</v>
      </c>
      <c r="G23" s="2">
        <f t="shared" si="3"/>
        <v>7</v>
      </c>
    </row>
    <row r="24" spans="1:7" x14ac:dyDescent="0.25">
      <c r="A24" s="89" t="s">
        <v>25</v>
      </c>
      <c r="B24" s="47">
        <f t="shared" si="0"/>
        <v>1314</v>
      </c>
      <c r="C24" s="48">
        <v>266</v>
      </c>
      <c r="D24" s="3">
        <f t="shared" si="1"/>
        <v>32</v>
      </c>
      <c r="E24" s="3">
        <f t="shared" si="2"/>
        <v>8</v>
      </c>
      <c r="F24" s="38">
        <v>1048</v>
      </c>
      <c r="G24" s="2">
        <f t="shared" si="3"/>
        <v>10</v>
      </c>
    </row>
    <row r="25" spans="1:7" x14ac:dyDescent="0.25">
      <c r="A25" s="89" t="s">
        <v>26</v>
      </c>
      <c r="B25" s="47">
        <f t="shared" si="0"/>
        <v>940</v>
      </c>
      <c r="C25" s="48">
        <v>201</v>
      </c>
      <c r="D25" s="3">
        <f t="shared" si="1"/>
        <v>24</v>
      </c>
      <c r="E25" s="3">
        <f t="shared" si="2"/>
        <v>6</v>
      </c>
      <c r="F25" s="38">
        <v>739</v>
      </c>
      <c r="G25" s="2">
        <f t="shared" si="3"/>
        <v>7</v>
      </c>
    </row>
    <row r="26" spans="1:7" x14ac:dyDescent="0.25">
      <c r="A26" s="89" t="s">
        <v>27</v>
      </c>
      <c r="B26" s="47">
        <f t="shared" si="0"/>
        <v>5673</v>
      </c>
      <c r="C26" s="48">
        <v>2653</v>
      </c>
      <c r="D26" s="3">
        <f t="shared" si="1"/>
        <v>318</v>
      </c>
      <c r="E26" s="3">
        <f t="shared" si="2"/>
        <v>80</v>
      </c>
      <c r="F26" s="38">
        <v>3020</v>
      </c>
      <c r="G26" s="2">
        <f t="shared" si="3"/>
        <v>30</v>
      </c>
    </row>
    <row r="27" spans="1:7" x14ac:dyDescent="0.25">
      <c r="A27" s="38" t="s">
        <v>28</v>
      </c>
      <c r="B27" s="47">
        <f t="shared" ref="B27:G27" si="4">SUM(B6:B26)</f>
        <v>78510</v>
      </c>
      <c r="C27" s="47">
        <f t="shared" si="4"/>
        <v>24041</v>
      </c>
      <c r="D27" s="47">
        <f t="shared" si="4"/>
        <v>2884</v>
      </c>
      <c r="E27" s="39">
        <f t="shared" si="4"/>
        <v>722</v>
      </c>
      <c r="F27" s="38">
        <f t="shared" si="4"/>
        <v>54469</v>
      </c>
      <c r="G27" s="39">
        <f t="shared" si="4"/>
        <v>543</v>
      </c>
    </row>
    <row r="29" spans="1:7" x14ac:dyDescent="0.25">
      <c r="A29" s="101" t="s">
        <v>67</v>
      </c>
      <c r="B29" s="13"/>
      <c r="F29" s="43" t="s">
        <v>68</v>
      </c>
      <c r="G29" s="43" t="s">
        <v>69</v>
      </c>
    </row>
    <row r="30" spans="1:7" x14ac:dyDescent="0.25">
      <c r="A30" s="101"/>
      <c r="B30" s="13"/>
      <c r="C30" s="13"/>
      <c r="D30" s="21"/>
      <c r="E30" s="42" t="s">
        <v>66</v>
      </c>
      <c r="F30" s="41">
        <v>0.15</v>
      </c>
      <c r="G30" s="44">
        <v>0.01</v>
      </c>
    </row>
  </sheetData>
  <sheetProtection algorithmName="SHA-512" hashValue="y6qoDVwYEOCl5zCnOOKnPzTW+j4f0egWI7ULkvQ6RXIvKzBr+a/N88nYZxrRH3M7QLNmozGoNUYX6JPWe47K4g==" saltValue="AeVLrU0HxghbKDgJbh81RA==" spinCount="100000" sheet="1" objects="1" scenarios="1" selectLockedCells="1" selectUnlockedCells="1"/>
  <mergeCells count="10">
    <mergeCell ref="A29:A30"/>
    <mergeCell ref="B1:B5"/>
    <mergeCell ref="G3:G5"/>
    <mergeCell ref="A1:A5"/>
    <mergeCell ref="C1:C5"/>
    <mergeCell ref="D1:E1"/>
    <mergeCell ref="F1:F5"/>
    <mergeCell ref="D2:E2"/>
    <mergeCell ref="D3:E3"/>
    <mergeCell ref="D4:D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30"/>
  <sheetViews>
    <sheetView topLeftCell="A7" zoomScale="70" zoomScaleNormal="70" workbookViewId="0">
      <selection activeCell="B1" sqref="B1:B5"/>
    </sheetView>
  </sheetViews>
  <sheetFormatPr defaultRowHeight="15" x14ac:dyDescent="0.25"/>
  <cols>
    <col min="1" max="4" width="30" customWidth="1"/>
    <col min="5" max="5" width="34.42578125" customWidth="1"/>
    <col min="6" max="6" width="25.42578125" customWidth="1"/>
    <col min="7" max="7" width="32" customWidth="1"/>
  </cols>
  <sheetData>
    <row r="1" spans="1:7" ht="30" x14ac:dyDescent="0.25">
      <c r="A1" s="100" t="s">
        <v>0</v>
      </c>
      <c r="B1" s="98" t="s">
        <v>71</v>
      </c>
      <c r="C1" s="98" t="s">
        <v>29</v>
      </c>
      <c r="D1" s="100" t="s">
        <v>1</v>
      </c>
      <c r="E1" s="100"/>
      <c r="F1" s="100" t="s">
        <v>30</v>
      </c>
      <c r="G1" s="22" t="s">
        <v>1</v>
      </c>
    </row>
    <row r="2" spans="1:7" ht="75" customHeight="1" x14ac:dyDescent="0.25">
      <c r="A2" s="100"/>
      <c r="B2" s="102"/>
      <c r="C2" s="102"/>
      <c r="D2" s="100" t="s">
        <v>35</v>
      </c>
      <c r="E2" s="100"/>
      <c r="F2" s="100"/>
      <c r="G2" s="84" t="s">
        <v>78</v>
      </c>
    </row>
    <row r="3" spans="1:7" ht="15" customHeight="1" x14ac:dyDescent="0.25">
      <c r="A3" s="100"/>
      <c r="B3" s="102"/>
      <c r="C3" s="102"/>
      <c r="D3" s="113" t="str">
        <f>F30*100&amp;"% degli allevamenti controllabili"</f>
        <v>15% degli allevamenti controllabili</v>
      </c>
      <c r="E3" s="114"/>
      <c r="F3" s="100"/>
      <c r="G3" s="100" t="str">
        <f>G30*100&amp;"% degli allevamenti da controllare sui non intensivi"</f>
        <v>1% degli allevamenti da controllare sui non intensivi</v>
      </c>
    </row>
    <row r="4" spans="1:7" x14ac:dyDescent="0.25">
      <c r="A4" s="100"/>
      <c r="B4" s="102"/>
      <c r="C4" s="102"/>
      <c r="D4" s="98" t="s">
        <v>33</v>
      </c>
      <c r="E4" s="22" t="s">
        <v>5</v>
      </c>
      <c r="F4" s="100"/>
      <c r="G4" s="100"/>
    </row>
    <row r="5" spans="1:7" x14ac:dyDescent="0.25">
      <c r="A5" s="100"/>
      <c r="B5" s="99"/>
      <c r="C5" s="99"/>
      <c r="D5" s="99"/>
      <c r="E5" s="22" t="s">
        <v>6</v>
      </c>
      <c r="F5" s="100"/>
      <c r="G5" s="100"/>
    </row>
    <row r="6" spans="1:7" x14ac:dyDescent="0.25">
      <c r="A6" s="38" t="s">
        <v>7</v>
      </c>
      <c r="B6" s="47">
        <f>C6+F6</f>
        <v>8</v>
      </c>
      <c r="C6" s="48">
        <v>0</v>
      </c>
      <c r="D6" s="3">
        <f>ROUND((C6*0.8*$F$30),0)</f>
        <v>0</v>
      </c>
      <c r="E6" s="3">
        <f>ROUND((C6*0.2*$F$30),0)</f>
        <v>0</v>
      </c>
      <c r="F6" s="47">
        <v>8</v>
      </c>
      <c r="G6" s="2">
        <f>ROUND((F6*$G$30),0)</f>
        <v>0</v>
      </c>
    </row>
    <row r="7" spans="1:7" x14ac:dyDescent="0.25">
      <c r="A7" s="38" t="s">
        <v>8</v>
      </c>
      <c r="B7" s="47">
        <f t="shared" ref="B7:B26" si="0">C7+F7</f>
        <v>17</v>
      </c>
      <c r="C7" s="48">
        <v>14</v>
      </c>
      <c r="D7" s="3">
        <f t="shared" ref="D7:D26" si="1">ROUND((C7*0.8*$F$30),0)</f>
        <v>2</v>
      </c>
      <c r="E7" s="3">
        <f t="shared" ref="E7:E26" si="2">ROUND((C7*0.2*$F$30),0)</f>
        <v>0</v>
      </c>
      <c r="F7" s="47">
        <v>3</v>
      </c>
      <c r="G7" s="2">
        <f>ROUND((F7*$G$30),0)</f>
        <v>0</v>
      </c>
    </row>
    <row r="8" spans="1:7" x14ac:dyDescent="0.25">
      <c r="A8" s="38" t="s">
        <v>9</v>
      </c>
      <c r="B8" s="47">
        <f t="shared" si="0"/>
        <v>9</v>
      </c>
      <c r="C8" s="48">
        <v>3</v>
      </c>
      <c r="D8" s="3">
        <f t="shared" si="1"/>
        <v>0</v>
      </c>
      <c r="E8" s="3">
        <f t="shared" si="2"/>
        <v>0</v>
      </c>
      <c r="F8" s="47">
        <v>6</v>
      </c>
      <c r="G8" s="2">
        <f t="shared" ref="G8:G26" si="3">ROUND((F8*$G$30),0)</f>
        <v>0</v>
      </c>
    </row>
    <row r="9" spans="1:7" x14ac:dyDescent="0.25">
      <c r="A9" s="38" t="s">
        <v>10</v>
      </c>
      <c r="B9" s="47">
        <f t="shared" si="0"/>
        <v>1163</v>
      </c>
      <c r="C9" s="48">
        <v>1010</v>
      </c>
      <c r="D9" s="3">
        <f t="shared" si="1"/>
        <v>121</v>
      </c>
      <c r="E9" s="3">
        <f t="shared" si="2"/>
        <v>30</v>
      </c>
      <c r="F9" s="47">
        <v>153</v>
      </c>
      <c r="G9" s="2">
        <f>ROUND((F9*$G$30),0)</f>
        <v>2</v>
      </c>
    </row>
    <row r="10" spans="1:7" x14ac:dyDescent="0.25">
      <c r="A10" s="38" t="s">
        <v>11</v>
      </c>
      <c r="B10" s="47">
        <f t="shared" si="0"/>
        <v>7</v>
      </c>
      <c r="C10" s="48">
        <v>2</v>
      </c>
      <c r="D10" s="3">
        <f t="shared" si="1"/>
        <v>0</v>
      </c>
      <c r="E10" s="3">
        <f t="shared" si="2"/>
        <v>0</v>
      </c>
      <c r="F10" s="47">
        <v>5</v>
      </c>
      <c r="G10" s="2">
        <f t="shared" si="3"/>
        <v>0</v>
      </c>
    </row>
    <row r="11" spans="1:7" x14ac:dyDescent="0.25">
      <c r="A11" s="38" t="s">
        <v>12</v>
      </c>
      <c r="B11" s="47">
        <f t="shared" si="0"/>
        <v>4</v>
      </c>
      <c r="C11" s="48">
        <v>4</v>
      </c>
      <c r="D11" s="3">
        <f t="shared" si="1"/>
        <v>0</v>
      </c>
      <c r="E11" s="3">
        <f t="shared" si="2"/>
        <v>0</v>
      </c>
      <c r="F11" s="47">
        <v>0</v>
      </c>
      <c r="G11" s="2">
        <f t="shared" si="3"/>
        <v>0</v>
      </c>
    </row>
    <row r="12" spans="1:7" x14ac:dyDescent="0.25">
      <c r="A12" s="38" t="s">
        <v>13</v>
      </c>
      <c r="B12" s="47">
        <f t="shared" si="0"/>
        <v>517</v>
      </c>
      <c r="C12" s="48">
        <v>353</v>
      </c>
      <c r="D12" s="3">
        <f t="shared" si="1"/>
        <v>42</v>
      </c>
      <c r="E12" s="3">
        <f t="shared" si="2"/>
        <v>11</v>
      </c>
      <c r="F12" s="47">
        <v>164</v>
      </c>
      <c r="G12" s="2">
        <f t="shared" si="3"/>
        <v>2</v>
      </c>
    </row>
    <row r="13" spans="1:7" x14ac:dyDescent="0.25">
      <c r="A13" s="38" t="s">
        <v>14</v>
      </c>
      <c r="B13" s="47">
        <f t="shared" si="0"/>
        <v>0</v>
      </c>
      <c r="C13" s="48">
        <v>0</v>
      </c>
      <c r="D13" s="3">
        <f t="shared" si="1"/>
        <v>0</v>
      </c>
      <c r="E13" s="3">
        <f t="shared" si="2"/>
        <v>0</v>
      </c>
      <c r="F13" s="47">
        <v>0</v>
      </c>
      <c r="G13" s="2">
        <f t="shared" si="3"/>
        <v>0</v>
      </c>
    </row>
    <row r="14" spans="1:7" x14ac:dyDescent="0.25">
      <c r="A14" s="38" t="s">
        <v>15</v>
      </c>
      <c r="B14" s="47">
        <f t="shared" si="0"/>
        <v>21</v>
      </c>
      <c r="C14" s="48">
        <v>18</v>
      </c>
      <c r="D14" s="3">
        <f t="shared" si="1"/>
        <v>2</v>
      </c>
      <c r="E14" s="3">
        <f t="shared" si="2"/>
        <v>1</v>
      </c>
      <c r="F14" s="47">
        <v>3</v>
      </c>
      <c r="G14" s="2">
        <f t="shared" si="3"/>
        <v>0</v>
      </c>
    </row>
    <row r="15" spans="1:7" x14ac:dyDescent="0.25">
      <c r="A15" s="38" t="s">
        <v>16</v>
      </c>
      <c r="B15" s="47">
        <f t="shared" si="0"/>
        <v>4</v>
      </c>
      <c r="C15" s="48">
        <v>3</v>
      </c>
      <c r="D15" s="3">
        <f t="shared" si="1"/>
        <v>0</v>
      </c>
      <c r="E15" s="3">
        <f t="shared" si="2"/>
        <v>0</v>
      </c>
      <c r="F15" s="47">
        <v>1</v>
      </c>
      <c r="G15" s="2">
        <f t="shared" si="3"/>
        <v>0</v>
      </c>
    </row>
    <row r="16" spans="1:7" x14ac:dyDescent="0.25">
      <c r="A16" s="38" t="s">
        <v>17</v>
      </c>
      <c r="B16" s="47">
        <f t="shared" si="0"/>
        <v>5</v>
      </c>
      <c r="C16" s="48">
        <v>4</v>
      </c>
      <c r="D16" s="3">
        <f t="shared" si="1"/>
        <v>0</v>
      </c>
      <c r="E16" s="3">
        <f t="shared" si="2"/>
        <v>0</v>
      </c>
      <c r="F16" s="47">
        <v>1</v>
      </c>
      <c r="G16" s="2">
        <f t="shared" si="3"/>
        <v>0</v>
      </c>
    </row>
    <row r="17" spans="1:7" x14ac:dyDescent="0.25">
      <c r="A17" s="38" t="s">
        <v>18</v>
      </c>
      <c r="B17" s="47">
        <f t="shared" si="0"/>
        <v>9</v>
      </c>
      <c r="C17" s="48">
        <v>5</v>
      </c>
      <c r="D17" s="3">
        <f t="shared" si="1"/>
        <v>1</v>
      </c>
      <c r="E17" s="3">
        <f t="shared" si="2"/>
        <v>0</v>
      </c>
      <c r="F17" s="47">
        <v>4</v>
      </c>
      <c r="G17" s="2">
        <f t="shared" si="3"/>
        <v>0</v>
      </c>
    </row>
    <row r="18" spans="1:7" x14ac:dyDescent="0.25">
      <c r="A18" s="38" t="s">
        <v>19</v>
      </c>
      <c r="B18" s="47">
        <f t="shared" si="0"/>
        <v>46</v>
      </c>
      <c r="C18" s="48">
        <v>34</v>
      </c>
      <c r="D18" s="3">
        <f t="shared" si="1"/>
        <v>4</v>
      </c>
      <c r="E18" s="3">
        <f t="shared" si="2"/>
        <v>1</v>
      </c>
      <c r="F18" s="47">
        <v>12</v>
      </c>
      <c r="G18" s="2">
        <f t="shared" si="3"/>
        <v>0</v>
      </c>
    </row>
    <row r="19" spans="1:7" x14ac:dyDescent="0.25">
      <c r="A19" s="38" t="s">
        <v>20</v>
      </c>
      <c r="B19" s="47">
        <f t="shared" si="0"/>
        <v>0</v>
      </c>
      <c r="C19" s="48">
        <v>0</v>
      </c>
      <c r="D19" s="3">
        <f t="shared" si="1"/>
        <v>0</v>
      </c>
      <c r="E19" s="3">
        <f t="shared" si="2"/>
        <v>0</v>
      </c>
      <c r="F19" s="47">
        <v>0</v>
      </c>
      <c r="G19" s="2">
        <f t="shared" si="3"/>
        <v>0</v>
      </c>
    </row>
    <row r="20" spans="1:7" x14ac:dyDescent="0.25">
      <c r="A20" s="38" t="s">
        <v>21</v>
      </c>
      <c r="B20" s="47">
        <f t="shared" si="0"/>
        <v>11</v>
      </c>
      <c r="C20" s="48">
        <v>8</v>
      </c>
      <c r="D20" s="3">
        <f t="shared" si="1"/>
        <v>1</v>
      </c>
      <c r="E20" s="3">
        <f t="shared" si="2"/>
        <v>0</v>
      </c>
      <c r="F20" s="47">
        <v>3</v>
      </c>
      <c r="G20" s="2">
        <f t="shared" si="3"/>
        <v>0</v>
      </c>
    </row>
    <row r="21" spans="1:7" x14ac:dyDescent="0.25">
      <c r="A21" s="38" t="s">
        <v>22</v>
      </c>
      <c r="B21" s="47">
        <f t="shared" si="0"/>
        <v>7</v>
      </c>
      <c r="C21" s="48">
        <v>4</v>
      </c>
      <c r="D21" s="3">
        <f t="shared" si="1"/>
        <v>0</v>
      </c>
      <c r="E21" s="3">
        <f t="shared" si="2"/>
        <v>0</v>
      </c>
      <c r="F21" s="47">
        <v>3</v>
      </c>
      <c r="G21" s="2">
        <f t="shared" si="3"/>
        <v>0</v>
      </c>
    </row>
    <row r="22" spans="1:7" x14ac:dyDescent="0.25">
      <c r="A22" s="38" t="s">
        <v>23</v>
      </c>
      <c r="B22" s="47">
        <f t="shared" si="0"/>
        <v>1</v>
      </c>
      <c r="C22" s="48">
        <v>0</v>
      </c>
      <c r="D22" s="3">
        <f t="shared" si="1"/>
        <v>0</v>
      </c>
      <c r="E22" s="3">
        <f t="shared" si="2"/>
        <v>0</v>
      </c>
      <c r="F22" s="47">
        <v>1</v>
      </c>
      <c r="G22" s="2">
        <f t="shared" si="3"/>
        <v>0</v>
      </c>
    </row>
    <row r="23" spans="1:7" x14ac:dyDescent="0.25">
      <c r="A23" s="38" t="s">
        <v>24</v>
      </c>
      <c r="B23" s="47">
        <f t="shared" si="0"/>
        <v>0</v>
      </c>
      <c r="C23" s="48">
        <v>0</v>
      </c>
      <c r="D23" s="3">
        <f t="shared" si="1"/>
        <v>0</v>
      </c>
      <c r="E23" s="3">
        <f t="shared" si="2"/>
        <v>0</v>
      </c>
      <c r="F23" s="47">
        <v>0</v>
      </c>
      <c r="G23" s="2">
        <f t="shared" si="3"/>
        <v>0</v>
      </c>
    </row>
    <row r="24" spans="1:7" x14ac:dyDescent="0.25">
      <c r="A24" s="38" t="s">
        <v>25</v>
      </c>
      <c r="B24" s="47">
        <f t="shared" si="0"/>
        <v>5</v>
      </c>
      <c r="C24" s="48">
        <v>2</v>
      </c>
      <c r="D24" s="3">
        <f t="shared" si="1"/>
        <v>0</v>
      </c>
      <c r="E24" s="3">
        <f t="shared" si="2"/>
        <v>0</v>
      </c>
      <c r="F24" s="47">
        <v>3</v>
      </c>
      <c r="G24" s="2">
        <f t="shared" si="3"/>
        <v>0</v>
      </c>
    </row>
    <row r="25" spans="1:7" x14ac:dyDescent="0.25">
      <c r="A25" s="38" t="s">
        <v>26</v>
      </c>
      <c r="B25" s="47">
        <f t="shared" si="0"/>
        <v>0</v>
      </c>
      <c r="C25" s="48">
        <v>0</v>
      </c>
      <c r="D25" s="3">
        <f t="shared" si="1"/>
        <v>0</v>
      </c>
      <c r="E25" s="3">
        <f t="shared" si="2"/>
        <v>0</v>
      </c>
      <c r="F25" s="47">
        <v>0</v>
      </c>
      <c r="G25" s="2">
        <f t="shared" si="3"/>
        <v>0</v>
      </c>
    </row>
    <row r="26" spans="1:7" x14ac:dyDescent="0.25">
      <c r="A26" s="38" t="s">
        <v>27</v>
      </c>
      <c r="B26" s="47">
        <f t="shared" si="0"/>
        <v>20</v>
      </c>
      <c r="C26" s="48">
        <v>7</v>
      </c>
      <c r="D26" s="3">
        <f t="shared" si="1"/>
        <v>1</v>
      </c>
      <c r="E26" s="3">
        <f t="shared" si="2"/>
        <v>0</v>
      </c>
      <c r="F26" s="47">
        <v>13</v>
      </c>
      <c r="G26" s="2">
        <f t="shared" si="3"/>
        <v>0</v>
      </c>
    </row>
    <row r="27" spans="1:7" x14ac:dyDescent="0.25">
      <c r="A27" s="38" t="s">
        <v>28</v>
      </c>
      <c r="B27" s="47">
        <f t="shared" ref="B27:G27" si="4">SUM(B6:B26)</f>
        <v>1854</v>
      </c>
      <c r="C27" s="47">
        <f t="shared" si="4"/>
        <v>1471</v>
      </c>
      <c r="D27" s="47">
        <f t="shared" si="4"/>
        <v>174</v>
      </c>
      <c r="E27" s="47">
        <f t="shared" si="4"/>
        <v>43</v>
      </c>
      <c r="F27" s="47">
        <f t="shared" si="4"/>
        <v>383</v>
      </c>
      <c r="G27" s="47">
        <f t="shared" si="4"/>
        <v>4</v>
      </c>
    </row>
    <row r="29" spans="1:7" x14ac:dyDescent="0.25">
      <c r="A29" s="101" t="s">
        <v>67</v>
      </c>
      <c r="B29" s="13"/>
      <c r="F29" s="43" t="s">
        <v>68</v>
      </c>
      <c r="G29" s="43" t="s">
        <v>69</v>
      </c>
    </row>
    <row r="30" spans="1:7" x14ac:dyDescent="0.25">
      <c r="A30" s="101"/>
      <c r="B30" s="13"/>
      <c r="C30" s="13"/>
      <c r="D30" s="21"/>
      <c r="E30" s="42" t="s">
        <v>66</v>
      </c>
      <c r="F30" s="41">
        <v>0.15</v>
      </c>
      <c r="G30" s="44">
        <v>0.01</v>
      </c>
    </row>
  </sheetData>
  <sheetProtection algorithmName="SHA-512" hashValue="oezKq+sRPpws8dD2LOo4AxGx3OdyvqyAoqZjQ/tA+97uefhql24BFx62b3LQ14ORrPIQvMs2WRhHOTjG0NEAqA==" saltValue="daZ4hlBItIRRvfCSGz/Ywg==" spinCount="100000" sheet="1" objects="1" scenarios="1" selectLockedCells="1" selectUnlockedCells="1"/>
  <mergeCells count="10">
    <mergeCell ref="A29:A30"/>
    <mergeCell ref="G3:G5"/>
    <mergeCell ref="A1:A5"/>
    <mergeCell ref="C1:C5"/>
    <mergeCell ref="D1:E1"/>
    <mergeCell ref="F1:F5"/>
    <mergeCell ref="D2:E2"/>
    <mergeCell ref="D3:E3"/>
    <mergeCell ref="B1:B5"/>
    <mergeCell ref="D4:D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31"/>
  <sheetViews>
    <sheetView workbookViewId="0">
      <selection activeCell="B1" sqref="B1:B5"/>
    </sheetView>
  </sheetViews>
  <sheetFormatPr defaultRowHeight="15" x14ac:dyDescent="0.25"/>
  <cols>
    <col min="1" max="3" width="30" customWidth="1"/>
    <col min="4" max="4" width="39" customWidth="1"/>
  </cols>
  <sheetData>
    <row r="1" spans="1:4" ht="16.5" customHeight="1" x14ac:dyDescent="0.25">
      <c r="A1" s="100" t="s">
        <v>0</v>
      </c>
      <c r="B1" s="98" t="s">
        <v>130</v>
      </c>
      <c r="C1" s="100" t="s">
        <v>1</v>
      </c>
      <c r="D1" s="100"/>
    </row>
    <row r="2" spans="1:4" ht="32.25" customHeight="1" x14ac:dyDescent="0.25">
      <c r="A2" s="100"/>
      <c r="B2" s="102"/>
      <c r="C2" s="112" t="s">
        <v>79</v>
      </c>
      <c r="D2" s="112"/>
    </row>
    <row r="3" spans="1:4" ht="38.25" customHeight="1" x14ac:dyDescent="0.25">
      <c r="A3" s="100"/>
      <c r="B3" s="102"/>
      <c r="C3" s="112" t="str">
        <f>D31*100&amp;"% degli allevamenti aperti controllabili"</f>
        <v>10% degli allevamenti aperti controllabili</v>
      </c>
      <c r="D3" s="112"/>
    </row>
    <row r="4" spans="1:4" x14ac:dyDescent="0.25">
      <c r="A4" s="100"/>
      <c r="B4" s="102"/>
      <c r="C4" s="98" t="s">
        <v>33</v>
      </c>
      <c r="D4" s="22" t="s">
        <v>5</v>
      </c>
    </row>
    <row r="5" spans="1:4" x14ac:dyDescent="0.25">
      <c r="A5" s="100"/>
      <c r="B5" s="99"/>
      <c r="C5" s="99"/>
      <c r="D5" s="22" t="s">
        <v>6</v>
      </c>
    </row>
    <row r="6" spans="1:4" x14ac:dyDescent="0.25">
      <c r="A6" s="89" t="s">
        <v>7</v>
      </c>
      <c r="B6" s="89">
        <v>65</v>
      </c>
      <c r="C6" s="77">
        <f>ROUND((B6*0.8*$D$31),0)</f>
        <v>5</v>
      </c>
      <c r="D6" s="3">
        <f>ROUND((B6*0.2*$D$31),0)</f>
        <v>1</v>
      </c>
    </row>
    <row r="7" spans="1:4" x14ac:dyDescent="0.25">
      <c r="A7" s="89" t="s">
        <v>8</v>
      </c>
      <c r="B7" s="89">
        <v>3</v>
      </c>
      <c r="C7" s="77">
        <f t="shared" ref="C7:C26" si="0">ROUND((B7*0.8*$D$31),0)</f>
        <v>0</v>
      </c>
      <c r="D7" s="3">
        <f>ROUND((B7*0.2*$D$31),0)</f>
        <v>0</v>
      </c>
    </row>
    <row r="8" spans="1:4" x14ac:dyDescent="0.25">
      <c r="A8" s="89" t="s">
        <v>9</v>
      </c>
      <c r="B8" s="89">
        <v>10</v>
      </c>
      <c r="C8" s="77">
        <f t="shared" si="0"/>
        <v>1</v>
      </c>
      <c r="D8" s="3">
        <f t="shared" ref="D8:D25" si="1">ROUND((B8*0.2*$D$31),0)</f>
        <v>0</v>
      </c>
    </row>
    <row r="9" spans="1:4" x14ac:dyDescent="0.25">
      <c r="A9" s="89" t="s">
        <v>10</v>
      </c>
      <c r="B9" s="89">
        <v>83</v>
      </c>
      <c r="C9" s="77">
        <f t="shared" si="0"/>
        <v>7</v>
      </c>
      <c r="D9" s="3">
        <f t="shared" si="1"/>
        <v>2</v>
      </c>
    </row>
    <row r="10" spans="1:4" x14ac:dyDescent="0.25">
      <c r="A10" s="89" t="s">
        <v>11</v>
      </c>
      <c r="B10" s="89">
        <v>252</v>
      </c>
      <c r="C10" s="77">
        <f t="shared" si="0"/>
        <v>20</v>
      </c>
      <c r="D10" s="3">
        <f t="shared" si="1"/>
        <v>5</v>
      </c>
    </row>
    <row r="11" spans="1:4" x14ac:dyDescent="0.25">
      <c r="A11" s="89" t="s">
        <v>12</v>
      </c>
      <c r="B11" s="89">
        <v>125</v>
      </c>
      <c r="C11" s="77">
        <f t="shared" si="0"/>
        <v>10</v>
      </c>
      <c r="D11" s="3">
        <f t="shared" si="1"/>
        <v>3</v>
      </c>
    </row>
    <row r="12" spans="1:4" x14ac:dyDescent="0.25">
      <c r="A12" s="89" t="s">
        <v>13</v>
      </c>
      <c r="B12" s="89">
        <v>64</v>
      </c>
      <c r="C12" s="77">
        <f t="shared" si="0"/>
        <v>5</v>
      </c>
      <c r="D12" s="3">
        <f t="shared" si="1"/>
        <v>1</v>
      </c>
    </row>
    <row r="13" spans="1:4" x14ac:dyDescent="0.25">
      <c r="A13" s="89" t="s">
        <v>14</v>
      </c>
      <c r="B13" s="89">
        <v>1</v>
      </c>
      <c r="C13" s="77">
        <f t="shared" si="0"/>
        <v>0</v>
      </c>
      <c r="D13" s="3">
        <f t="shared" si="1"/>
        <v>0</v>
      </c>
    </row>
    <row r="14" spans="1:4" x14ac:dyDescent="0.25">
      <c r="A14" s="89" t="s">
        <v>15</v>
      </c>
      <c r="B14" s="89">
        <v>349</v>
      </c>
      <c r="C14" s="77">
        <f t="shared" si="0"/>
        <v>28</v>
      </c>
      <c r="D14" s="3">
        <f t="shared" si="1"/>
        <v>7</v>
      </c>
    </row>
    <row r="15" spans="1:4" x14ac:dyDescent="0.25">
      <c r="A15" s="89" t="s">
        <v>16</v>
      </c>
      <c r="B15" s="89">
        <v>141</v>
      </c>
      <c r="C15" s="77">
        <f t="shared" si="0"/>
        <v>11</v>
      </c>
      <c r="D15" s="3">
        <f t="shared" si="1"/>
        <v>3</v>
      </c>
    </row>
    <row r="16" spans="1:4" x14ac:dyDescent="0.25">
      <c r="A16" s="89" t="s">
        <v>17</v>
      </c>
      <c r="B16" s="89">
        <v>200</v>
      </c>
      <c r="C16" s="77">
        <f>ROUND((B16*0.8*$D$31),0)</f>
        <v>16</v>
      </c>
      <c r="D16" s="3">
        <f t="shared" si="1"/>
        <v>4</v>
      </c>
    </row>
    <row r="17" spans="1:4" x14ac:dyDescent="0.25">
      <c r="A17" s="89" t="s">
        <v>18</v>
      </c>
      <c r="B17" s="89">
        <v>304</v>
      </c>
      <c r="C17" s="77">
        <f t="shared" si="0"/>
        <v>24</v>
      </c>
      <c r="D17" s="3">
        <f t="shared" si="1"/>
        <v>6</v>
      </c>
    </row>
    <row r="18" spans="1:4" x14ac:dyDescent="0.25">
      <c r="A18" s="89" t="s">
        <v>19</v>
      </c>
      <c r="B18" s="89">
        <v>136</v>
      </c>
      <c r="C18" s="77">
        <f t="shared" si="0"/>
        <v>11</v>
      </c>
      <c r="D18" s="3">
        <f t="shared" si="1"/>
        <v>3</v>
      </c>
    </row>
    <row r="19" spans="1:4" x14ac:dyDescent="0.25">
      <c r="A19" s="89" t="s">
        <v>20</v>
      </c>
      <c r="B19" s="89">
        <v>19</v>
      </c>
      <c r="C19" s="77">
        <f t="shared" si="0"/>
        <v>2</v>
      </c>
      <c r="D19" s="3">
        <f t="shared" si="1"/>
        <v>0</v>
      </c>
    </row>
    <row r="20" spans="1:4" x14ac:dyDescent="0.25">
      <c r="A20" s="89" t="s">
        <v>21</v>
      </c>
      <c r="B20" s="89">
        <v>32</v>
      </c>
      <c r="C20" s="77">
        <f t="shared" si="0"/>
        <v>3</v>
      </c>
      <c r="D20" s="3">
        <f t="shared" si="1"/>
        <v>1</v>
      </c>
    </row>
    <row r="21" spans="1:4" x14ac:dyDescent="0.25">
      <c r="A21" s="89" t="s">
        <v>22</v>
      </c>
      <c r="B21" s="89">
        <v>34</v>
      </c>
      <c r="C21" s="77">
        <f t="shared" si="0"/>
        <v>3</v>
      </c>
      <c r="D21" s="3">
        <f t="shared" si="1"/>
        <v>1</v>
      </c>
    </row>
    <row r="22" spans="1:4" x14ac:dyDescent="0.25">
      <c r="A22" s="89" t="s">
        <v>23</v>
      </c>
      <c r="B22" s="89">
        <v>2</v>
      </c>
      <c r="C22" s="77">
        <f t="shared" si="0"/>
        <v>0</v>
      </c>
      <c r="D22" s="3">
        <f t="shared" si="1"/>
        <v>0</v>
      </c>
    </row>
    <row r="23" spans="1:4" x14ac:dyDescent="0.25">
      <c r="A23" s="89" t="s">
        <v>24</v>
      </c>
      <c r="B23" s="89">
        <v>18</v>
      </c>
      <c r="C23" s="77">
        <f t="shared" si="0"/>
        <v>1</v>
      </c>
      <c r="D23" s="3">
        <f t="shared" si="1"/>
        <v>0</v>
      </c>
    </row>
    <row r="24" spans="1:4" x14ac:dyDescent="0.25">
      <c r="A24" s="89" t="s">
        <v>25</v>
      </c>
      <c r="B24" s="89">
        <v>57</v>
      </c>
      <c r="C24" s="77">
        <f t="shared" si="0"/>
        <v>5</v>
      </c>
      <c r="D24" s="3">
        <f t="shared" si="1"/>
        <v>1</v>
      </c>
    </row>
    <row r="25" spans="1:4" x14ac:dyDescent="0.25">
      <c r="A25" s="89" t="s">
        <v>26</v>
      </c>
      <c r="B25" s="89">
        <v>3</v>
      </c>
      <c r="C25" s="77">
        <f t="shared" si="0"/>
        <v>0</v>
      </c>
      <c r="D25" s="3">
        <f t="shared" si="1"/>
        <v>0</v>
      </c>
    </row>
    <row r="26" spans="1:4" x14ac:dyDescent="0.25">
      <c r="A26" s="89" t="s">
        <v>27</v>
      </c>
      <c r="B26" s="89">
        <v>930</v>
      </c>
      <c r="C26" s="77">
        <f t="shared" si="0"/>
        <v>74</v>
      </c>
      <c r="D26" s="3">
        <f>ROUND((B26*0.2*$D$31),0)</f>
        <v>19</v>
      </c>
    </row>
    <row r="27" spans="1:4" x14ac:dyDescent="0.25">
      <c r="A27" s="89" t="s">
        <v>28</v>
      </c>
      <c r="B27" s="89">
        <f>SUM(B6:B26)</f>
        <v>2828</v>
      </c>
      <c r="C27" s="90">
        <f>SUM(C6:C26)</f>
        <v>226</v>
      </c>
      <c r="D27" s="39">
        <f>SUM(D6:D26)</f>
        <v>57</v>
      </c>
    </row>
    <row r="28" spans="1:4" x14ac:dyDescent="0.25">
      <c r="A28" s="85" t="s">
        <v>125</v>
      </c>
    </row>
    <row r="30" spans="1:4" x14ac:dyDescent="0.25">
      <c r="D30" s="43" t="s">
        <v>68</v>
      </c>
    </row>
    <row r="31" spans="1:4" ht="30" x14ac:dyDescent="0.25">
      <c r="A31" s="13" t="s">
        <v>67</v>
      </c>
      <c r="B31" s="21"/>
      <c r="C31" s="42" t="s">
        <v>66</v>
      </c>
      <c r="D31" s="41">
        <v>0.1</v>
      </c>
    </row>
  </sheetData>
  <sheetProtection algorithmName="SHA-512" hashValue="3y1g/Wn6dMxx7BM7FItnpymSd4ST9kt4SYSbnTS6jY6YOguYhaOmNNHj1fIUgnNAxNzEt58U5EMdoNKvcYEwog==" saltValue="DUVWwNrFRgqS8kKORMXE/A==" spinCount="100000" sheet="1" objects="1" scenarios="1" selectLockedCells="1" selectUnlockedCells="1"/>
  <mergeCells count="6">
    <mergeCell ref="C3:D3"/>
    <mergeCell ref="A1:A5"/>
    <mergeCell ref="B1:B5"/>
    <mergeCell ref="C1:D1"/>
    <mergeCell ref="C2:D2"/>
    <mergeCell ref="C4:C5"/>
  </mergeCells>
  <pageMargins left="0.7" right="0.7" top="0.75" bottom="0.75" header="0.3" footer="0.3"/>
  <pageSetup paperSize="9" scale="8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31"/>
  <sheetViews>
    <sheetView workbookViewId="0">
      <selection activeCell="C16" sqref="C16"/>
    </sheetView>
  </sheetViews>
  <sheetFormatPr defaultRowHeight="15" x14ac:dyDescent="0.25"/>
  <cols>
    <col min="1" max="4" width="30" customWidth="1"/>
  </cols>
  <sheetData>
    <row r="1" spans="1:4" ht="16.5" customHeight="1" x14ac:dyDescent="0.25">
      <c r="A1" s="100" t="s">
        <v>0</v>
      </c>
      <c r="B1" s="98" t="s">
        <v>131</v>
      </c>
      <c r="C1" s="100" t="s">
        <v>1</v>
      </c>
      <c r="D1" s="100"/>
    </row>
    <row r="2" spans="1:4" ht="28.5" customHeight="1" x14ac:dyDescent="0.25">
      <c r="A2" s="100"/>
      <c r="B2" s="102"/>
      <c r="C2" s="112" t="s">
        <v>81</v>
      </c>
      <c r="D2" s="112"/>
    </row>
    <row r="3" spans="1:4" ht="28.5" customHeight="1" x14ac:dyDescent="0.25">
      <c r="A3" s="100"/>
      <c r="B3" s="102"/>
      <c r="C3" s="112" t="str">
        <f>D31*100&amp;"% degli allevamenti aperti controllabili"</f>
        <v>10% degli allevamenti aperti controllabili</v>
      </c>
      <c r="D3" s="112"/>
    </row>
    <row r="4" spans="1:4" x14ac:dyDescent="0.25">
      <c r="A4" s="100"/>
      <c r="B4" s="102"/>
      <c r="C4" s="98" t="s">
        <v>33</v>
      </c>
      <c r="D4" s="22" t="s">
        <v>5</v>
      </c>
    </row>
    <row r="5" spans="1:4" x14ac:dyDescent="0.25">
      <c r="A5" s="100"/>
      <c r="B5" s="99"/>
      <c r="C5" s="99"/>
      <c r="D5" s="22" t="s">
        <v>6</v>
      </c>
    </row>
    <row r="6" spans="1:4" x14ac:dyDescent="0.25">
      <c r="A6" s="79" t="s">
        <v>7</v>
      </c>
      <c r="B6" s="79">
        <v>38</v>
      </c>
      <c r="C6" s="77">
        <f>ROUND((B6*0.8*$D$31),0)</f>
        <v>3</v>
      </c>
      <c r="D6" s="3">
        <f>ROUND((B6*0.2*$D$31),0)</f>
        <v>1</v>
      </c>
    </row>
    <row r="7" spans="1:4" x14ac:dyDescent="0.25">
      <c r="A7" s="79" t="s">
        <v>8</v>
      </c>
      <c r="B7" s="79">
        <v>8</v>
      </c>
      <c r="C7" s="77">
        <f t="shared" ref="C7:C26" si="0">ROUND((B7*0.8*$D$31),0)</f>
        <v>1</v>
      </c>
      <c r="D7" s="3">
        <f t="shared" ref="D7:D26" si="1">ROUND((B7*0.2*$D$31),0)</f>
        <v>0</v>
      </c>
    </row>
    <row r="8" spans="1:4" x14ac:dyDescent="0.25">
      <c r="A8" s="79" t="s">
        <v>9</v>
      </c>
      <c r="B8" s="79">
        <v>36</v>
      </c>
      <c r="C8" s="77">
        <f t="shared" si="0"/>
        <v>3</v>
      </c>
      <c r="D8" s="3">
        <f t="shared" si="1"/>
        <v>1</v>
      </c>
    </row>
    <row r="9" spans="1:4" x14ac:dyDescent="0.25">
      <c r="A9" s="79" t="s">
        <v>10</v>
      </c>
      <c r="B9" s="79">
        <v>70</v>
      </c>
      <c r="C9" s="77">
        <f t="shared" si="0"/>
        <v>6</v>
      </c>
      <c r="D9" s="3">
        <f t="shared" si="1"/>
        <v>1</v>
      </c>
    </row>
    <row r="10" spans="1:4" x14ac:dyDescent="0.25">
      <c r="A10" s="79" t="s">
        <v>11</v>
      </c>
      <c r="B10" s="79">
        <v>142</v>
      </c>
      <c r="C10" s="77">
        <f t="shared" si="0"/>
        <v>11</v>
      </c>
      <c r="D10" s="3">
        <f t="shared" si="1"/>
        <v>3</v>
      </c>
    </row>
    <row r="11" spans="1:4" x14ac:dyDescent="0.25">
      <c r="A11" s="79" t="s">
        <v>12</v>
      </c>
      <c r="B11" s="79">
        <v>25</v>
      </c>
      <c r="C11" s="77">
        <f t="shared" si="0"/>
        <v>2</v>
      </c>
      <c r="D11" s="3">
        <f>ROUND((B11*0.2*$D$31),0)</f>
        <v>1</v>
      </c>
    </row>
    <row r="12" spans="1:4" x14ac:dyDescent="0.25">
      <c r="A12" s="79" t="s">
        <v>13</v>
      </c>
      <c r="B12" s="79">
        <v>152</v>
      </c>
      <c r="C12" s="77">
        <f t="shared" si="0"/>
        <v>12</v>
      </c>
      <c r="D12" s="3">
        <f t="shared" si="1"/>
        <v>3</v>
      </c>
    </row>
    <row r="13" spans="1:4" x14ac:dyDescent="0.25">
      <c r="A13" s="79" t="s">
        <v>14</v>
      </c>
      <c r="B13" s="79">
        <v>13</v>
      </c>
      <c r="C13" s="77">
        <f t="shared" si="0"/>
        <v>1</v>
      </c>
      <c r="D13" s="3">
        <f t="shared" si="1"/>
        <v>0</v>
      </c>
    </row>
    <row r="14" spans="1:4" x14ac:dyDescent="0.25">
      <c r="A14" s="79" t="s">
        <v>15</v>
      </c>
      <c r="B14" s="79">
        <v>213</v>
      </c>
      <c r="C14" s="77">
        <f t="shared" si="0"/>
        <v>17</v>
      </c>
      <c r="D14" s="3">
        <f t="shared" si="1"/>
        <v>4</v>
      </c>
    </row>
    <row r="15" spans="1:4" x14ac:dyDescent="0.25">
      <c r="A15" s="79" t="s">
        <v>16</v>
      </c>
      <c r="B15" s="79">
        <v>56</v>
      </c>
      <c r="C15" s="77">
        <f t="shared" si="0"/>
        <v>4</v>
      </c>
      <c r="D15" s="3">
        <f t="shared" si="1"/>
        <v>1</v>
      </c>
    </row>
    <row r="16" spans="1:4" x14ac:dyDescent="0.25">
      <c r="A16" s="79" t="s">
        <v>17</v>
      </c>
      <c r="B16" s="79">
        <v>8</v>
      </c>
      <c r="C16" s="77">
        <f t="shared" si="0"/>
        <v>1</v>
      </c>
      <c r="D16" s="3">
        <f>ROUND((B16*0.2*$D$31),0)</f>
        <v>0</v>
      </c>
    </row>
    <row r="17" spans="1:4" x14ac:dyDescent="0.25">
      <c r="A17" s="79" t="s">
        <v>18</v>
      </c>
      <c r="B17" s="79">
        <v>121</v>
      </c>
      <c r="C17" s="77">
        <f t="shared" si="0"/>
        <v>10</v>
      </c>
      <c r="D17" s="3">
        <f t="shared" si="1"/>
        <v>2</v>
      </c>
    </row>
    <row r="18" spans="1:4" x14ac:dyDescent="0.25">
      <c r="A18" s="79" t="s">
        <v>19</v>
      </c>
      <c r="B18" s="79">
        <v>112</v>
      </c>
      <c r="C18" s="77">
        <f t="shared" si="0"/>
        <v>9</v>
      </c>
      <c r="D18" s="3">
        <f t="shared" si="1"/>
        <v>2</v>
      </c>
    </row>
    <row r="19" spans="1:4" x14ac:dyDescent="0.25">
      <c r="A19" s="79" t="s">
        <v>20</v>
      </c>
      <c r="B19" s="79">
        <v>51</v>
      </c>
      <c r="C19" s="77">
        <f t="shared" si="0"/>
        <v>4</v>
      </c>
      <c r="D19" s="3">
        <f t="shared" si="1"/>
        <v>1</v>
      </c>
    </row>
    <row r="20" spans="1:4" x14ac:dyDescent="0.25">
      <c r="A20" s="79" t="s">
        <v>21</v>
      </c>
      <c r="B20" s="79">
        <v>106</v>
      </c>
      <c r="C20" s="77">
        <f t="shared" si="0"/>
        <v>8</v>
      </c>
      <c r="D20" s="3">
        <f t="shared" si="1"/>
        <v>2</v>
      </c>
    </row>
    <row r="21" spans="1:4" x14ac:dyDescent="0.25">
      <c r="A21" s="79" t="s">
        <v>22</v>
      </c>
      <c r="B21" s="79">
        <v>46</v>
      </c>
      <c r="C21" s="77">
        <f t="shared" si="0"/>
        <v>4</v>
      </c>
      <c r="D21" s="3">
        <f t="shared" si="1"/>
        <v>1</v>
      </c>
    </row>
    <row r="22" spans="1:4" x14ac:dyDescent="0.25">
      <c r="A22" s="79" t="s">
        <v>23</v>
      </c>
      <c r="B22" s="79">
        <v>81</v>
      </c>
      <c r="C22" s="77">
        <f t="shared" si="0"/>
        <v>6</v>
      </c>
      <c r="D22" s="3">
        <f t="shared" si="1"/>
        <v>2</v>
      </c>
    </row>
    <row r="23" spans="1:4" x14ac:dyDescent="0.25">
      <c r="A23" s="79" t="s">
        <v>24</v>
      </c>
      <c r="B23" s="79">
        <v>17</v>
      </c>
      <c r="C23" s="77">
        <f t="shared" si="0"/>
        <v>1</v>
      </c>
      <c r="D23" s="3">
        <f t="shared" si="1"/>
        <v>0</v>
      </c>
    </row>
    <row r="24" spans="1:4" x14ac:dyDescent="0.25">
      <c r="A24" s="79" t="s">
        <v>25</v>
      </c>
      <c r="B24" s="79">
        <v>35</v>
      </c>
      <c r="C24" s="77">
        <f t="shared" si="0"/>
        <v>3</v>
      </c>
      <c r="D24" s="3">
        <f t="shared" si="1"/>
        <v>1</v>
      </c>
    </row>
    <row r="25" spans="1:4" x14ac:dyDescent="0.25">
      <c r="A25" s="79" t="s">
        <v>26</v>
      </c>
      <c r="B25" s="79">
        <v>1</v>
      </c>
      <c r="C25" s="77">
        <f t="shared" si="0"/>
        <v>0</v>
      </c>
      <c r="D25" s="3">
        <f t="shared" si="1"/>
        <v>0</v>
      </c>
    </row>
    <row r="26" spans="1:4" x14ac:dyDescent="0.25">
      <c r="A26" s="79" t="s">
        <v>27</v>
      </c>
      <c r="B26" s="79">
        <v>191</v>
      </c>
      <c r="C26" s="77">
        <f t="shared" si="0"/>
        <v>15</v>
      </c>
      <c r="D26" s="3">
        <f t="shared" si="1"/>
        <v>4</v>
      </c>
    </row>
    <row r="27" spans="1:4" x14ac:dyDescent="0.25">
      <c r="A27" s="28" t="s">
        <v>28</v>
      </c>
      <c r="B27" s="28">
        <v>1522</v>
      </c>
      <c r="C27" s="30">
        <f>SUM(C6:C26)</f>
        <v>121</v>
      </c>
      <c r="D27" s="30">
        <f>SUM(D6:D26)</f>
        <v>30</v>
      </c>
    </row>
    <row r="28" spans="1:4" x14ac:dyDescent="0.25">
      <c r="A28" s="85" t="s">
        <v>125</v>
      </c>
    </row>
    <row r="30" spans="1:4" x14ac:dyDescent="0.25">
      <c r="D30" s="43" t="s">
        <v>68</v>
      </c>
    </row>
    <row r="31" spans="1:4" ht="30" x14ac:dyDescent="0.25">
      <c r="A31" s="13" t="s">
        <v>67</v>
      </c>
      <c r="B31" s="21"/>
      <c r="C31" s="42" t="s">
        <v>66</v>
      </c>
      <c r="D31" s="41">
        <v>0.1</v>
      </c>
    </row>
  </sheetData>
  <sheetProtection algorithmName="SHA-512" hashValue="fV2x0nGyddC/nG4Q+BLfaoi6L2wya5HBsuJ6DTVMwCFLSEl6eXQawYTVCnxIie6d8vPzgyM+/CIwky/29vHaUQ==" saltValue="PZbob7J6runJi2/+yYx8+w==" spinCount="100000" sheet="1" objects="1" scenarios="1" selectLockedCells="1" selectUnlockedCells="1"/>
  <mergeCells count="6">
    <mergeCell ref="A1:A5"/>
    <mergeCell ref="B1:B5"/>
    <mergeCell ref="C1:D1"/>
    <mergeCell ref="C2:D2"/>
    <mergeCell ref="C3:D3"/>
    <mergeCell ref="C4:C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31"/>
  <sheetViews>
    <sheetView workbookViewId="0">
      <selection activeCell="C14" sqref="C14"/>
    </sheetView>
  </sheetViews>
  <sheetFormatPr defaultRowHeight="15" x14ac:dyDescent="0.25"/>
  <cols>
    <col min="1" max="1" width="30" customWidth="1"/>
    <col min="2" max="2" width="24.42578125" customWidth="1"/>
    <col min="3" max="4" width="30" customWidth="1"/>
  </cols>
  <sheetData>
    <row r="1" spans="1:4" ht="15" customHeight="1" x14ac:dyDescent="0.25">
      <c r="A1" s="100" t="s">
        <v>0</v>
      </c>
      <c r="B1" s="98" t="s">
        <v>132</v>
      </c>
      <c r="C1" s="100" t="s">
        <v>1</v>
      </c>
      <c r="D1" s="100"/>
    </row>
    <row r="2" spans="1:4" ht="26.25" customHeight="1" x14ac:dyDescent="0.25">
      <c r="A2" s="100"/>
      <c r="B2" s="102"/>
      <c r="C2" s="112" t="s">
        <v>80</v>
      </c>
      <c r="D2" s="114"/>
    </row>
    <row r="3" spans="1:4" ht="26.25" customHeight="1" x14ac:dyDescent="0.25">
      <c r="A3" s="100"/>
      <c r="B3" s="102"/>
      <c r="C3" s="112" t="str">
        <f>D31*100&amp;"% degli allevamenti aperti controllabili"</f>
        <v>10% degli allevamenti aperti controllabili</v>
      </c>
      <c r="D3" s="112"/>
    </row>
    <row r="4" spans="1:4" x14ac:dyDescent="0.25">
      <c r="A4" s="100"/>
      <c r="B4" s="102"/>
      <c r="C4" s="98" t="s">
        <v>33</v>
      </c>
      <c r="D4" s="22" t="s">
        <v>5</v>
      </c>
    </row>
    <row r="5" spans="1:4" x14ac:dyDescent="0.25">
      <c r="A5" s="100"/>
      <c r="B5" s="99"/>
      <c r="C5" s="99"/>
      <c r="D5" s="22" t="s">
        <v>6</v>
      </c>
    </row>
    <row r="6" spans="1:4" x14ac:dyDescent="0.25">
      <c r="A6" s="79" t="s">
        <v>7</v>
      </c>
      <c r="B6" s="79">
        <v>6</v>
      </c>
      <c r="C6" s="77">
        <f>ROUND((B6*0.8*$D$31),0)</f>
        <v>0</v>
      </c>
      <c r="D6" s="77">
        <f>ROUND((B6*0.2*$D$31),0)</f>
        <v>0</v>
      </c>
    </row>
    <row r="7" spans="1:4" x14ac:dyDescent="0.25">
      <c r="A7" s="79" t="s">
        <v>8</v>
      </c>
      <c r="B7" s="79">
        <v>0</v>
      </c>
      <c r="C7" s="77">
        <f t="shared" ref="C7:C26" si="0">ROUND((B7*0.8*$D$31),0)</f>
        <v>0</v>
      </c>
      <c r="D7" s="77">
        <f t="shared" ref="D7:D26" si="1">ROUND((B7*0.2*$D$31),0)</f>
        <v>0</v>
      </c>
    </row>
    <row r="8" spans="1:4" x14ac:dyDescent="0.25">
      <c r="A8" s="79" t="s">
        <v>9</v>
      </c>
      <c r="B8" s="79">
        <v>0</v>
      </c>
      <c r="C8" s="77">
        <f t="shared" si="0"/>
        <v>0</v>
      </c>
      <c r="D8" s="77">
        <f t="shared" si="1"/>
        <v>0</v>
      </c>
    </row>
    <row r="9" spans="1:4" x14ac:dyDescent="0.25">
      <c r="A9" s="79" t="s">
        <v>10</v>
      </c>
      <c r="B9" s="79">
        <v>0</v>
      </c>
      <c r="C9" s="77">
        <f t="shared" si="0"/>
        <v>0</v>
      </c>
      <c r="D9" s="77">
        <f t="shared" si="1"/>
        <v>0</v>
      </c>
    </row>
    <row r="10" spans="1:4" x14ac:dyDescent="0.25">
      <c r="A10" s="79" t="s">
        <v>11</v>
      </c>
      <c r="B10" s="79">
        <v>58</v>
      </c>
      <c r="C10" s="77">
        <f t="shared" si="0"/>
        <v>5</v>
      </c>
      <c r="D10" s="77">
        <f t="shared" si="1"/>
        <v>1</v>
      </c>
    </row>
    <row r="11" spans="1:4" x14ac:dyDescent="0.25">
      <c r="A11" s="79" t="s">
        <v>12</v>
      </c>
      <c r="B11" s="79">
        <v>18</v>
      </c>
      <c r="C11" s="77">
        <f t="shared" si="0"/>
        <v>1</v>
      </c>
      <c r="D11" s="77">
        <f t="shared" si="1"/>
        <v>0</v>
      </c>
    </row>
    <row r="12" spans="1:4" x14ac:dyDescent="0.25">
      <c r="A12" s="79" t="s">
        <v>13</v>
      </c>
      <c r="B12" s="79">
        <v>12</v>
      </c>
      <c r="C12" s="77">
        <f t="shared" si="0"/>
        <v>1</v>
      </c>
      <c r="D12" s="77">
        <f t="shared" si="1"/>
        <v>0</v>
      </c>
    </row>
    <row r="13" spans="1:4" x14ac:dyDescent="0.25">
      <c r="A13" s="79" t="s">
        <v>14</v>
      </c>
      <c r="B13" s="79">
        <v>0</v>
      </c>
      <c r="C13" s="77">
        <f t="shared" si="0"/>
        <v>0</v>
      </c>
      <c r="D13" s="77">
        <f t="shared" si="1"/>
        <v>0</v>
      </c>
    </row>
    <row r="14" spans="1:4" x14ac:dyDescent="0.25">
      <c r="A14" s="79" t="s">
        <v>15</v>
      </c>
      <c r="B14" s="79">
        <v>143</v>
      </c>
      <c r="C14" s="77">
        <f t="shared" si="0"/>
        <v>11</v>
      </c>
      <c r="D14" s="77">
        <f t="shared" si="1"/>
        <v>3</v>
      </c>
    </row>
    <row r="15" spans="1:4" x14ac:dyDescent="0.25">
      <c r="A15" s="79" t="s">
        <v>16</v>
      </c>
      <c r="B15" s="79">
        <v>29</v>
      </c>
      <c r="C15" s="77">
        <f>ROUND((B15*0.8*$D$31),0)</f>
        <v>2</v>
      </c>
      <c r="D15" s="77">
        <f t="shared" si="1"/>
        <v>1</v>
      </c>
    </row>
    <row r="16" spans="1:4" x14ac:dyDescent="0.25">
      <c r="A16" s="79" t="s">
        <v>17</v>
      </c>
      <c r="B16" s="79">
        <v>0</v>
      </c>
      <c r="C16" s="77">
        <f t="shared" si="0"/>
        <v>0</v>
      </c>
      <c r="D16" s="77">
        <f t="shared" si="1"/>
        <v>0</v>
      </c>
    </row>
    <row r="17" spans="1:4" x14ac:dyDescent="0.25">
      <c r="A17" s="79" t="s">
        <v>18</v>
      </c>
      <c r="B17" s="79">
        <v>19</v>
      </c>
      <c r="C17" s="77">
        <f t="shared" si="0"/>
        <v>2</v>
      </c>
      <c r="D17" s="77">
        <f t="shared" si="1"/>
        <v>0</v>
      </c>
    </row>
    <row r="18" spans="1:4" x14ac:dyDescent="0.25">
      <c r="A18" s="79" t="s">
        <v>19</v>
      </c>
      <c r="B18" s="79">
        <v>0</v>
      </c>
      <c r="C18" s="77">
        <f t="shared" si="0"/>
        <v>0</v>
      </c>
      <c r="D18" s="77">
        <f t="shared" si="1"/>
        <v>0</v>
      </c>
    </row>
    <row r="19" spans="1:4" x14ac:dyDescent="0.25">
      <c r="A19" s="79" t="s">
        <v>20</v>
      </c>
      <c r="B19" s="79">
        <v>0</v>
      </c>
      <c r="C19" s="77">
        <f t="shared" si="0"/>
        <v>0</v>
      </c>
      <c r="D19" s="77">
        <f t="shared" si="1"/>
        <v>0</v>
      </c>
    </row>
    <row r="20" spans="1:4" x14ac:dyDescent="0.25">
      <c r="A20" s="79" t="s">
        <v>21</v>
      </c>
      <c r="B20" s="79">
        <v>0</v>
      </c>
      <c r="C20" s="77">
        <f t="shared" si="0"/>
        <v>0</v>
      </c>
      <c r="D20" s="77">
        <f t="shared" si="1"/>
        <v>0</v>
      </c>
    </row>
    <row r="21" spans="1:4" x14ac:dyDescent="0.25">
      <c r="A21" s="79" t="s">
        <v>22</v>
      </c>
      <c r="B21" s="79">
        <v>18</v>
      </c>
      <c r="C21" s="77">
        <f t="shared" si="0"/>
        <v>1</v>
      </c>
      <c r="D21" s="77">
        <f t="shared" si="1"/>
        <v>0</v>
      </c>
    </row>
    <row r="22" spans="1:4" x14ac:dyDescent="0.25">
      <c r="A22" s="79" t="s">
        <v>23</v>
      </c>
      <c r="B22" s="79">
        <v>4</v>
      </c>
      <c r="C22" s="77">
        <f t="shared" si="0"/>
        <v>0</v>
      </c>
      <c r="D22" s="77">
        <f t="shared" si="1"/>
        <v>0</v>
      </c>
    </row>
    <row r="23" spans="1:4" x14ac:dyDescent="0.25">
      <c r="A23" s="79" t="s">
        <v>24</v>
      </c>
      <c r="B23" s="79">
        <v>1</v>
      </c>
      <c r="C23" s="77">
        <f t="shared" si="0"/>
        <v>0</v>
      </c>
      <c r="D23" s="77">
        <f t="shared" si="1"/>
        <v>0</v>
      </c>
    </row>
    <row r="24" spans="1:4" x14ac:dyDescent="0.25">
      <c r="A24" s="79" t="s">
        <v>25</v>
      </c>
      <c r="B24" s="79">
        <v>19</v>
      </c>
      <c r="C24" s="77">
        <f t="shared" si="0"/>
        <v>2</v>
      </c>
      <c r="D24" s="77">
        <f t="shared" si="1"/>
        <v>0</v>
      </c>
    </row>
    <row r="25" spans="1:4" x14ac:dyDescent="0.25">
      <c r="A25" s="79" t="s">
        <v>26</v>
      </c>
      <c r="B25" s="79">
        <v>0</v>
      </c>
      <c r="C25" s="77">
        <f t="shared" si="0"/>
        <v>0</v>
      </c>
      <c r="D25" s="77">
        <f t="shared" si="1"/>
        <v>0</v>
      </c>
    </row>
    <row r="26" spans="1:4" x14ac:dyDescent="0.25">
      <c r="A26" s="79" t="s">
        <v>27</v>
      </c>
      <c r="B26" s="79">
        <v>492</v>
      </c>
      <c r="C26" s="77">
        <f t="shared" si="0"/>
        <v>39</v>
      </c>
      <c r="D26" s="77">
        <f t="shared" si="1"/>
        <v>10</v>
      </c>
    </row>
    <row r="27" spans="1:4" x14ac:dyDescent="0.25">
      <c r="A27" s="79" t="s">
        <v>28</v>
      </c>
      <c r="B27" s="79">
        <v>819</v>
      </c>
      <c r="C27" s="77">
        <f>SUM(C6:C26)</f>
        <v>64</v>
      </c>
      <c r="D27" s="77">
        <f>SUM(D6:D26)</f>
        <v>15</v>
      </c>
    </row>
    <row r="28" spans="1:4" x14ac:dyDescent="0.25">
      <c r="A28" s="85" t="s">
        <v>125</v>
      </c>
    </row>
    <row r="30" spans="1:4" x14ac:dyDescent="0.25">
      <c r="D30" s="43" t="s">
        <v>68</v>
      </c>
    </row>
    <row r="31" spans="1:4" ht="30" x14ac:dyDescent="0.25">
      <c r="A31" s="13" t="s">
        <v>67</v>
      </c>
      <c r="B31" s="21"/>
      <c r="C31" s="42" t="s">
        <v>66</v>
      </c>
      <c r="D31" s="41">
        <v>0.1</v>
      </c>
    </row>
  </sheetData>
  <sheetProtection algorithmName="SHA-512" hashValue="WiHBSxak0tVMfIKMKuS36dbRDC703nop28SKmiUyyynIdd9JYfnHpiMryEC0S0MBTCqyWvANO6Z8m6DFMW6/4g==" saltValue="IboRfAbULQ0mXQ2c94rMfg==" spinCount="100000" sheet="1" objects="1" scenarios="1" selectLockedCells="1" selectUnlockedCells="1"/>
  <mergeCells count="6">
    <mergeCell ref="A1:A5"/>
    <mergeCell ref="B1:B5"/>
    <mergeCell ref="C1:D1"/>
    <mergeCell ref="C2:D2"/>
    <mergeCell ref="C3:D3"/>
    <mergeCell ref="C4:C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23</vt:i4>
      </vt:variant>
    </vt:vector>
  </HeadingPairs>
  <TitlesOfParts>
    <vt:vector size="23" baseType="lpstr">
      <vt:lpstr>Suino</vt:lpstr>
      <vt:lpstr>Vitelli a carne bianca</vt:lpstr>
      <vt:lpstr>Vitelli altre tipologie</vt:lpstr>
      <vt:lpstr>Annutoli</vt:lpstr>
      <vt:lpstr>Bovini</vt:lpstr>
      <vt:lpstr>Bufalini</vt:lpstr>
      <vt:lpstr>Broiler</vt:lpstr>
      <vt:lpstr>Ovaiole</vt:lpstr>
      <vt:lpstr>Tacchini</vt:lpstr>
      <vt:lpstr>Ratiti</vt:lpstr>
      <vt:lpstr>Altri avicoli</vt:lpstr>
      <vt:lpstr>Ovini</vt:lpstr>
      <vt:lpstr>Caprini</vt:lpstr>
      <vt:lpstr>Equidi</vt:lpstr>
      <vt:lpstr>Conigli</vt:lpstr>
      <vt:lpstr>Lepri</vt:lpstr>
      <vt:lpstr>Acquacoltura</vt:lpstr>
      <vt:lpstr>Altre specie</vt:lpstr>
      <vt:lpstr>Animali da pelliccia</vt:lpstr>
      <vt:lpstr>TOTALE</vt:lpstr>
      <vt:lpstr>2020</vt:lpstr>
      <vt:lpstr>2019</vt:lpstr>
      <vt:lpstr>2018</vt:lpstr>
    </vt:vector>
  </TitlesOfParts>
  <Company>IZSLER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MAISANO ANTONIO MARCO</dc:creator>
  <cp:lastModifiedBy>Ferraro Antonio</cp:lastModifiedBy>
  <cp:lastPrinted>2021-02-04T07:56:43Z</cp:lastPrinted>
  <dcterms:created xsi:type="dcterms:W3CDTF">2020-12-16T11:20:51Z</dcterms:created>
  <dcterms:modified xsi:type="dcterms:W3CDTF">2021-02-11T06:53:13Z</dcterms:modified>
</cp:coreProperties>
</file>