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ANTONIOMARCO.MAISANO\OneDrive\TABELL~2-Iron-pc-61\2022\PNBA e PNFARMACO 2022\PNBA2022\"/>
    </mc:Choice>
  </mc:AlternateContent>
  <xr:revisionPtr revIDLastSave="17" documentId="8_{90CC9BE8-DDB6-49E5-85A3-392F96829002}" xr6:coauthVersionLast="36" xr6:coauthVersionMax="36" xr10:uidLastSave="{B38AE9F3-78AB-4B2E-BAFF-BC32F68D2B21}"/>
  <bookViews>
    <workbookView xWindow="-105" yWindow="-105" windowWidth="23250" windowHeight="12570" tabRatio="927" firstSheet="25" activeTab="38" xr2:uid="{F06734D4-2994-4CFF-9A9B-5853259161C3}"/>
  </bookViews>
  <sheets>
    <sheet name="Suino" sheetId="1" r:id="rId1"/>
    <sheet name="Suino REG" sheetId="26" r:id="rId2"/>
    <sheet name="Vitelli a carne bianca" sheetId="2" r:id="rId3"/>
    <sheet name="Vitelli a carne bianca REG" sheetId="27" r:id="rId4"/>
    <sheet name="Vitelli altre tipologie" sheetId="3" r:id="rId5"/>
    <sheet name="Vitelli altre tipologie REG" sheetId="28" r:id="rId6"/>
    <sheet name="Annutoli" sheetId="6" r:id="rId7"/>
    <sheet name="Annutoli REG" sheetId="29" r:id="rId8"/>
    <sheet name="Bovini" sheetId="4" r:id="rId9"/>
    <sheet name="Bovini REG" sheetId="30" r:id="rId10"/>
    <sheet name="Bufalini" sheetId="5" r:id="rId11"/>
    <sheet name="Bufalini REG" sheetId="31" r:id="rId12"/>
    <sheet name="Polli da carne" sheetId="7" r:id="rId13"/>
    <sheet name="Polli da carne REG" sheetId="32" r:id="rId14"/>
    <sheet name="Ovaiole" sheetId="9" r:id="rId15"/>
    <sheet name="Ovaiole REG" sheetId="33" r:id="rId16"/>
    <sheet name="Tacchini" sheetId="8" r:id="rId17"/>
    <sheet name="Tacchini REG" sheetId="34" r:id="rId18"/>
    <sheet name="Ratiti" sheetId="20" r:id="rId19"/>
    <sheet name="Ratiti REG" sheetId="35" r:id="rId20"/>
    <sheet name="Altri avicoli" sheetId="12" r:id="rId21"/>
    <sheet name="Altri avicoli REG" sheetId="36" r:id="rId22"/>
    <sheet name="Ovini" sheetId="10" r:id="rId23"/>
    <sheet name="Ovini REG" sheetId="37" r:id="rId24"/>
    <sheet name="Caprini" sheetId="11" r:id="rId25"/>
    <sheet name="Caprini REG" sheetId="38" r:id="rId26"/>
    <sheet name="Equidi" sheetId="13" r:id="rId27"/>
    <sheet name="Equidi REG" sheetId="39" r:id="rId28"/>
    <sheet name="Conigli" sheetId="14" r:id="rId29"/>
    <sheet name="Lepri" sheetId="15" r:id="rId30"/>
    <sheet name="Lepri REG" sheetId="41" r:id="rId31"/>
    <sheet name="Conigli REG" sheetId="40" r:id="rId32"/>
    <sheet name="Acquacoltura" sheetId="16" r:id="rId33"/>
    <sheet name="Acquacoltura REG" sheetId="42" r:id="rId34"/>
    <sheet name="Altre specie" sheetId="18" r:id="rId35"/>
    <sheet name="Altre specie REG" sheetId="43" r:id="rId36"/>
    <sheet name="Animali da pelliccia" sheetId="19" r:id="rId37"/>
    <sheet name="Animali da pelliccia REG" sheetId="44" r:id="rId38"/>
    <sheet name="TOTALE REG" sheetId="17" r:id="rId39"/>
    <sheet name="TOTALE ASL" sheetId="25" r:id="rId40"/>
    <sheet name="2021" sheetId="24" r:id="rId41"/>
    <sheet name="2020" sheetId="23" r:id="rId42"/>
    <sheet name="2019" sheetId="21" r:id="rId43"/>
    <sheet name="2018" sheetId="22" r:id="rId44"/>
  </sheets>
  <definedNames>
    <definedName name="_xlnm._FilterDatabase" localSheetId="0" hidden="1">Suino!$A$1:$Q$143</definedName>
    <definedName name="_xlnm._FilterDatabase" localSheetId="38" hidden="1">'TOTALE REG'!$A$2:$W$24</definedName>
    <definedName name="_xlnm._FilterDatabase" localSheetId="2" hidden="1">'Vitelli a carne bianca'!$A$1:$N$122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7" l="1"/>
  <c r="E32" i="26" l="1"/>
  <c r="F32" i="26"/>
  <c r="F31" i="26"/>
  <c r="E31" i="26"/>
  <c r="D31" i="27"/>
  <c r="F30" i="28"/>
  <c r="G30" i="28"/>
  <c r="G30" i="29"/>
  <c r="F30" i="29"/>
  <c r="G30" i="30"/>
  <c r="F30" i="30"/>
  <c r="G30" i="31"/>
  <c r="F30" i="31"/>
  <c r="D31" i="32"/>
  <c r="D31" i="33"/>
  <c r="D31" i="34"/>
  <c r="D31" i="36"/>
  <c r="G30" i="37"/>
  <c r="F30" i="37"/>
  <c r="G30" i="38"/>
  <c r="F30" i="38"/>
  <c r="D31" i="39"/>
  <c r="G30" i="40"/>
  <c r="F30" i="40"/>
  <c r="G30" i="41"/>
  <c r="F30" i="41"/>
  <c r="D30" i="42"/>
  <c r="D31" i="43"/>
  <c r="D30" i="44"/>
  <c r="D31" i="35"/>
  <c r="J115" i="4"/>
  <c r="G111" i="4"/>
  <c r="D9" i="18" l="1"/>
  <c r="D14" i="16"/>
  <c r="D6" i="16"/>
  <c r="E7" i="15"/>
  <c r="J7" i="14"/>
  <c r="L7" i="5"/>
  <c r="P7" i="5" s="1"/>
  <c r="M7" i="5"/>
  <c r="N7" i="5"/>
  <c r="L8" i="5"/>
  <c r="M8" i="5"/>
  <c r="N8" i="5" s="1"/>
  <c r="L9" i="5"/>
  <c r="M9" i="5"/>
  <c r="N9" i="5"/>
  <c r="P9" i="5"/>
  <c r="L10" i="5"/>
  <c r="P10" i="5" s="1"/>
  <c r="M10" i="5"/>
  <c r="N10" i="5"/>
  <c r="L11" i="5"/>
  <c r="M11" i="5"/>
  <c r="N11" i="5" s="1"/>
  <c r="L12" i="5"/>
  <c r="M12" i="5"/>
  <c r="N12" i="5"/>
  <c r="P12" i="5"/>
  <c r="L13" i="5"/>
  <c r="P13" i="5" s="1"/>
  <c r="M13" i="5"/>
  <c r="N13" i="5"/>
  <c r="L14" i="5"/>
  <c r="M14" i="5"/>
  <c r="N14" i="5" s="1"/>
  <c r="L15" i="5"/>
  <c r="M15" i="5"/>
  <c r="N15" i="5"/>
  <c r="P15" i="5"/>
  <c r="L16" i="5"/>
  <c r="P16" i="5" s="1"/>
  <c r="M16" i="5"/>
  <c r="N16" i="5"/>
  <c r="L17" i="5"/>
  <c r="M17" i="5"/>
  <c r="N17" i="5" s="1"/>
  <c r="L18" i="5"/>
  <c r="M18" i="5"/>
  <c r="N18" i="5"/>
  <c r="P18" i="5"/>
  <c r="L19" i="5"/>
  <c r="P19" i="5" s="1"/>
  <c r="M19" i="5"/>
  <c r="N19" i="5"/>
  <c r="L20" i="5"/>
  <c r="M20" i="5"/>
  <c r="N20" i="5" s="1"/>
  <c r="L21" i="5"/>
  <c r="M21" i="5"/>
  <c r="N21" i="5"/>
  <c r="P21" i="5"/>
  <c r="L22" i="5"/>
  <c r="P22" i="5" s="1"/>
  <c r="M22" i="5"/>
  <c r="N22" i="5"/>
  <c r="L23" i="5"/>
  <c r="M23" i="5"/>
  <c r="N23" i="5" s="1"/>
  <c r="L24" i="5"/>
  <c r="M24" i="5"/>
  <c r="N24" i="5"/>
  <c r="P24" i="5"/>
  <c r="L25" i="5"/>
  <c r="P25" i="5" s="1"/>
  <c r="M25" i="5"/>
  <c r="N25" i="5"/>
  <c r="L26" i="5"/>
  <c r="M26" i="5"/>
  <c r="N26" i="5" s="1"/>
  <c r="L27" i="5"/>
  <c r="M27" i="5"/>
  <c r="N27" i="5"/>
  <c r="P27" i="5"/>
  <c r="L28" i="5"/>
  <c r="P28" i="5" s="1"/>
  <c r="M28" i="5"/>
  <c r="N28" i="5"/>
  <c r="L29" i="5"/>
  <c r="M29" i="5"/>
  <c r="N29" i="5" s="1"/>
  <c r="L30" i="5"/>
  <c r="M30" i="5"/>
  <c r="N30" i="5"/>
  <c r="P30" i="5"/>
  <c r="L31" i="5"/>
  <c r="P31" i="5" s="1"/>
  <c r="M31" i="5"/>
  <c r="N31" i="5"/>
  <c r="L32" i="5"/>
  <c r="M32" i="5"/>
  <c r="N32" i="5" s="1"/>
  <c r="L33" i="5"/>
  <c r="M33" i="5"/>
  <c r="N33" i="5"/>
  <c r="P33" i="5"/>
  <c r="L34" i="5"/>
  <c r="P34" i="5" s="1"/>
  <c r="M34" i="5"/>
  <c r="N34" i="5"/>
  <c r="L35" i="5"/>
  <c r="M35" i="5"/>
  <c r="N35" i="5" s="1"/>
  <c r="L36" i="5"/>
  <c r="M36" i="5"/>
  <c r="N36" i="5"/>
  <c r="P36" i="5"/>
  <c r="L37" i="5"/>
  <c r="P37" i="5" s="1"/>
  <c r="M37" i="5"/>
  <c r="N37" i="5"/>
  <c r="L38" i="5"/>
  <c r="M38" i="5"/>
  <c r="N38" i="5" s="1"/>
  <c r="L39" i="5"/>
  <c r="M39" i="5"/>
  <c r="N39" i="5"/>
  <c r="P39" i="5"/>
  <c r="L40" i="5"/>
  <c r="P40" i="5" s="1"/>
  <c r="M40" i="5"/>
  <c r="N40" i="5"/>
  <c r="L41" i="5"/>
  <c r="M41" i="5"/>
  <c r="N41" i="5" s="1"/>
  <c r="L42" i="5"/>
  <c r="M42" i="5"/>
  <c r="N42" i="5"/>
  <c r="P42" i="5"/>
  <c r="L43" i="5"/>
  <c r="P43" i="5" s="1"/>
  <c r="M43" i="5"/>
  <c r="N43" i="5"/>
  <c r="L44" i="5"/>
  <c r="M44" i="5"/>
  <c r="N44" i="5" s="1"/>
  <c r="L45" i="5"/>
  <c r="M45" i="5"/>
  <c r="N45" i="5"/>
  <c r="P45" i="5"/>
  <c r="L46" i="5"/>
  <c r="P46" i="5" s="1"/>
  <c r="M46" i="5"/>
  <c r="N46" i="5"/>
  <c r="L47" i="5"/>
  <c r="M47" i="5"/>
  <c r="N47" i="5" s="1"/>
  <c r="L48" i="5"/>
  <c r="M48" i="5"/>
  <c r="N48" i="5"/>
  <c r="P48" i="5"/>
  <c r="L49" i="5"/>
  <c r="P49" i="5" s="1"/>
  <c r="M49" i="5"/>
  <c r="N49" i="5"/>
  <c r="L50" i="5"/>
  <c r="M50" i="5"/>
  <c r="N50" i="5" s="1"/>
  <c r="L51" i="5"/>
  <c r="M51" i="5"/>
  <c r="N51" i="5"/>
  <c r="P51" i="5"/>
  <c r="L52" i="5"/>
  <c r="P52" i="5" s="1"/>
  <c r="M52" i="5"/>
  <c r="N52" i="5"/>
  <c r="L53" i="5"/>
  <c r="M53" i="5"/>
  <c r="N53" i="5" s="1"/>
  <c r="L54" i="5"/>
  <c r="M54" i="5"/>
  <c r="N54" i="5"/>
  <c r="P54" i="5"/>
  <c r="L55" i="5"/>
  <c r="P55" i="5" s="1"/>
  <c r="M55" i="5"/>
  <c r="N55" i="5"/>
  <c r="L56" i="5"/>
  <c r="M56" i="5"/>
  <c r="N56" i="5" s="1"/>
  <c r="L57" i="5"/>
  <c r="M57" i="5"/>
  <c r="N57" i="5"/>
  <c r="P57" i="5"/>
  <c r="L58" i="5"/>
  <c r="P58" i="5" s="1"/>
  <c r="M58" i="5"/>
  <c r="N58" i="5"/>
  <c r="L59" i="5"/>
  <c r="M59" i="5"/>
  <c r="N59" i="5" s="1"/>
  <c r="L60" i="5"/>
  <c r="M60" i="5"/>
  <c r="N60" i="5"/>
  <c r="P60" i="5"/>
  <c r="L61" i="5"/>
  <c r="P61" i="5" s="1"/>
  <c r="M61" i="5"/>
  <c r="N61" i="5"/>
  <c r="L62" i="5"/>
  <c r="M62" i="5"/>
  <c r="N62" i="5" s="1"/>
  <c r="L63" i="5"/>
  <c r="M63" i="5"/>
  <c r="N63" i="5"/>
  <c r="P63" i="5"/>
  <c r="L64" i="5"/>
  <c r="P64" i="5" s="1"/>
  <c r="M64" i="5"/>
  <c r="N64" i="5"/>
  <c r="L65" i="5"/>
  <c r="M65" i="5"/>
  <c r="N65" i="5" s="1"/>
  <c r="L66" i="5"/>
  <c r="M66" i="5"/>
  <c r="N66" i="5"/>
  <c r="P66" i="5"/>
  <c r="L67" i="5"/>
  <c r="P67" i="5" s="1"/>
  <c r="M67" i="5"/>
  <c r="N67" i="5"/>
  <c r="L68" i="5"/>
  <c r="M68" i="5"/>
  <c r="N68" i="5" s="1"/>
  <c r="L69" i="5"/>
  <c r="M69" i="5"/>
  <c r="N69" i="5"/>
  <c r="P69" i="5"/>
  <c r="L70" i="5"/>
  <c r="P70" i="5" s="1"/>
  <c r="M70" i="5"/>
  <c r="N70" i="5"/>
  <c r="L71" i="5"/>
  <c r="M71" i="5"/>
  <c r="N71" i="5" s="1"/>
  <c r="L72" i="5"/>
  <c r="M72" i="5"/>
  <c r="N72" i="5" s="1"/>
  <c r="P72" i="5" s="1"/>
  <c r="L73" i="5"/>
  <c r="P73" i="5" s="1"/>
  <c r="M73" i="5"/>
  <c r="N73" i="5"/>
  <c r="L74" i="5"/>
  <c r="P74" i="5" s="1"/>
  <c r="M74" i="5"/>
  <c r="N74" i="5" s="1"/>
  <c r="L75" i="5"/>
  <c r="M75" i="5"/>
  <c r="N75" i="5" s="1"/>
  <c r="P75" i="5" s="1"/>
  <c r="L76" i="5"/>
  <c r="P76" i="5" s="1"/>
  <c r="M76" i="5"/>
  <c r="N76" i="5"/>
  <c r="L77" i="5"/>
  <c r="P77" i="5" s="1"/>
  <c r="M77" i="5"/>
  <c r="N77" i="5" s="1"/>
  <c r="L78" i="5"/>
  <c r="M78" i="5"/>
  <c r="N78" i="5" s="1"/>
  <c r="P78" i="5" s="1"/>
  <c r="L79" i="5"/>
  <c r="P79" i="5" s="1"/>
  <c r="M79" i="5"/>
  <c r="N79" i="5"/>
  <c r="L80" i="5"/>
  <c r="M80" i="5"/>
  <c r="N80" i="5" s="1"/>
  <c r="L81" i="5"/>
  <c r="M81" i="5"/>
  <c r="N81" i="5" s="1"/>
  <c r="P81" i="5" s="1"/>
  <c r="L82" i="5"/>
  <c r="P82" i="5" s="1"/>
  <c r="M82" i="5"/>
  <c r="N82" i="5"/>
  <c r="L83" i="5"/>
  <c r="P83" i="5" s="1"/>
  <c r="M83" i="5"/>
  <c r="N83" i="5" s="1"/>
  <c r="L84" i="5"/>
  <c r="M84" i="5"/>
  <c r="N84" i="5" s="1"/>
  <c r="P84" i="5" s="1"/>
  <c r="L85" i="5"/>
  <c r="P85" i="5" s="1"/>
  <c r="M85" i="5"/>
  <c r="N85" i="5"/>
  <c r="L86" i="5"/>
  <c r="P86" i="5" s="1"/>
  <c r="M86" i="5"/>
  <c r="N86" i="5" s="1"/>
  <c r="L87" i="5"/>
  <c r="M87" i="5"/>
  <c r="N87" i="5" s="1"/>
  <c r="P87" i="5" s="1"/>
  <c r="L88" i="5"/>
  <c r="P88" i="5" s="1"/>
  <c r="M88" i="5"/>
  <c r="N88" i="5"/>
  <c r="L89" i="5"/>
  <c r="M89" i="5"/>
  <c r="N89" i="5" s="1"/>
  <c r="L90" i="5"/>
  <c r="M90" i="5"/>
  <c r="N90" i="5" s="1"/>
  <c r="P90" i="5" s="1"/>
  <c r="L91" i="5"/>
  <c r="P91" i="5" s="1"/>
  <c r="M91" i="5"/>
  <c r="N91" i="5"/>
  <c r="L92" i="5"/>
  <c r="P92" i="5" s="1"/>
  <c r="M92" i="5"/>
  <c r="N92" i="5" s="1"/>
  <c r="L93" i="5"/>
  <c r="M93" i="5"/>
  <c r="N93" i="5" s="1"/>
  <c r="P93" i="5" s="1"/>
  <c r="L94" i="5"/>
  <c r="P94" i="5" s="1"/>
  <c r="M94" i="5"/>
  <c r="N94" i="5"/>
  <c r="L95" i="5"/>
  <c r="M95" i="5"/>
  <c r="N95" i="5" s="1"/>
  <c r="L96" i="5"/>
  <c r="M96" i="5"/>
  <c r="N96" i="5" s="1"/>
  <c r="P96" i="5" s="1"/>
  <c r="L97" i="5"/>
  <c r="P97" i="5" s="1"/>
  <c r="M97" i="5"/>
  <c r="N97" i="5"/>
  <c r="L98" i="5"/>
  <c r="M98" i="5"/>
  <c r="N98" i="5" s="1"/>
  <c r="L99" i="5"/>
  <c r="M99" i="5"/>
  <c r="N99" i="5" s="1"/>
  <c r="P99" i="5" s="1"/>
  <c r="L100" i="5"/>
  <c r="P100" i="5" s="1"/>
  <c r="M100" i="5"/>
  <c r="N100" i="5"/>
  <c r="L101" i="5"/>
  <c r="M101" i="5"/>
  <c r="N101" i="5" s="1"/>
  <c r="L102" i="5"/>
  <c r="M102" i="5"/>
  <c r="N102" i="5" s="1"/>
  <c r="P102" i="5" s="1"/>
  <c r="L103" i="5"/>
  <c r="P103" i="5" s="1"/>
  <c r="M103" i="5"/>
  <c r="N103" i="5"/>
  <c r="L104" i="5"/>
  <c r="M104" i="5"/>
  <c r="N104" i="5" s="1"/>
  <c r="L105" i="5"/>
  <c r="M105" i="5"/>
  <c r="N105" i="5" s="1"/>
  <c r="P105" i="5" s="1"/>
  <c r="L106" i="5"/>
  <c r="P106" i="5" s="1"/>
  <c r="M106" i="5"/>
  <c r="N106" i="5"/>
  <c r="L107" i="5"/>
  <c r="M107" i="5"/>
  <c r="N107" i="5" s="1"/>
  <c r="L108" i="5"/>
  <c r="M108" i="5"/>
  <c r="N108" i="5" s="1"/>
  <c r="P108" i="5" s="1"/>
  <c r="L109" i="5"/>
  <c r="P109" i="5" s="1"/>
  <c r="M109" i="5"/>
  <c r="N109" i="5"/>
  <c r="L110" i="5"/>
  <c r="P110" i="5" s="1"/>
  <c r="M110" i="5"/>
  <c r="N110" i="5" s="1"/>
  <c r="L111" i="5"/>
  <c r="M111" i="5"/>
  <c r="N111" i="5" s="1"/>
  <c r="P111" i="5" s="1"/>
  <c r="L112" i="5"/>
  <c r="P112" i="5" s="1"/>
  <c r="M112" i="5"/>
  <c r="N112" i="5"/>
  <c r="L113" i="5"/>
  <c r="P113" i="5" s="1"/>
  <c r="M113" i="5"/>
  <c r="N113" i="5" s="1"/>
  <c r="L114" i="5"/>
  <c r="M114" i="5"/>
  <c r="N114" i="5" s="1"/>
  <c r="P114" i="5" s="1"/>
  <c r="L115" i="5"/>
  <c r="P115" i="5" s="1"/>
  <c r="M115" i="5"/>
  <c r="N115" i="5"/>
  <c r="L116" i="5"/>
  <c r="M116" i="5"/>
  <c r="N116" i="5" s="1"/>
  <c r="L117" i="5"/>
  <c r="M117" i="5"/>
  <c r="N117" i="5" s="1"/>
  <c r="P117" i="5" s="1"/>
  <c r="L118" i="5"/>
  <c r="P118" i="5" s="1"/>
  <c r="M118" i="5"/>
  <c r="N118" i="5"/>
  <c r="L119" i="5"/>
  <c r="P119" i="5" s="1"/>
  <c r="M119" i="5"/>
  <c r="N119" i="5" s="1"/>
  <c r="L120" i="5"/>
  <c r="M120" i="5"/>
  <c r="N120" i="5" s="1"/>
  <c r="P120" i="5" s="1"/>
  <c r="L121" i="5"/>
  <c r="P121" i="5" s="1"/>
  <c r="M121" i="5"/>
  <c r="N121" i="5"/>
  <c r="L122" i="5"/>
  <c r="P122" i="5" s="1"/>
  <c r="M122" i="5"/>
  <c r="N122" i="5" s="1"/>
  <c r="L6" i="5"/>
  <c r="I6" i="29"/>
  <c r="D11" i="6"/>
  <c r="I10" i="6"/>
  <c r="J8" i="3"/>
  <c r="D6" i="2"/>
  <c r="S7" i="1"/>
  <c r="M7" i="1"/>
  <c r="C2" i="25" s="1"/>
  <c r="L7" i="1"/>
  <c r="D119" i="25"/>
  <c r="K119" i="25"/>
  <c r="M119" i="25"/>
  <c r="O119" i="25"/>
  <c r="P119" i="25"/>
  <c r="Q119" i="25"/>
  <c r="V119" i="25"/>
  <c r="V3" i="25"/>
  <c r="V4" i="25"/>
  <c r="V5" i="25"/>
  <c r="V6" i="25"/>
  <c r="V7" i="25"/>
  <c r="V8" i="25"/>
  <c r="V9" i="25"/>
  <c r="V10" i="25"/>
  <c r="V11" i="25"/>
  <c r="V12" i="25"/>
  <c r="V13" i="25"/>
  <c r="V14" i="25"/>
  <c r="V15" i="25"/>
  <c r="V16" i="25"/>
  <c r="V17" i="25"/>
  <c r="V18" i="25"/>
  <c r="V19" i="25"/>
  <c r="V20" i="25"/>
  <c r="V21" i="25"/>
  <c r="V22" i="25"/>
  <c r="V23" i="25"/>
  <c r="V24" i="25"/>
  <c r="V25" i="25"/>
  <c r="V26" i="25"/>
  <c r="V27" i="25"/>
  <c r="V28" i="25"/>
  <c r="V29" i="25"/>
  <c r="V30" i="25"/>
  <c r="V31" i="25"/>
  <c r="V32" i="25"/>
  <c r="V33" i="25"/>
  <c r="V34" i="25"/>
  <c r="V35" i="25"/>
  <c r="V36" i="25"/>
  <c r="V37" i="25"/>
  <c r="V38" i="25"/>
  <c r="V39" i="25"/>
  <c r="V40" i="25"/>
  <c r="V41" i="25"/>
  <c r="V42" i="25"/>
  <c r="V43" i="25"/>
  <c r="V44" i="25"/>
  <c r="V45" i="25"/>
  <c r="V46" i="25"/>
  <c r="V47" i="25"/>
  <c r="V48" i="25"/>
  <c r="V49" i="25"/>
  <c r="V50" i="25"/>
  <c r="V51" i="25"/>
  <c r="V52" i="25"/>
  <c r="V53" i="25"/>
  <c r="V54" i="25"/>
  <c r="V55" i="25"/>
  <c r="V56" i="25"/>
  <c r="V57" i="25"/>
  <c r="V58" i="25"/>
  <c r="V59" i="25"/>
  <c r="V60" i="25"/>
  <c r="V61" i="25"/>
  <c r="V62" i="25"/>
  <c r="V63" i="25"/>
  <c r="V64" i="25"/>
  <c r="V65" i="25"/>
  <c r="V66" i="25"/>
  <c r="V67" i="25"/>
  <c r="V68" i="25"/>
  <c r="V69" i="25"/>
  <c r="V70" i="25"/>
  <c r="V71" i="25"/>
  <c r="V72" i="25"/>
  <c r="V73" i="25"/>
  <c r="V74" i="25"/>
  <c r="V75" i="25"/>
  <c r="V76" i="25"/>
  <c r="V77" i="25"/>
  <c r="V78" i="25"/>
  <c r="V79" i="25"/>
  <c r="V80" i="25"/>
  <c r="V81" i="25"/>
  <c r="V82" i="25"/>
  <c r="V83" i="25"/>
  <c r="V84" i="25"/>
  <c r="V85" i="25"/>
  <c r="V86" i="25"/>
  <c r="V87" i="25"/>
  <c r="V88" i="25"/>
  <c r="V89" i="25"/>
  <c r="V90" i="25"/>
  <c r="V91" i="25"/>
  <c r="V92" i="25"/>
  <c r="V93" i="25"/>
  <c r="V94" i="25"/>
  <c r="V95" i="25"/>
  <c r="V96" i="25"/>
  <c r="V97" i="25"/>
  <c r="V98" i="25"/>
  <c r="V99" i="25"/>
  <c r="V100" i="25"/>
  <c r="V101" i="25"/>
  <c r="V102" i="25"/>
  <c r="V103" i="25"/>
  <c r="V104" i="25"/>
  <c r="V105" i="25"/>
  <c r="V106" i="25"/>
  <c r="V107" i="25"/>
  <c r="V108" i="25"/>
  <c r="V109" i="25"/>
  <c r="V110" i="25"/>
  <c r="V111" i="25"/>
  <c r="V112" i="25"/>
  <c r="V113" i="25"/>
  <c r="V114" i="25"/>
  <c r="V115" i="25"/>
  <c r="V116" i="25"/>
  <c r="V117" i="25"/>
  <c r="V118" i="25"/>
  <c r="V2" i="25"/>
  <c r="U3" i="25"/>
  <c r="U4" i="25"/>
  <c r="U6" i="25"/>
  <c r="U7" i="25"/>
  <c r="U8" i="25"/>
  <c r="U9" i="25"/>
  <c r="U10" i="25"/>
  <c r="U11" i="25"/>
  <c r="U12" i="25"/>
  <c r="U13" i="25"/>
  <c r="U14" i="25"/>
  <c r="U15" i="25"/>
  <c r="U16" i="25"/>
  <c r="U17" i="25"/>
  <c r="U18" i="25"/>
  <c r="U19" i="25"/>
  <c r="U20" i="25"/>
  <c r="U21" i="25"/>
  <c r="U22" i="25"/>
  <c r="U23" i="25"/>
  <c r="U24" i="25"/>
  <c r="U25" i="25"/>
  <c r="U26" i="25"/>
  <c r="U27" i="25"/>
  <c r="U28" i="25"/>
  <c r="U29" i="25"/>
  <c r="U30" i="25"/>
  <c r="U31" i="25"/>
  <c r="U32" i="25"/>
  <c r="U33" i="25"/>
  <c r="U34"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62" i="25"/>
  <c r="U63" i="25"/>
  <c r="U64" i="25"/>
  <c r="U65" i="25"/>
  <c r="U66" i="25"/>
  <c r="U67" i="25"/>
  <c r="U68" i="25"/>
  <c r="U69" i="25"/>
  <c r="U70" i="25"/>
  <c r="U71" i="25"/>
  <c r="U72" i="25"/>
  <c r="U73" i="25"/>
  <c r="U74" i="25"/>
  <c r="U75" i="25"/>
  <c r="U76" i="25"/>
  <c r="U77" i="25"/>
  <c r="U78" i="25"/>
  <c r="U79" i="25"/>
  <c r="U80" i="25"/>
  <c r="U81" i="25"/>
  <c r="U82" i="25"/>
  <c r="U83" i="25"/>
  <c r="U84" i="25"/>
  <c r="U85" i="25"/>
  <c r="U86" i="25"/>
  <c r="U87" i="25"/>
  <c r="U88" i="25"/>
  <c r="U89" i="25"/>
  <c r="U90" i="25"/>
  <c r="U91" i="25"/>
  <c r="U92" i="25"/>
  <c r="U93" i="25"/>
  <c r="U94" i="25"/>
  <c r="U95" i="25"/>
  <c r="U96" i="25"/>
  <c r="U97" i="25"/>
  <c r="U98" i="25"/>
  <c r="U99" i="25"/>
  <c r="U100" i="25"/>
  <c r="U101" i="25"/>
  <c r="U102" i="25"/>
  <c r="U103" i="25"/>
  <c r="U104" i="25"/>
  <c r="U105" i="25"/>
  <c r="U106" i="25"/>
  <c r="U107" i="25"/>
  <c r="U108" i="25"/>
  <c r="U109" i="25"/>
  <c r="U110" i="25"/>
  <c r="U111" i="25"/>
  <c r="U112" i="25"/>
  <c r="U113" i="25"/>
  <c r="U114" i="25"/>
  <c r="U115" i="25"/>
  <c r="U116" i="25"/>
  <c r="U117" i="25"/>
  <c r="U118" i="25"/>
  <c r="U2" i="25"/>
  <c r="T3" i="25"/>
  <c r="T4" i="25"/>
  <c r="T5" i="25"/>
  <c r="T6" i="25"/>
  <c r="T7" i="25"/>
  <c r="T8" i="25"/>
  <c r="T9" i="25"/>
  <c r="T11" i="25"/>
  <c r="T12" i="25"/>
  <c r="T13" i="25"/>
  <c r="T14" i="25"/>
  <c r="T15" i="25"/>
  <c r="T16" i="25"/>
  <c r="T17" i="25"/>
  <c r="T18" i="25"/>
  <c r="T19" i="25"/>
  <c r="T20" i="25"/>
  <c r="T21" i="25"/>
  <c r="T22" i="25"/>
  <c r="T23" i="25"/>
  <c r="T24" i="25"/>
  <c r="T25" i="25"/>
  <c r="T26" i="25"/>
  <c r="T27" i="25"/>
  <c r="T28" i="25"/>
  <c r="T29" i="25"/>
  <c r="T30" i="25"/>
  <c r="T31" i="25"/>
  <c r="T32" i="25"/>
  <c r="T33" i="25"/>
  <c r="T34" i="25"/>
  <c r="T35" i="25"/>
  <c r="T36" i="25"/>
  <c r="T37" i="25"/>
  <c r="T38" i="25"/>
  <c r="T39" i="25"/>
  <c r="T40" i="25"/>
  <c r="T41" i="25"/>
  <c r="T42" i="25"/>
  <c r="T43" i="25"/>
  <c r="T44" i="25"/>
  <c r="T45" i="25"/>
  <c r="T46" i="25"/>
  <c r="T47" i="25"/>
  <c r="T48" i="25"/>
  <c r="T49" i="25"/>
  <c r="T50" i="25"/>
  <c r="T51" i="25"/>
  <c r="T52" i="25"/>
  <c r="T53" i="25"/>
  <c r="T54" i="25"/>
  <c r="T55" i="25"/>
  <c r="T56" i="25"/>
  <c r="T57" i="25"/>
  <c r="T58" i="25"/>
  <c r="T59" i="25"/>
  <c r="T60" i="25"/>
  <c r="T61" i="25"/>
  <c r="T62" i="25"/>
  <c r="T63" i="25"/>
  <c r="T64" i="25"/>
  <c r="T65" i="25"/>
  <c r="T66" i="25"/>
  <c r="T67" i="25"/>
  <c r="T68" i="25"/>
  <c r="T69" i="25"/>
  <c r="T70" i="25"/>
  <c r="T71" i="25"/>
  <c r="T72" i="25"/>
  <c r="T73" i="25"/>
  <c r="T74" i="25"/>
  <c r="T75" i="25"/>
  <c r="T76" i="25"/>
  <c r="T77" i="25"/>
  <c r="T78" i="25"/>
  <c r="T79" i="25"/>
  <c r="T80" i="25"/>
  <c r="T81" i="25"/>
  <c r="T82" i="25"/>
  <c r="T83" i="25"/>
  <c r="T84" i="25"/>
  <c r="T85" i="25"/>
  <c r="T86" i="25"/>
  <c r="T87" i="25"/>
  <c r="T88" i="25"/>
  <c r="T89" i="25"/>
  <c r="T90" i="25"/>
  <c r="T91" i="25"/>
  <c r="T92" i="25"/>
  <c r="T93" i="25"/>
  <c r="T94" i="25"/>
  <c r="T95" i="25"/>
  <c r="T96" i="25"/>
  <c r="T97" i="25"/>
  <c r="T98" i="25"/>
  <c r="T99" i="25"/>
  <c r="T100" i="25"/>
  <c r="T101" i="25"/>
  <c r="T102" i="25"/>
  <c r="T103" i="25"/>
  <c r="T104" i="25"/>
  <c r="T105" i="25"/>
  <c r="T106" i="25"/>
  <c r="T107" i="25"/>
  <c r="T108" i="25"/>
  <c r="T109" i="25"/>
  <c r="T110" i="25"/>
  <c r="T111" i="25"/>
  <c r="T112" i="25"/>
  <c r="T113" i="25"/>
  <c r="T114" i="25"/>
  <c r="T115" i="25"/>
  <c r="T116" i="25"/>
  <c r="T117" i="25"/>
  <c r="T118" i="25"/>
  <c r="S4" i="25"/>
  <c r="S5" i="25"/>
  <c r="S6" i="25"/>
  <c r="S7" i="25"/>
  <c r="S8" i="25"/>
  <c r="S9" i="25"/>
  <c r="S10" i="25"/>
  <c r="S11" i="25"/>
  <c r="S12" i="25"/>
  <c r="S13" i="25"/>
  <c r="S14" i="25"/>
  <c r="S15" i="25"/>
  <c r="S16" i="25"/>
  <c r="S17" i="25"/>
  <c r="S18" i="25"/>
  <c r="S19" i="25"/>
  <c r="S20" i="25"/>
  <c r="S21" i="25"/>
  <c r="S22" i="25"/>
  <c r="S23" i="25"/>
  <c r="S24" i="25"/>
  <c r="S25" i="25"/>
  <c r="S26" i="25"/>
  <c r="S27" i="25"/>
  <c r="S28" i="25"/>
  <c r="S29" i="25"/>
  <c r="S30" i="25"/>
  <c r="S31" i="25"/>
  <c r="S32" i="25"/>
  <c r="S33" i="25"/>
  <c r="S34" i="25"/>
  <c r="S35" i="25"/>
  <c r="S36" i="25"/>
  <c r="S37" i="25"/>
  <c r="S38" i="25"/>
  <c r="S39" i="25"/>
  <c r="S40" i="25"/>
  <c r="S41" i="25"/>
  <c r="S42" i="25"/>
  <c r="S43" i="25"/>
  <c r="S44" i="25"/>
  <c r="S45" i="25"/>
  <c r="S46" i="25"/>
  <c r="S47" i="25"/>
  <c r="S48" i="25"/>
  <c r="S49" i="25"/>
  <c r="S50" i="25"/>
  <c r="S51" i="25"/>
  <c r="S52" i="25"/>
  <c r="S53" i="25"/>
  <c r="S54" i="25"/>
  <c r="S55" i="25"/>
  <c r="S56" i="25"/>
  <c r="S57" i="25"/>
  <c r="S58" i="25"/>
  <c r="S59" i="25"/>
  <c r="S60" i="25"/>
  <c r="S61" i="25"/>
  <c r="S62" i="25"/>
  <c r="S63" i="25"/>
  <c r="S64" i="25"/>
  <c r="S65" i="25"/>
  <c r="S66" i="25"/>
  <c r="S67" i="25"/>
  <c r="S68" i="25"/>
  <c r="S69" i="25"/>
  <c r="S70" i="25"/>
  <c r="S71" i="25"/>
  <c r="S72" i="25"/>
  <c r="S73" i="25"/>
  <c r="S74" i="25"/>
  <c r="S75" i="25"/>
  <c r="S76" i="25"/>
  <c r="S77" i="25"/>
  <c r="S78" i="25"/>
  <c r="S79" i="25"/>
  <c r="S80" i="25"/>
  <c r="S81" i="25"/>
  <c r="S82" i="25"/>
  <c r="S83" i="25"/>
  <c r="S84" i="25"/>
  <c r="S85" i="25"/>
  <c r="S86" i="25"/>
  <c r="S87" i="25"/>
  <c r="S88" i="25"/>
  <c r="S89" i="25"/>
  <c r="S90" i="25"/>
  <c r="S91" i="25"/>
  <c r="S92" i="25"/>
  <c r="S93" i="25"/>
  <c r="S94" i="25"/>
  <c r="S95" i="25"/>
  <c r="S96" i="25"/>
  <c r="S97" i="25"/>
  <c r="S98" i="25"/>
  <c r="S99" i="25"/>
  <c r="S100" i="25"/>
  <c r="S101" i="25"/>
  <c r="S102" i="25"/>
  <c r="S103" i="25"/>
  <c r="S104" i="25"/>
  <c r="S105" i="25"/>
  <c r="S106" i="25"/>
  <c r="S107" i="25"/>
  <c r="S108" i="25"/>
  <c r="S109" i="25"/>
  <c r="S110" i="25"/>
  <c r="S111" i="25"/>
  <c r="S112" i="25"/>
  <c r="S113" i="25"/>
  <c r="S114" i="25"/>
  <c r="S115" i="25"/>
  <c r="S116" i="25"/>
  <c r="S117" i="25"/>
  <c r="S118" i="25"/>
  <c r="S2" i="25"/>
  <c r="R4" i="25"/>
  <c r="R5" i="25"/>
  <c r="R6" i="25"/>
  <c r="R7" i="25"/>
  <c r="R8" i="25"/>
  <c r="R9" i="25"/>
  <c r="R10" i="25"/>
  <c r="R11" i="25"/>
  <c r="R12" i="25"/>
  <c r="R13" i="25"/>
  <c r="R14" i="25"/>
  <c r="R15" i="25"/>
  <c r="R16" i="25"/>
  <c r="R17" i="25"/>
  <c r="R18" i="25"/>
  <c r="R19" i="25"/>
  <c r="R20" i="25"/>
  <c r="R21" i="25"/>
  <c r="R22" i="25"/>
  <c r="R23" i="25"/>
  <c r="R24" i="25"/>
  <c r="R25" i="25"/>
  <c r="R26" i="25"/>
  <c r="R27" i="25"/>
  <c r="R28" i="25"/>
  <c r="R29" i="25"/>
  <c r="R30" i="25"/>
  <c r="R31" i="25"/>
  <c r="R32" i="25"/>
  <c r="R33" i="25"/>
  <c r="R34" i="25"/>
  <c r="R35" i="25"/>
  <c r="R36" i="25"/>
  <c r="R37" i="25"/>
  <c r="R38" i="25"/>
  <c r="R39" i="25"/>
  <c r="R40" i="25"/>
  <c r="R41" i="25"/>
  <c r="R42" i="25"/>
  <c r="R43" i="25"/>
  <c r="R44" i="25"/>
  <c r="R45" i="25"/>
  <c r="R46" i="25"/>
  <c r="R47" i="25"/>
  <c r="R48" i="25"/>
  <c r="R49" i="25"/>
  <c r="R50" i="25"/>
  <c r="R51" i="25"/>
  <c r="R52" i="25"/>
  <c r="R53" i="25"/>
  <c r="R54" i="25"/>
  <c r="R55" i="25"/>
  <c r="R56" i="25"/>
  <c r="R57" i="25"/>
  <c r="R58" i="25"/>
  <c r="R59" i="25"/>
  <c r="R60" i="25"/>
  <c r="R61" i="25"/>
  <c r="R62" i="25"/>
  <c r="R63" i="25"/>
  <c r="R64" i="25"/>
  <c r="R65" i="25"/>
  <c r="R66" i="25"/>
  <c r="R67" i="25"/>
  <c r="R68" i="25"/>
  <c r="R69" i="25"/>
  <c r="R70" i="25"/>
  <c r="R71" i="25"/>
  <c r="R72" i="25"/>
  <c r="R73" i="25"/>
  <c r="R74" i="25"/>
  <c r="R75" i="25"/>
  <c r="R76" i="25"/>
  <c r="R77" i="25"/>
  <c r="R78" i="25"/>
  <c r="R79" i="25"/>
  <c r="R80" i="25"/>
  <c r="R81" i="25"/>
  <c r="R82" i="25"/>
  <c r="R83" i="25"/>
  <c r="R84" i="25"/>
  <c r="R85" i="25"/>
  <c r="R86" i="25"/>
  <c r="R87" i="25"/>
  <c r="R88" i="25"/>
  <c r="R89" i="25"/>
  <c r="R90" i="25"/>
  <c r="R91" i="25"/>
  <c r="R92" i="25"/>
  <c r="R93" i="25"/>
  <c r="R94" i="25"/>
  <c r="R95" i="25"/>
  <c r="R96" i="25"/>
  <c r="R97" i="25"/>
  <c r="R98" i="25"/>
  <c r="R99" i="25"/>
  <c r="R100" i="25"/>
  <c r="R101" i="25"/>
  <c r="R102" i="25"/>
  <c r="R103" i="25"/>
  <c r="R104" i="25"/>
  <c r="R105" i="25"/>
  <c r="R106" i="25"/>
  <c r="R107" i="25"/>
  <c r="R108" i="25"/>
  <c r="R109" i="25"/>
  <c r="R110" i="25"/>
  <c r="R111" i="25"/>
  <c r="R112" i="25"/>
  <c r="R113" i="25"/>
  <c r="R114" i="25"/>
  <c r="R115" i="25"/>
  <c r="R116" i="25"/>
  <c r="R117" i="25"/>
  <c r="R118" i="25"/>
  <c r="R2" i="25"/>
  <c r="Q3" i="25"/>
  <c r="Q4" i="25"/>
  <c r="Q5" i="25"/>
  <c r="Q6" i="25"/>
  <c r="Q7" i="25"/>
  <c r="Q8" i="25"/>
  <c r="Q9" i="25"/>
  <c r="Q10" i="25"/>
  <c r="Q11" i="25"/>
  <c r="Q12" i="25"/>
  <c r="Q13" i="25"/>
  <c r="Q14" i="25"/>
  <c r="Q15" i="25"/>
  <c r="Q16" i="25"/>
  <c r="Q17" i="25"/>
  <c r="Q18" i="25"/>
  <c r="Q19" i="25"/>
  <c r="Q20" i="25"/>
  <c r="Q21" i="25"/>
  <c r="Q22" i="25"/>
  <c r="Q23" i="25"/>
  <c r="Q24" i="25"/>
  <c r="Q25" i="25"/>
  <c r="Q26" i="25"/>
  <c r="Q27" i="25"/>
  <c r="Q28" i="25"/>
  <c r="Q29" i="25"/>
  <c r="Q30" i="25"/>
  <c r="Q31" i="25"/>
  <c r="Q32" i="25"/>
  <c r="Q33" i="25"/>
  <c r="Q34" i="25"/>
  <c r="Q35" i="25"/>
  <c r="Q36" i="25"/>
  <c r="Q37" i="25"/>
  <c r="Q38" i="25"/>
  <c r="Q39" i="25"/>
  <c r="Q40" i="25"/>
  <c r="Q41" i="25"/>
  <c r="Q42" i="25"/>
  <c r="Q43" i="25"/>
  <c r="Q44" i="25"/>
  <c r="Q45" i="25"/>
  <c r="Q46" i="25"/>
  <c r="Q47" i="25"/>
  <c r="Q48" i="25"/>
  <c r="Q49" i="25"/>
  <c r="Q50" i="25"/>
  <c r="Q51" i="25"/>
  <c r="Q52" i="25"/>
  <c r="Q53" i="25"/>
  <c r="Q54" i="25"/>
  <c r="Q55" i="25"/>
  <c r="Q56" i="25"/>
  <c r="Q57" i="25"/>
  <c r="Q58" i="25"/>
  <c r="Q59" i="25"/>
  <c r="Q60" i="25"/>
  <c r="Q61" i="25"/>
  <c r="Q62" i="25"/>
  <c r="Q63" i="25"/>
  <c r="Q64" i="25"/>
  <c r="Q65" i="25"/>
  <c r="Q66" i="25"/>
  <c r="Q67" i="25"/>
  <c r="Q68" i="25"/>
  <c r="Q69" i="25"/>
  <c r="Q70" i="25"/>
  <c r="Q71" i="25"/>
  <c r="Q72" i="25"/>
  <c r="Q73" i="25"/>
  <c r="Q74" i="25"/>
  <c r="Q75" i="25"/>
  <c r="Q76" i="25"/>
  <c r="Q77" i="25"/>
  <c r="Q78" i="25"/>
  <c r="Q79" i="25"/>
  <c r="Q80" i="25"/>
  <c r="Q81" i="25"/>
  <c r="Q82" i="25"/>
  <c r="Q83" i="25"/>
  <c r="Q84" i="25"/>
  <c r="Q85" i="25"/>
  <c r="Q86" i="25"/>
  <c r="Q87" i="25"/>
  <c r="Q88" i="25"/>
  <c r="Q89" i="25"/>
  <c r="Q90" i="25"/>
  <c r="Q91" i="25"/>
  <c r="Q92" i="25"/>
  <c r="Q93" i="25"/>
  <c r="Q94" i="25"/>
  <c r="Q95" i="25"/>
  <c r="Q96" i="25"/>
  <c r="Q97" i="25"/>
  <c r="Q98" i="25"/>
  <c r="Q99" i="25"/>
  <c r="Q100" i="25"/>
  <c r="Q101" i="25"/>
  <c r="Q102" i="25"/>
  <c r="Q103" i="25"/>
  <c r="Q104" i="25"/>
  <c r="Q105" i="25"/>
  <c r="Q106" i="25"/>
  <c r="Q107" i="25"/>
  <c r="Q108" i="25"/>
  <c r="Q109" i="25"/>
  <c r="Q110" i="25"/>
  <c r="Q111" i="25"/>
  <c r="Q112" i="25"/>
  <c r="Q113" i="25"/>
  <c r="Q114" i="25"/>
  <c r="Q115" i="25"/>
  <c r="Q116" i="25"/>
  <c r="Q117" i="25"/>
  <c r="Q118" i="25"/>
  <c r="Q2" i="25"/>
  <c r="P3" i="25"/>
  <c r="P4" i="25"/>
  <c r="P5" i="25"/>
  <c r="P6" i="25"/>
  <c r="P7" i="25"/>
  <c r="P8" i="25"/>
  <c r="P9" i="25"/>
  <c r="P10" i="25"/>
  <c r="P11" i="25"/>
  <c r="P12" i="25"/>
  <c r="P13" i="25"/>
  <c r="P14" i="25"/>
  <c r="P15" i="25"/>
  <c r="P16" i="25"/>
  <c r="P17" i="25"/>
  <c r="P18" i="25"/>
  <c r="P19" i="25"/>
  <c r="P20" i="25"/>
  <c r="P21" i="25"/>
  <c r="P22" i="25"/>
  <c r="P23" i="25"/>
  <c r="P24" i="25"/>
  <c r="P25" i="25"/>
  <c r="P26" i="25"/>
  <c r="P27" i="25"/>
  <c r="P28" i="25"/>
  <c r="P29" i="25"/>
  <c r="P30" i="25"/>
  <c r="P31" i="25"/>
  <c r="P32" i="25"/>
  <c r="P33" i="25"/>
  <c r="P34" i="25"/>
  <c r="P35" i="25"/>
  <c r="P36" i="25"/>
  <c r="P37" i="25"/>
  <c r="P38" i="25"/>
  <c r="P39" i="25"/>
  <c r="P40" i="25"/>
  <c r="P41" i="25"/>
  <c r="P42" i="25"/>
  <c r="P43" i="25"/>
  <c r="P44" i="25"/>
  <c r="P45" i="25"/>
  <c r="P46" i="25"/>
  <c r="P47" i="25"/>
  <c r="P48" i="25"/>
  <c r="P49" i="25"/>
  <c r="P50" i="25"/>
  <c r="P51" i="25"/>
  <c r="P52" i="25"/>
  <c r="P53" i="25"/>
  <c r="P54" i="25"/>
  <c r="P55" i="25"/>
  <c r="P56" i="25"/>
  <c r="P57" i="25"/>
  <c r="P58" i="25"/>
  <c r="P59" i="25"/>
  <c r="P60" i="25"/>
  <c r="P61" i="25"/>
  <c r="P62" i="25"/>
  <c r="P63" i="25"/>
  <c r="P64" i="25"/>
  <c r="P65" i="25"/>
  <c r="P66" i="25"/>
  <c r="P67" i="25"/>
  <c r="P68" i="25"/>
  <c r="P69" i="25"/>
  <c r="P70" i="25"/>
  <c r="P71" i="25"/>
  <c r="P72" i="25"/>
  <c r="P73" i="25"/>
  <c r="P74" i="25"/>
  <c r="P75" i="25"/>
  <c r="P76" i="25"/>
  <c r="P77" i="25"/>
  <c r="P78" i="25"/>
  <c r="P79" i="25"/>
  <c r="P80" i="25"/>
  <c r="P81" i="25"/>
  <c r="P82" i="25"/>
  <c r="P83" i="25"/>
  <c r="P84" i="25"/>
  <c r="P85" i="25"/>
  <c r="P86" i="25"/>
  <c r="P87" i="25"/>
  <c r="P88" i="25"/>
  <c r="P89" i="25"/>
  <c r="P90" i="25"/>
  <c r="P91" i="25"/>
  <c r="P92" i="25"/>
  <c r="P93" i="25"/>
  <c r="P94" i="25"/>
  <c r="P95" i="25"/>
  <c r="P96" i="25"/>
  <c r="P97" i="25"/>
  <c r="P98" i="25"/>
  <c r="P99" i="25"/>
  <c r="P100" i="25"/>
  <c r="P101" i="25"/>
  <c r="P102" i="25"/>
  <c r="P103" i="25"/>
  <c r="P104" i="25"/>
  <c r="P105" i="25"/>
  <c r="P106" i="25"/>
  <c r="P107" i="25"/>
  <c r="P108" i="25"/>
  <c r="P109" i="25"/>
  <c r="P110" i="25"/>
  <c r="P111" i="25"/>
  <c r="P112" i="25"/>
  <c r="P113" i="25"/>
  <c r="P114" i="25"/>
  <c r="P115" i="25"/>
  <c r="P116" i="25"/>
  <c r="P117" i="25"/>
  <c r="P118" i="25"/>
  <c r="P2" i="25"/>
  <c r="O3" i="25"/>
  <c r="O4" i="25"/>
  <c r="O5" i="25"/>
  <c r="O6" i="25"/>
  <c r="O7" i="25"/>
  <c r="O8" i="25"/>
  <c r="O9" i="25"/>
  <c r="O10" i="25"/>
  <c r="O11" i="25"/>
  <c r="O12" i="25"/>
  <c r="O13" i="25"/>
  <c r="O14" i="25"/>
  <c r="O15" i="25"/>
  <c r="O16" i="25"/>
  <c r="O17" i="25"/>
  <c r="O18" i="25"/>
  <c r="O19" i="25"/>
  <c r="O20" i="25"/>
  <c r="O21" i="25"/>
  <c r="O22" i="25"/>
  <c r="O23" i="25"/>
  <c r="O24" i="25"/>
  <c r="O25" i="25"/>
  <c r="O26" i="25"/>
  <c r="O27" i="25"/>
  <c r="O28" i="25"/>
  <c r="O29" i="25"/>
  <c r="O30" i="25"/>
  <c r="O31" i="25"/>
  <c r="O32" i="25"/>
  <c r="O33" i="25"/>
  <c r="O34" i="25"/>
  <c r="O35" i="25"/>
  <c r="O36" i="25"/>
  <c r="O37" i="25"/>
  <c r="O38" i="25"/>
  <c r="O39" i="25"/>
  <c r="O40" i="25"/>
  <c r="O41" i="25"/>
  <c r="O42" i="25"/>
  <c r="O43" i="25"/>
  <c r="O44" i="25"/>
  <c r="O45" i="25"/>
  <c r="O46" i="25"/>
  <c r="O47" i="25"/>
  <c r="O48" i="25"/>
  <c r="O49" i="25"/>
  <c r="O50" i="25"/>
  <c r="O51" i="25"/>
  <c r="O52" i="25"/>
  <c r="O53" i="25"/>
  <c r="O54" i="25"/>
  <c r="O55" i="25"/>
  <c r="O56" i="25"/>
  <c r="O57" i="25"/>
  <c r="O58" i="25"/>
  <c r="O59" i="25"/>
  <c r="O60" i="25"/>
  <c r="O61" i="25"/>
  <c r="O62" i="25"/>
  <c r="O63" i="25"/>
  <c r="O64" i="25"/>
  <c r="O65" i="25"/>
  <c r="O66" i="25"/>
  <c r="O67" i="25"/>
  <c r="O68" i="25"/>
  <c r="O69" i="25"/>
  <c r="O70" i="25"/>
  <c r="O71" i="25"/>
  <c r="O72" i="25"/>
  <c r="O73" i="25"/>
  <c r="O74" i="25"/>
  <c r="O75" i="25"/>
  <c r="O76" i="25"/>
  <c r="O77" i="25"/>
  <c r="O78" i="25"/>
  <c r="O79" i="25"/>
  <c r="O80" i="25"/>
  <c r="O81" i="25"/>
  <c r="O82" i="25"/>
  <c r="O83" i="25"/>
  <c r="O84" i="25"/>
  <c r="O85" i="25"/>
  <c r="O86" i="25"/>
  <c r="O87" i="25"/>
  <c r="O88" i="25"/>
  <c r="O89" i="25"/>
  <c r="O90" i="25"/>
  <c r="O91" i="25"/>
  <c r="O92" i="25"/>
  <c r="O93" i="25"/>
  <c r="O94" i="25"/>
  <c r="O95" i="25"/>
  <c r="O96" i="25"/>
  <c r="O97" i="25"/>
  <c r="O98" i="25"/>
  <c r="O99" i="25"/>
  <c r="O100" i="25"/>
  <c r="O101" i="25"/>
  <c r="O102" i="25"/>
  <c r="O103" i="25"/>
  <c r="O104" i="25"/>
  <c r="O105" i="25"/>
  <c r="O106" i="25"/>
  <c r="O107" i="25"/>
  <c r="O108" i="25"/>
  <c r="O109" i="25"/>
  <c r="O110" i="25"/>
  <c r="O111" i="25"/>
  <c r="O112" i="25"/>
  <c r="O113" i="25"/>
  <c r="O114" i="25"/>
  <c r="O115" i="25"/>
  <c r="O116" i="25"/>
  <c r="O117" i="25"/>
  <c r="O118" i="25"/>
  <c r="O2" i="25"/>
  <c r="M3" i="25"/>
  <c r="M4" i="25"/>
  <c r="M5" i="25"/>
  <c r="M6" i="25"/>
  <c r="M7" i="25"/>
  <c r="M8" i="25"/>
  <c r="M9" i="25"/>
  <c r="M10" i="25"/>
  <c r="M11" i="25"/>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6" i="25"/>
  <c r="M97" i="25"/>
  <c r="M98" i="25"/>
  <c r="M99" i="25"/>
  <c r="M100" i="25"/>
  <c r="M101" i="25"/>
  <c r="M102" i="25"/>
  <c r="M103" i="25"/>
  <c r="M104" i="25"/>
  <c r="M105" i="25"/>
  <c r="M106" i="25"/>
  <c r="M107" i="25"/>
  <c r="M108" i="25"/>
  <c r="M109" i="25"/>
  <c r="M110" i="25"/>
  <c r="M111" i="25"/>
  <c r="M112" i="25"/>
  <c r="M113" i="25"/>
  <c r="M114" i="25"/>
  <c r="M115" i="25"/>
  <c r="M116" i="25"/>
  <c r="M117" i="25"/>
  <c r="M118" i="25"/>
  <c r="M2" i="25"/>
  <c r="K3" i="25"/>
  <c r="K4" i="25"/>
  <c r="K5" i="25"/>
  <c r="K6" i="25"/>
  <c r="K7" i="25"/>
  <c r="K8" i="25"/>
  <c r="K9" i="25"/>
  <c r="K10" i="25"/>
  <c r="K11" i="25"/>
  <c r="K12" i="25"/>
  <c r="K13" i="25"/>
  <c r="K14" i="25"/>
  <c r="K15" i="25"/>
  <c r="K16" i="25"/>
  <c r="K17" i="25"/>
  <c r="K18" i="25"/>
  <c r="K19" i="25"/>
  <c r="K20" i="25"/>
  <c r="K21" i="25"/>
  <c r="K22" i="25"/>
  <c r="K23" i="25"/>
  <c r="K24" i="25"/>
  <c r="K25" i="25"/>
  <c r="K26" i="25"/>
  <c r="K27" i="25"/>
  <c r="K28" i="25"/>
  <c r="K29" i="25"/>
  <c r="K30" i="25"/>
  <c r="K31" i="25"/>
  <c r="K32" i="25"/>
  <c r="K33" i="25"/>
  <c r="K34" i="25"/>
  <c r="K35" i="25"/>
  <c r="K36" i="25"/>
  <c r="K37" i="25"/>
  <c r="K38" i="25"/>
  <c r="K39" i="25"/>
  <c r="K40" i="25"/>
  <c r="K41" i="25"/>
  <c r="K42" i="25"/>
  <c r="K43" i="25"/>
  <c r="K44" i="25"/>
  <c r="K45" i="25"/>
  <c r="K46" i="25"/>
  <c r="K47" i="25"/>
  <c r="K48" i="25"/>
  <c r="K49" i="25"/>
  <c r="K50" i="25"/>
  <c r="K51" i="25"/>
  <c r="K52" i="25"/>
  <c r="K53" i="25"/>
  <c r="K54" i="25"/>
  <c r="K55" i="25"/>
  <c r="K56" i="25"/>
  <c r="K57" i="25"/>
  <c r="K58" i="25"/>
  <c r="K59" i="25"/>
  <c r="K60" i="25"/>
  <c r="K61" i="25"/>
  <c r="K62" i="25"/>
  <c r="K63" i="25"/>
  <c r="K64" i="25"/>
  <c r="K65" i="25"/>
  <c r="K66" i="25"/>
  <c r="K67" i="25"/>
  <c r="K68" i="25"/>
  <c r="K69" i="25"/>
  <c r="K70" i="25"/>
  <c r="K71" i="25"/>
  <c r="K72" i="25"/>
  <c r="K73" i="25"/>
  <c r="K74" i="25"/>
  <c r="K75" i="25"/>
  <c r="K76" i="25"/>
  <c r="K77" i="25"/>
  <c r="K78" i="25"/>
  <c r="K79" i="25"/>
  <c r="K80" i="25"/>
  <c r="K81" i="25"/>
  <c r="K82" i="25"/>
  <c r="K83" i="25"/>
  <c r="K84" i="25"/>
  <c r="K85" i="25"/>
  <c r="K86" i="25"/>
  <c r="K87" i="25"/>
  <c r="K88" i="25"/>
  <c r="K89" i="25"/>
  <c r="K90" i="25"/>
  <c r="K91" i="25"/>
  <c r="K92" i="25"/>
  <c r="K93" i="25"/>
  <c r="K94" i="25"/>
  <c r="K95" i="25"/>
  <c r="K96" i="25"/>
  <c r="K97" i="25"/>
  <c r="K98" i="25"/>
  <c r="K99" i="25"/>
  <c r="K100" i="25"/>
  <c r="K101" i="25"/>
  <c r="K102" i="25"/>
  <c r="K103" i="25"/>
  <c r="K104" i="25"/>
  <c r="K105" i="25"/>
  <c r="K106" i="25"/>
  <c r="K107" i="25"/>
  <c r="K108" i="25"/>
  <c r="K109" i="25"/>
  <c r="K110" i="25"/>
  <c r="K111" i="25"/>
  <c r="K112" i="25"/>
  <c r="K113" i="25"/>
  <c r="K114" i="25"/>
  <c r="K115" i="25"/>
  <c r="K116" i="25"/>
  <c r="K117" i="25"/>
  <c r="K118" i="25"/>
  <c r="K2" i="25"/>
  <c r="H3" i="25"/>
  <c r="H4" i="25"/>
  <c r="H5" i="25"/>
  <c r="H6" i="25"/>
  <c r="H7" i="25"/>
  <c r="H8" i="25"/>
  <c r="H9" i="25"/>
  <c r="H10" i="25"/>
  <c r="H11" i="25"/>
  <c r="H12" i="25"/>
  <c r="H13" i="25"/>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54" i="25"/>
  <c r="H55" i="25"/>
  <c r="H56" i="25"/>
  <c r="H57" i="25"/>
  <c r="H58" i="25"/>
  <c r="H59" i="25"/>
  <c r="H60" i="25"/>
  <c r="H61" i="25"/>
  <c r="H62" i="25"/>
  <c r="H63" i="25"/>
  <c r="H64" i="25"/>
  <c r="H65" i="25"/>
  <c r="H66" i="25"/>
  <c r="H67" i="25"/>
  <c r="H68" i="25"/>
  <c r="H69" i="25"/>
  <c r="H70" i="25"/>
  <c r="H71" i="25"/>
  <c r="H72" i="25"/>
  <c r="H73" i="25"/>
  <c r="H74" i="25"/>
  <c r="H75" i="25"/>
  <c r="H76" i="25"/>
  <c r="H77" i="25"/>
  <c r="H78" i="25"/>
  <c r="H79" i="25"/>
  <c r="H80" i="25"/>
  <c r="H81" i="25"/>
  <c r="H82" i="25"/>
  <c r="H83" i="25"/>
  <c r="H84" i="25"/>
  <c r="H85" i="25"/>
  <c r="H86" i="25"/>
  <c r="H87" i="25"/>
  <c r="H88" i="25"/>
  <c r="H89" i="25"/>
  <c r="H90" i="25"/>
  <c r="H91" i="25"/>
  <c r="H92" i="25"/>
  <c r="H93" i="25"/>
  <c r="H94" i="25"/>
  <c r="H95" i="25"/>
  <c r="H96" i="25"/>
  <c r="H97" i="25"/>
  <c r="H98" i="25"/>
  <c r="H99" i="25"/>
  <c r="H100" i="25"/>
  <c r="H101" i="25"/>
  <c r="H102" i="25"/>
  <c r="H103" i="25"/>
  <c r="H104" i="25"/>
  <c r="H105" i="25"/>
  <c r="H106" i="25"/>
  <c r="H108" i="25"/>
  <c r="H109" i="25"/>
  <c r="H110" i="25"/>
  <c r="H112" i="25"/>
  <c r="H113" i="25"/>
  <c r="H114" i="25"/>
  <c r="H115" i="25"/>
  <c r="H116" i="25"/>
  <c r="H117" i="25"/>
  <c r="H118" i="25"/>
  <c r="H2" i="25"/>
  <c r="G3" i="25"/>
  <c r="G4" i="25"/>
  <c r="G5"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11" i="25"/>
  <c r="G112" i="25"/>
  <c r="G113" i="25"/>
  <c r="G114" i="25"/>
  <c r="G115" i="25"/>
  <c r="G116" i="25"/>
  <c r="G117" i="25"/>
  <c r="G118" i="25"/>
  <c r="G2" i="25"/>
  <c r="F3"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89" i="25"/>
  <c r="F90" i="25"/>
  <c r="F91" i="25"/>
  <c r="F92" i="25"/>
  <c r="F93" i="25"/>
  <c r="F94" i="25"/>
  <c r="F95" i="25"/>
  <c r="F96" i="25"/>
  <c r="F97" i="25"/>
  <c r="F98" i="25"/>
  <c r="F99" i="25"/>
  <c r="F100" i="25"/>
  <c r="F101" i="25"/>
  <c r="F102" i="25"/>
  <c r="F103" i="25"/>
  <c r="F104" i="25"/>
  <c r="F105" i="25"/>
  <c r="F106" i="25"/>
  <c r="F107" i="25"/>
  <c r="F108" i="25"/>
  <c r="F109" i="25"/>
  <c r="F110" i="25"/>
  <c r="F111" i="25"/>
  <c r="F112" i="25"/>
  <c r="F113" i="25"/>
  <c r="F114" i="25"/>
  <c r="F115" i="25"/>
  <c r="F116" i="25"/>
  <c r="F117" i="25"/>
  <c r="F118" i="25"/>
  <c r="F2" i="25"/>
  <c r="E3" i="25"/>
  <c r="E4" i="25"/>
  <c r="E5" i="25"/>
  <c r="E6" i="25"/>
  <c r="E7" i="25"/>
  <c r="E8" i="25"/>
  <c r="E9" i="25"/>
  <c r="E10" i="25"/>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E111" i="25"/>
  <c r="E112" i="25"/>
  <c r="E113" i="25"/>
  <c r="E114" i="25"/>
  <c r="E115" i="25"/>
  <c r="E116" i="25"/>
  <c r="E117" i="25"/>
  <c r="E118" i="25"/>
  <c r="D3" i="25"/>
  <c r="D4" i="25"/>
  <c r="D5" i="25"/>
  <c r="D6" i="25"/>
  <c r="D7" i="25"/>
  <c r="D8" i="25"/>
  <c r="D9" i="25"/>
  <c r="D10" i="25"/>
  <c r="D11" i="25"/>
  <c r="D12" i="25"/>
  <c r="D13" i="25"/>
  <c r="D14" i="25"/>
  <c r="D15" i="25"/>
  <c r="D16" i="25"/>
  <c r="D17" i="25"/>
  <c r="D18" i="25"/>
  <c r="D19" i="25"/>
  <c r="D20" i="25"/>
  <c r="D21" i="25"/>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D101" i="25"/>
  <c r="D102" i="25"/>
  <c r="D103" i="25"/>
  <c r="D104" i="25"/>
  <c r="D105" i="25"/>
  <c r="D106" i="25"/>
  <c r="D107" i="25"/>
  <c r="D108" i="25"/>
  <c r="D109" i="25"/>
  <c r="D110" i="25"/>
  <c r="D111" i="25"/>
  <c r="D112" i="25"/>
  <c r="D113" i="25"/>
  <c r="D114" i="25"/>
  <c r="D115" i="25"/>
  <c r="D116" i="25"/>
  <c r="D117" i="25"/>
  <c r="D118" i="25"/>
  <c r="D2" i="25"/>
  <c r="C3" i="25"/>
  <c r="C4" i="25"/>
  <c r="C5" i="25"/>
  <c r="C6" i="25"/>
  <c r="C7" i="25"/>
  <c r="C8" i="25"/>
  <c r="C9" i="25"/>
  <c r="C10" i="25"/>
  <c r="C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C103" i="25"/>
  <c r="C104" i="25"/>
  <c r="C105" i="25"/>
  <c r="C106" i="25"/>
  <c r="C107" i="25"/>
  <c r="C108" i="25"/>
  <c r="C109" i="25"/>
  <c r="C110" i="25"/>
  <c r="C111" i="25"/>
  <c r="C112" i="25"/>
  <c r="C113" i="25"/>
  <c r="C114" i="25"/>
  <c r="C115" i="25"/>
  <c r="C116" i="25"/>
  <c r="C117" i="25"/>
  <c r="C118" i="25"/>
  <c r="P116" i="5" l="1"/>
  <c r="P80" i="5"/>
  <c r="P62" i="5"/>
  <c r="P50" i="5"/>
  <c r="P38" i="5"/>
  <c r="P26" i="5"/>
  <c r="P14" i="5"/>
  <c r="P95" i="5"/>
  <c r="P89" i="5"/>
  <c r="P65" i="5"/>
  <c r="P53" i="5"/>
  <c r="P41" i="5"/>
  <c r="P29" i="5"/>
  <c r="P17" i="5"/>
  <c r="P101" i="5"/>
  <c r="P104" i="5"/>
  <c r="P98" i="5"/>
  <c r="P68" i="5"/>
  <c r="P56" i="5"/>
  <c r="P44" i="5"/>
  <c r="P32" i="5"/>
  <c r="P20" i="5"/>
  <c r="P8" i="5"/>
  <c r="P107" i="5"/>
  <c r="P71" i="5"/>
  <c r="P59" i="5"/>
  <c r="P47" i="5"/>
  <c r="P35" i="5"/>
  <c r="P23" i="5"/>
  <c r="P11" i="5"/>
  <c r="C119" i="25"/>
  <c r="L7" i="11" l="1"/>
  <c r="M7" i="11"/>
  <c r="N7" i="11" s="1"/>
  <c r="P7" i="11" s="1"/>
  <c r="L8" i="11"/>
  <c r="P8" i="11" s="1"/>
  <c r="M8" i="11"/>
  <c r="N8" i="11"/>
  <c r="L9" i="11"/>
  <c r="P9" i="11" s="1"/>
  <c r="M9" i="11"/>
  <c r="N9" i="11"/>
  <c r="L10" i="11"/>
  <c r="M10" i="11"/>
  <c r="N10" i="11" s="1"/>
  <c r="P10" i="11" s="1"/>
  <c r="L11" i="11"/>
  <c r="P11" i="11" s="1"/>
  <c r="M11" i="11"/>
  <c r="N11" i="11"/>
  <c r="L12" i="11"/>
  <c r="P12" i="11" s="1"/>
  <c r="M12" i="11"/>
  <c r="N12" i="11"/>
  <c r="L13" i="11"/>
  <c r="M13" i="11"/>
  <c r="N13" i="11" s="1"/>
  <c r="P13" i="11" s="1"/>
  <c r="L14" i="11"/>
  <c r="P14" i="11" s="1"/>
  <c r="M14" i="11"/>
  <c r="N14" i="11"/>
  <c r="L15" i="11"/>
  <c r="P15" i="11" s="1"/>
  <c r="M15" i="11"/>
  <c r="N15" i="11"/>
  <c r="L16" i="11"/>
  <c r="M16" i="11"/>
  <c r="N16" i="11" s="1"/>
  <c r="P16" i="11" s="1"/>
  <c r="L17" i="11"/>
  <c r="P17" i="11" s="1"/>
  <c r="M17" i="11"/>
  <c r="N17" i="11"/>
  <c r="L18" i="11"/>
  <c r="P18" i="11" s="1"/>
  <c r="M18" i="11"/>
  <c r="N18" i="11"/>
  <c r="L19" i="11"/>
  <c r="M19" i="11"/>
  <c r="N19" i="11" s="1"/>
  <c r="P19" i="11" s="1"/>
  <c r="L20" i="11"/>
  <c r="P20" i="11" s="1"/>
  <c r="M20" i="11"/>
  <c r="N20" i="11"/>
  <c r="L21" i="11"/>
  <c r="P21" i="11" s="1"/>
  <c r="M21" i="11"/>
  <c r="N21" i="11"/>
  <c r="L22" i="11"/>
  <c r="M22" i="11"/>
  <c r="N22" i="11" s="1"/>
  <c r="P22" i="11" s="1"/>
  <c r="L23" i="11"/>
  <c r="P23" i="11" s="1"/>
  <c r="M23" i="11"/>
  <c r="N23" i="11"/>
  <c r="L24" i="11"/>
  <c r="P24" i="11" s="1"/>
  <c r="M24" i="11"/>
  <c r="N24" i="11"/>
  <c r="L25" i="11"/>
  <c r="M25" i="11"/>
  <c r="N25" i="11" s="1"/>
  <c r="P25" i="11" s="1"/>
  <c r="L26" i="11"/>
  <c r="P26" i="11" s="1"/>
  <c r="M26" i="11"/>
  <c r="N26" i="11"/>
  <c r="L27" i="11"/>
  <c r="P27" i="11" s="1"/>
  <c r="M27" i="11"/>
  <c r="N27" i="11"/>
  <c r="L28" i="11"/>
  <c r="M28" i="11"/>
  <c r="N28" i="11" s="1"/>
  <c r="P28" i="11" s="1"/>
  <c r="L29" i="11"/>
  <c r="P29" i="11" s="1"/>
  <c r="M29" i="11"/>
  <c r="N29" i="11"/>
  <c r="L30" i="11"/>
  <c r="P30" i="11" s="1"/>
  <c r="M30" i="11"/>
  <c r="N30" i="11"/>
  <c r="L31" i="11"/>
  <c r="M31" i="11"/>
  <c r="N31" i="11" s="1"/>
  <c r="P31" i="11" s="1"/>
  <c r="L32" i="11"/>
  <c r="P32" i="11" s="1"/>
  <c r="M32" i="11"/>
  <c r="N32" i="11"/>
  <c r="L33" i="11"/>
  <c r="P33" i="11" s="1"/>
  <c r="M33" i="11"/>
  <c r="N33" i="11"/>
  <c r="L34" i="11"/>
  <c r="M34" i="11"/>
  <c r="N34" i="11" s="1"/>
  <c r="P34" i="11" s="1"/>
  <c r="L35" i="11"/>
  <c r="P35" i="11" s="1"/>
  <c r="M35" i="11"/>
  <c r="N35" i="11"/>
  <c r="L36" i="11"/>
  <c r="P36" i="11" s="1"/>
  <c r="M36" i="11"/>
  <c r="N36" i="11"/>
  <c r="L37" i="11"/>
  <c r="M37" i="11"/>
  <c r="N37" i="11" s="1"/>
  <c r="P37" i="11" s="1"/>
  <c r="L38" i="11"/>
  <c r="P38" i="11" s="1"/>
  <c r="M38" i="11"/>
  <c r="N38" i="11"/>
  <c r="L39" i="11"/>
  <c r="P39" i="11" s="1"/>
  <c r="M39" i="11"/>
  <c r="N39" i="11"/>
  <c r="L40" i="11"/>
  <c r="M40" i="11"/>
  <c r="N40" i="11" s="1"/>
  <c r="P40" i="11" s="1"/>
  <c r="L41" i="11"/>
  <c r="P41" i="11" s="1"/>
  <c r="M41" i="11"/>
  <c r="N41" i="11"/>
  <c r="L42" i="11"/>
  <c r="P42" i="11" s="1"/>
  <c r="M42" i="11"/>
  <c r="N42" i="11"/>
  <c r="L43" i="11"/>
  <c r="M43" i="11"/>
  <c r="N43" i="11" s="1"/>
  <c r="P43" i="11" s="1"/>
  <c r="L44" i="11"/>
  <c r="P44" i="11" s="1"/>
  <c r="M44" i="11"/>
  <c r="N44" i="11"/>
  <c r="L45" i="11"/>
  <c r="P45" i="11" s="1"/>
  <c r="M45" i="11"/>
  <c r="N45" i="11"/>
  <c r="L46" i="11"/>
  <c r="M46" i="11"/>
  <c r="N46" i="11" s="1"/>
  <c r="P46" i="11" s="1"/>
  <c r="L47" i="11"/>
  <c r="P47" i="11" s="1"/>
  <c r="M47" i="11"/>
  <c r="N47" i="11"/>
  <c r="L48" i="11"/>
  <c r="P48" i="11" s="1"/>
  <c r="M48" i="11"/>
  <c r="N48" i="11"/>
  <c r="L49" i="11"/>
  <c r="M49" i="11"/>
  <c r="N49" i="11" s="1"/>
  <c r="P49" i="11" s="1"/>
  <c r="L50" i="11"/>
  <c r="P50" i="11" s="1"/>
  <c r="M50" i="11"/>
  <c r="N50" i="11"/>
  <c r="L51" i="11"/>
  <c r="P51" i="11" s="1"/>
  <c r="M51" i="11"/>
  <c r="N51" i="11"/>
  <c r="L52" i="11"/>
  <c r="M52" i="11"/>
  <c r="N52" i="11" s="1"/>
  <c r="P52" i="11" s="1"/>
  <c r="L53" i="11"/>
  <c r="P53" i="11" s="1"/>
  <c r="M53" i="11"/>
  <c r="N53" i="11"/>
  <c r="L54" i="11"/>
  <c r="P54" i="11" s="1"/>
  <c r="M54" i="11"/>
  <c r="N54" i="11"/>
  <c r="L55" i="11"/>
  <c r="M55" i="11"/>
  <c r="N55" i="11" s="1"/>
  <c r="P55" i="11" s="1"/>
  <c r="L56" i="11"/>
  <c r="P56" i="11" s="1"/>
  <c r="M56" i="11"/>
  <c r="N56" i="11"/>
  <c r="L57" i="11"/>
  <c r="P57" i="11" s="1"/>
  <c r="M57" i="11"/>
  <c r="N57" i="11"/>
  <c r="L58" i="11"/>
  <c r="M58" i="11"/>
  <c r="N58" i="11" s="1"/>
  <c r="P58" i="11" s="1"/>
  <c r="L59" i="11"/>
  <c r="P59" i="11" s="1"/>
  <c r="M59" i="11"/>
  <c r="N59" i="11"/>
  <c r="L60" i="11"/>
  <c r="P60" i="11" s="1"/>
  <c r="M60" i="11"/>
  <c r="N60" i="11"/>
  <c r="L61" i="11"/>
  <c r="M61" i="11"/>
  <c r="N61" i="11" s="1"/>
  <c r="P61" i="11" s="1"/>
  <c r="L62" i="11"/>
  <c r="P62" i="11" s="1"/>
  <c r="M62" i="11"/>
  <c r="N62" i="11"/>
  <c r="L63" i="11"/>
  <c r="P63" i="11" s="1"/>
  <c r="M63" i="11"/>
  <c r="N63" i="11"/>
  <c r="L64" i="11"/>
  <c r="M64" i="11"/>
  <c r="N64" i="11" s="1"/>
  <c r="P64" i="11" s="1"/>
  <c r="L65" i="11"/>
  <c r="P65" i="11" s="1"/>
  <c r="M65" i="11"/>
  <c r="N65" i="11"/>
  <c r="L66" i="11"/>
  <c r="P66" i="11" s="1"/>
  <c r="M66" i="11"/>
  <c r="N66" i="11"/>
  <c r="L67" i="11"/>
  <c r="M67" i="11"/>
  <c r="N67" i="11" s="1"/>
  <c r="P67" i="11" s="1"/>
  <c r="L68" i="11"/>
  <c r="P68" i="11" s="1"/>
  <c r="M68" i="11"/>
  <c r="N68" i="11"/>
  <c r="L69" i="11"/>
  <c r="P69" i="11" s="1"/>
  <c r="M69" i="11"/>
  <c r="N69" i="11"/>
  <c r="L70" i="11"/>
  <c r="M70" i="11"/>
  <c r="N70" i="11" s="1"/>
  <c r="P70" i="11" s="1"/>
  <c r="L71" i="11"/>
  <c r="P71" i="11" s="1"/>
  <c r="M71" i="11"/>
  <c r="N71" i="11"/>
  <c r="L72" i="11"/>
  <c r="P72" i="11" s="1"/>
  <c r="M72" i="11"/>
  <c r="N72" i="11"/>
  <c r="L73" i="11"/>
  <c r="M73" i="11"/>
  <c r="N73" i="11" s="1"/>
  <c r="P73" i="11" s="1"/>
  <c r="L74" i="11"/>
  <c r="P74" i="11" s="1"/>
  <c r="M74" i="11"/>
  <c r="N74" i="11"/>
  <c r="L75" i="11"/>
  <c r="P75" i="11" s="1"/>
  <c r="M75" i="11"/>
  <c r="N75" i="11"/>
  <c r="L76" i="11"/>
  <c r="M76" i="11"/>
  <c r="N76" i="11" s="1"/>
  <c r="P76" i="11" s="1"/>
  <c r="L77" i="11"/>
  <c r="P77" i="11" s="1"/>
  <c r="M77" i="11"/>
  <c r="N77" i="11"/>
  <c r="L78" i="11"/>
  <c r="P78" i="11" s="1"/>
  <c r="M78" i="11"/>
  <c r="N78" i="11"/>
  <c r="L79" i="11"/>
  <c r="M79" i="11"/>
  <c r="N79" i="11" s="1"/>
  <c r="P79" i="11" s="1"/>
  <c r="L80" i="11"/>
  <c r="M80" i="11"/>
  <c r="N80" i="11" s="1"/>
  <c r="L81" i="11"/>
  <c r="P81" i="11" s="1"/>
  <c r="M81" i="11"/>
  <c r="N81" i="11"/>
  <c r="L82" i="11"/>
  <c r="M82" i="11"/>
  <c r="N82" i="11" s="1"/>
  <c r="P82" i="11" s="1"/>
  <c r="L83" i="11"/>
  <c r="P83" i="11" s="1"/>
  <c r="M83" i="11"/>
  <c r="N83" i="11" s="1"/>
  <c r="L84" i="11"/>
  <c r="P84" i="11" s="1"/>
  <c r="M84" i="11"/>
  <c r="N84" i="11"/>
  <c r="L85" i="11"/>
  <c r="M85" i="11"/>
  <c r="N85" i="11" s="1"/>
  <c r="P85" i="11" s="1"/>
  <c r="L86" i="11"/>
  <c r="P86" i="11" s="1"/>
  <c r="M86" i="11"/>
  <c r="N86" i="11" s="1"/>
  <c r="L87" i="11"/>
  <c r="P87" i="11" s="1"/>
  <c r="M87" i="11"/>
  <c r="N87" i="11"/>
  <c r="L88" i="11"/>
  <c r="M88" i="11"/>
  <c r="N88" i="11" s="1"/>
  <c r="P88" i="11" s="1"/>
  <c r="L89" i="11"/>
  <c r="M89" i="11"/>
  <c r="N89" i="11" s="1"/>
  <c r="L90" i="11"/>
  <c r="P90" i="11" s="1"/>
  <c r="M90" i="11"/>
  <c r="N90" i="11"/>
  <c r="L91" i="11"/>
  <c r="M91" i="11"/>
  <c r="N91" i="11" s="1"/>
  <c r="P91" i="11" s="1"/>
  <c r="L92" i="11"/>
  <c r="M92" i="11"/>
  <c r="N92" i="11" s="1"/>
  <c r="L93" i="11"/>
  <c r="P93" i="11" s="1"/>
  <c r="M93" i="11"/>
  <c r="N93" i="11"/>
  <c r="L94" i="11"/>
  <c r="M94" i="11"/>
  <c r="N94" i="11" s="1"/>
  <c r="P94" i="11" s="1"/>
  <c r="L95" i="11"/>
  <c r="M95" i="11"/>
  <c r="N95" i="11" s="1"/>
  <c r="L96" i="11"/>
  <c r="P96" i="11" s="1"/>
  <c r="M96" i="11"/>
  <c r="N96" i="11"/>
  <c r="L97" i="11"/>
  <c r="M97" i="11"/>
  <c r="N97" i="11" s="1"/>
  <c r="P97" i="11" s="1"/>
  <c r="L98" i="11"/>
  <c r="P98" i="11" s="1"/>
  <c r="M98" i="11"/>
  <c r="N98" i="11" s="1"/>
  <c r="L99" i="11"/>
  <c r="P99" i="11" s="1"/>
  <c r="M99" i="11"/>
  <c r="N99" i="11"/>
  <c r="L100" i="11"/>
  <c r="M100" i="11"/>
  <c r="N100" i="11" s="1"/>
  <c r="P100" i="11" s="1"/>
  <c r="L101" i="11"/>
  <c r="M101" i="11"/>
  <c r="N101" i="11" s="1"/>
  <c r="L102" i="11"/>
  <c r="P102" i="11" s="1"/>
  <c r="M102" i="11"/>
  <c r="N102" i="11"/>
  <c r="L103" i="11"/>
  <c r="M103" i="11"/>
  <c r="N103" i="11" s="1"/>
  <c r="P103" i="11" s="1"/>
  <c r="L104" i="11"/>
  <c r="M104" i="11"/>
  <c r="N104" i="11" s="1"/>
  <c r="L105" i="11"/>
  <c r="P105" i="11" s="1"/>
  <c r="M105" i="11"/>
  <c r="N105" i="11"/>
  <c r="L106" i="11"/>
  <c r="M106" i="11"/>
  <c r="N106" i="11" s="1"/>
  <c r="P106" i="11" s="1"/>
  <c r="L107" i="11"/>
  <c r="M107" i="11"/>
  <c r="N107" i="11" s="1"/>
  <c r="L108" i="11"/>
  <c r="P108" i="11" s="1"/>
  <c r="M108" i="11"/>
  <c r="N108" i="11"/>
  <c r="L109" i="11"/>
  <c r="M109" i="11"/>
  <c r="N109" i="11" s="1"/>
  <c r="P109" i="11" s="1"/>
  <c r="L110" i="11"/>
  <c r="M110" i="11"/>
  <c r="N110" i="11" s="1"/>
  <c r="L111" i="11"/>
  <c r="P111" i="11" s="1"/>
  <c r="M111" i="11"/>
  <c r="N111" i="11"/>
  <c r="L112" i="11"/>
  <c r="M112" i="11"/>
  <c r="N112" i="11" s="1"/>
  <c r="P112" i="11" s="1"/>
  <c r="L113" i="11"/>
  <c r="M113" i="11"/>
  <c r="N113" i="11" s="1"/>
  <c r="L114" i="11"/>
  <c r="P114" i="11" s="1"/>
  <c r="M114" i="11"/>
  <c r="N114" i="11"/>
  <c r="L115" i="11"/>
  <c r="M115" i="11"/>
  <c r="N115" i="11" s="1"/>
  <c r="P115" i="11" s="1"/>
  <c r="L116" i="11"/>
  <c r="M116" i="11"/>
  <c r="N116" i="11" s="1"/>
  <c r="L117" i="11"/>
  <c r="P117" i="11" s="1"/>
  <c r="M117" i="11"/>
  <c r="N117" i="11"/>
  <c r="L118" i="11"/>
  <c r="M118" i="11"/>
  <c r="N118" i="11" s="1"/>
  <c r="P118" i="11" s="1"/>
  <c r="L119" i="11"/>
  <c r="P119" i="11" s="1"/>
  <c r="M119" i="11"/>
  <c r="N119" i="11" s="1"/>
  <c r="L120" i="11"/>
  <c r="P120" i="11" s="1"/>
  <c r="M120" i="11"/>
  <c r="N120" i="11"/>
  <c r="L121" i="11"/>
  <c r="M121" i="11"/>
  <c r="N121" i="11" s="1"/>
  <c r="P121" i="11" s="1"/>
  <c r="L122" i="11"/>
  <c r="P122" i="11" s="1"/>
  <c r="M122" i="11"/>
  <c r="N122" i="11" s="1"/>
  <c r="P116" i="11" l="1"/>
  <c r="P95" i="11"/>
  <c r="P110" i="11"/>
  <c r="P89" i="11"/>
  <c r="P104" i="11"/>
  <c r="P80" i="11"/>
  <c r="P101" i="11"/>
  <c r="P113" i="11"/>
  <c r="P92" i="11"/>
  <c r="P107" i="11"/>
  <c r="U4" i="17"/>
  <c r="U5" i="17"/>
  <c r="U6" i="17"/>
  <c r="U7" i="17"/>
  <c r="U8" i="17"/>
  <c r="U9" i="17"/>
  <c r="U10" i="17"/>
  <c r="U11" i="17"/>
  <c r="U12" i="17"/>
  <c r="U13" i="17"/>
  <c r="U14" i="17"/>
  <c r="U15" i="17"/>
  <c r="U16" i="17"/>
  <c r="U17" i="17"/>
  <c r="U18" i="17"/>
  <c r="U19" i="17"/>
  <c r="U20" i="17"/>
  <c r="U21" i="17"/>
  <c r="U22" i="17"/>
  <c r="U23" i="17"/>
  <c r="U3" i="17"/>
  <c r="P4" i="17"/>
  <c r="P5" i="17"/>
  <c r="P6" i="17"/>
  <c r="P7" i="17"/>
  <c r="P8" i="17"/>
  <c r="P9" i="17"/>
  <c r="P10" i="17"/>
  <c r="P11" i="17"/>
  <c r="P12" i="17"/>
  <c r="P13" i="17"/>
  <c r="P14" i="17"/>
  <c r="P15" i="17"/>
  <c r="P16" i="17"/>
  <c r="P17" i="17"/>
  <c r="P18" i="17"/>
  <c r="P19" i="17"/>
  <c r="P20" i="17"/>
  <c r="P21" i="17"/>
  <c r="P22" i="17"/>
  <c r="P23" i="17"/>
  <c r="P3" i="17"/>
  <c r="N4" i="17"/>
  <c r="N5" i="17"/>
  <c r="N6" i="17"/>
  <c r="N7" i="17"/>
  <c r="N8" i="17"/>
  <c r="N9" i="17"/>
  <c r="N10" i="17"/>
  <c r="N11" i="17"/>
  <c r="N12" i="17"/>
  <c r="N13" i="17"/>
  <c r="N14" i="17"/>
  <c r="N15" i="17"/>
  <c r="N16" i="17"/>
  <c r="N17" i="17"/>
  <c r="N18" i="17"/>
  <c r="N19" i="17"/>
  <c r="N20" i="17"/>
  <c r="N21" i="17"/>
  <c r="N22" i="17"/>
  <c r="N23" i="17"/>
  <c r="N3" i="17"/>
  <c r="L4" i="17"/>
  <c r="L5" i="17"/>
  <c r="L6" i="17"/>
  <c r="L7" i="17"/>
  <c r="L8" i="17"/>
  <c r="L9" i="17"/>
  <c r="L10" i="17"/>
  <c r="L11" i="17"/>
  <c r="L12" i="17"/>
  <c r="L13" i="17"/>
  <c r="L14" i="17"/>
  <c r="L15" i="17"/>
  <c r="L16" i="17"/>
  <c r="L17" i="17"/>
  <c r="L18" i="17"/>
  <c r="L19" i="17"/>
  <c r="L20" i="17"/>
  <c r="L21" i="17"/>
  <c r="L22" i="17"/>
  <c r="L23" i="17"/>
  <c r="L3" i="17"/>
  <c r="J4" i="17"/>
  <c r="J5" i="17"/>
  <c r="J6" i="17"/>
  <c r="J7" i="17"/>
  <c r="J8" i="17"/>
  <c r="J9" i="17"/>
  <c r="J10" i="17"/>
  <c r="J11" i="17"/>
  <c r="J12" i="17"/>
  <c r="J13" i="17"/>
  <c r="J14" i="17"/>
  <c r="J15" i="17"/>
  <c r="J16" i="17"/>
  <c r="J17" i="17"/>
  <c r="J18" i="17"/>
  <c r="J19" i="17"/>
  <c r="J20" i="17"/>
  <c r="J21" i="17"/>
  <c r="J22" i="17"/>
  <c r="J23" i="17"/>
  <c r="J3" i="17"/>
  <c r="K8" i="26" l="1"/>
  <c r="C4" i="17" s="1"/>
  <c r="K9" i="26"/>
  <c r="C5" i="17" s="1"/>
  <c r="K10" i="26"/>
  <c r="C6" i="17" s="1"/>
  <c r="K11" i="26"/>
  <c r="K12" i="26"/>
  <c r="K13" i="26"/>
  <c r="K14" i="26"/>
  <c r="C10" i="17" s="1"/>
  <c r="K15" i="26"/>
  <c r="C11" i="17" s="1"/>
  <c r="K16" i="26"/>
  <c r="K17" i="26"/>
  <c r="K18" i="26"/>
  <c r="K19" i="26"/>
  <c r="C15" i="17" s="1"/>
  <c r="K20" i="26"/>
  <c r="C16" i="17" s="1"/>
  <c r="K21" i="26"/>
  <c r="C17" i="17" s="1"/>
  <c r="K22" i="26"/>
  <c r="C18" i="17" s="1"/>
  <c r="K23" i="26"/>
  <c r="K24" i="26"/>
  <c r="K25" i="26"/>
  <c r="K26" i="26"/>
  <c r="C22" i="17" s="1"/>
  <c r="K27" i="26"/>
  <c r="C23" i="17" s="1"/>
  <c r="K7" i="26"/>
  <c r="C3" i="17" s="1"/>
  <c r="C7" i="17"/>
  <c r="C8" i="17"/>
  <c r="C9" i="17"/>
  <c r="C12" i="17"/>
  <c r="C13" i="17"/>
  <c r="C14" i="17"/>
  <c r="C19" i="17"/>
  <c r="C20" i="17"/>
  <c r="C21" i="17"/>
  <c r="C7" i="44" l="1"/>
  <c r="C8" i="44"/>
  <c r="C9" i="44"/>
  <c r="C10" i="44"/>
  <c r="C11" i="44"/>
  <c r="C12" i="44"/>
  <c r="C13" i="44"/>
  <c r="C14" i="44"/>
  <c r="C15" i="44"/>
  <c r="C16" i="44"/>
  <c r="C17" i="44"/>
  <c r="C18" i="44"/>
  <c r="C19" i="44"/>
  <c r="C20" i="44"/>
  <c r="C21" i="44"/>
  <c r="C22" i="44"/>
  <c r="C23" i="44"/>
  <c r="C24" i="44"/>
  <c r="C25" i="44"/>
  <c r="C26" i="44"/>
  <c r="C6" i="44"/>
  <c r="B7" i="44"/>
  <c r="B8" i="44"/>
  <c r="B9" i="44"/>
  <c r="B10" i="44"/>
  <c r="B11" i="44"/>
  <c r="B12" i="44"/>
  <c r="B13" i="44"/>
  <c r="B14" i="44"/>
  <c r="B15" i="44"/>
  <c r="B16" i="44"/>
  <c r="B17" i="44"/>
  <c r="B18" i="44"/>
  <c r="B19" i="44"/>
  <c r="B20" i="44"/>
  <c r="B21" i="44"/>
  <c r="B22" i="44"/>
  <c r="B23" i="44"/>
  <c r="B24" i="44"/>
  <c r="B25" i="44"/>
  <c r="B26" i="44"/>
  <c r="B6" i="44"/>
  <c r="C3" i="44"/>
  <c r="C6" i="43"/>
  <c r="D6" i="43"/>
  <c r="E6" i="43"/>
  <c r="C7" i="43"/>
  <c r="D7" i="43"/>
  <c r="E7" i="43"/>
  <c r="C8" i="43"/>
  <c r="D8" i="43"/>
  <c r="E8" i="43"/>
  <c r="C9" i="43"/>
  <c r="D9" i="43"/>
  <c r="E9" i="43"/>
  <c r="C10" i="43"/>
  <c r="D10" i="43"/>
  <c r="E10" i="43"/>
  <c r="C11" i="43"/>
  <c r="D11" i="43"/>
  <c r="E11" i="43"/>
  <c r="C12" i="43"/>
  <c r="D12" i="43"/>
  <c r="E12" i="43"/>
  <c r="C13" i="43"/>
  <c r="D13" i="43"/>
  <c r="E13" i="43"/>
  <c r="C14" i="43"/>
  <c r="D14" i="43"/>
  <c r="E14" i="43"/>
  <c r="C15" i="43"/>
  <c r="D15" i="43"/>
  <c r="E15" i="43"/>
  <c r="C16" i="43"/>
  <c r="D16" i="43"/>
  <c r="E16" i="43"/>
  <c r="C17" i="43"/>
  <c r="D17" i="43"/>
  <c r="E17" i="43"/>
  <c r="C18" i="43"/>
  <c r="D18" i="43"/>
  <c r="E18" i="43"/>
  <c r="C19" i="43"/>
  <c r="D19" i="43"/>
  <c r="E19" i="43"/>
  <c r="C20" i="43"/>
  <c r="D20" i="43"/>
  <c r="E20" i="43"/>
  <c r="C21" i="43"/>
  <c r="D21" i="43"/>
  <c r="E21" i="43"/>
  <c r="C22" i="43"/>
  <c r="D22" i="43"/>
  <c r="E22" i="43"/>
  <c r="C23" i="43"/>
  <c r="D23" i="43"/>
  <c r="E23" i="43"/>
  <c r="C24" i="43"/>
  <c r="D24" i="43"/>
  <c r="E24" i="43"/>
  <c r="C25" i="43"/>
  <c r="D25" i="43"/>
  <c r="E25" i="43"/>
  <c r="C26" i="43"/>
  <c r="D26" i="43"/>
  <c r="E26" i="43"/>
  <c r="B7" i="43"/>
  <c r="B8" i="43"/>
  <c r="B9" i="43"/>
  <c r="B10" i="43"/>
  <c r="B11" i="43"/>
  <c r="B12" i="43"/>
  <c r="B13" i="43"/>
  <c r="B14" i="43"/>
  <c r="B15" i="43"/>
  <c r="B16" i="43"/>
  <c r="B17" i="43"/>
  <c r="B18" i="43"/>
  <c r="B19" i="43"/>
  <c r="B20" i="43"/>
  <c r="B21" i="43"/>
  <c r="B22" i="43"/>
  <c r="B23" i="43"/>
  <c r="B24" i="43"/>
  <c r="B25" i="43"/>
  <c r="B26" i="43"/>
  <c r="B6" i="43"/>
  <c r="E26" i="42"/>
  <c r="D26" i="42"/>
  <c r="C26" i="42"/>
  <c r="E25" i="42"/>
  <c r="D25" i="42"/>
  <c r="C25" i="42"/>
  <c r="E24" i="42"/>
  <c r="D24" i="42"/>
  <c r="C24" i="42"/>
  <c r="E23" i="42"/>
  <c r="D23" i="42"/>
  <c r="C23" i="42"/>
  <c r="E22" i="42"/>
  <c r="D22" i="42"/>
  <c r="C22" i="42"/>
  <c r="E21" i="42"/>
  <c r="D21" i="42"/>
  <c r="C21" i="42"/>
  <c r="E20" i="42"/>
  <c r="D20" i="42"/>
  <c r="C20" i="42"/>
  <c r="E19" i="42"/>
  <c r="D19" i="42"/>
  <c r="C19" i="42"/>
  <c r="E18" i="42"/>
  <c r="D18" i="42"/>
  <c r="C18" i="42"/>
  <c r="E17" i="42"/>
  <c r="D17" i="42"/>
  <c r="C17" i="42"/>
  <c r="E16" i="42"/>
  <c r="D16" i="42"/>
  <c r="C16" i="42"/>
  <c r="E15" i="42"/>
  <c r="D15" i="42"/>
  <c r="C15" i="42"/>
  <c r="E14" i="42"/>
  <c r="D14" i="42"/>
  <c r="C14" i="42"/>
  <c r="E13" i="42"/>
  <c r="D13" i="42"/>
  <c r="C13" i="42"/>
  <c r="E12" i="42"/>
  <c r="D12" i="42"/>
  <c r="C12" i="42"/>
  <c r="E11" i="42"/>
  <c r="D11" i="42"/>
  <c r="C11" i="42"/>
  <c r="E10" i="42"/>
  <c r="D10" i="42"/>
  <c r="C10" i="42"/>
  <c r="E9" i="42"/>
  <c r="D9" i="42"/>
  <c r="C9" i="42"/>
  <c r="E8" i="42"/>
  <c r="D8" i="42"/>
  <c r="C8" i="42"/>
  <c r="E7" i="42"/>
  <c r="D7" i="42"/>
  <c r="C7" i="42"/>
  <c r="F7" i="42" s="1"/>
  <c r="S4" i="17" s="1"/>
  <c r="E6" i="42"/>
  <c r="D6" i="42"/>
  <c r="C6" i="42"/>
  <c r="B7" i="42"/>
  <c r="B8" i="42"/>
  <c r="B9" i="42"/>
  <c r="B10" i="42"/>
  <c r="B11" i="42"/>
  <c r="B12" i="42"/>
  <c r="B13" i="42"/>
  <c r="B14" i="42"/>
  <c r="B15" i="42"/>
  <c r="B16" i="42"/>
  <c r="B17" i="42"/>
  <c r="B18" i="42"/>
  <c r="B19" i="42"/>
  <c r="B20" i="42"/>
  <c r="B21" i="42"/>
  <c r="B22" i="42"/>
  <c r="B23" i="42"/>
  <c r="B24" i="42"/>
  <c r="B25" i="42"/>
  <c r="B26" i="42"/>
  <c r="B6" i="42"/>
  <c r="C3" i="42"/>
  <c r="I6" i="41"/>
  <c r="I7" i="41"/>
  <c r="I8" i="41"/>
  <c r="I9" i="41"/>
  <c r="I10" i="41"/>
  <c r="I11" i="41"/>
  <c r="I12" i="41"/>
  <c r="I13" i="41"/>
  <c r="I14" i="41"/>
  <c r="I15" i="41"/>
  <c r="I16" i="41"/>
  <c r="I17" i="41"/>
  <c r="I18" i="41"/>
  <c r="I19" i="41"/>
  <c r="I20" i="41"/>
  <c r="I21" i="41"/>
  <c r="I22" i="41"/>
  <c r="I23" i="41"/>
  <c r="I24" i="41"/>
  <c r="I25" i="41"/>
  <c r="I26" i="41"/>
  <c r="H7" i="41"/>
  <c r="H8" i="41"/>
  <c r="H9" i="41"/>
  <c r="H10" i="41"/>
  <c r="H11" i="41"/>
  <c r="H12" i="41"/>
  <c r="H13" i="41"/>
  <c r="H14" i="41"/>
  <c r="H15" i="41"/>
  <c r="H16" i="41"/>
  <c r="H17" i="41"/>
  <c r="H18" i="41"/>
  <c r="H19" i="41"/>
  <c r="B19" i="41" s="1"/>
  <c r="H20" i="41"/>
  <c r="H21" i="41"/>
  <c r="H22" i="41"/>
  <c r="H23" i="41"/>
  <c r="H24" i="41"/>
  <c r="H25" i="41"/>
  <c r="H26" i="41"/>
  <c r="H6" i="41"/>
  <c r="D6" i="41"/>
  <c r="E6" i="41"/>
  <c r="F6" i="41"/>
  <c r="D7" i="41"/>
  <c r="E7" i="41"/>
  <c r="F7" i="41"/>
  <c r="D8" i="41"/>
  <c r="E8" i="41"/>
  <c r="F8" i="41"/>
  <c r="D9" i="41"/>
  <c r="G9" i="41" s="1"/>
  <c r="E9" i="41"/>
  <c r="F9" i="41"/>
  <c r="D10" i="41"/>
  <c r="E10" i="41"/>
  <c r="F10" i="41"/>
  <c r="D11" i="41"/>
  <c r="E11" i="41"/>
  <c r="F11" i="41"/>
  <c r="D12" i="41"/>
  <c r="E12" i="41"/>
  <c r="F12" i="41"/>
  <c r="D13" i="41"/>
  <c r="E13" i="41"/>
  <c r="F13" i="41"/>
  <c r="D14" i="41"/>
  <c r="E14" i="41"/>
  <c r="F14" i="41"/>
  <c r="D15" i="41"/>
  <c r="E15" i="41"/>
  <c r="F15" i="41"/>
  <c r="D16" i="41"/>
  <c r="E16" i="41"/>
  <c r="F16" i="41"/>
  <c r="D17" i="41"/>
  <c r="E17" i="41"/>
  <c r="F17" i="41"/>
  <c r="D18" i="41"/>
  <c r="E18" i="41"/>
  <c r="F18" i="41"/>
  <c r="D19" i="41"/>
  <c r="E19" i="41"/>
  <c r="F19" i="41"/>
  <c r="D20" i="41"/>
  <c r="E20" i="41"/>
  <c r="F20" i="41"/>
  <c r="D21" i="41"/>
  <c r="E21" i="41"/>
  <c r="F21" i="41"/>
  <c r="D22" i="41"/>
  <c r="E22" i="41"/>
  <c r="F22" i="41"/>
  <c r="D23" i="41"/>
  <c r="E23" i="41"/>
  <c r="F23" i="41"/>
  <c r="D24" i="41"/>
  <c r="E24" i="41"/>
  <c r="F24" i="41"/>
  <c r="D25" i="41"/>
  <c r="E25" i="41"/>
  <c r="F25" i="41"/>
  <c r="D26" i="41"/>
  <c r="E26" i="41"/>
  <c r="F26" i="41"/>
  <c r="C7" i="41"/>
  <c r="C8" i="41"/>
  <c r="C9" i="41"/>
  <c r="C10" i="41"/>
  <c r="G10" i="41" s="1"/>
  <c r="C11" i="41"/>
  <c r="C12" i="41"/>
  <c r="C13" i="41"/>
  <c r="C14" i="41"/>
  <c r="C15" i="41"/>
  <c r="C16" i="41"/>
  <c r="C17" i="41"/>
  <c r="C18" i="41"/>
  <c r="C19" i="41"/>
  <c r="C20" i="41"/>
  <c r="C21" i="41"/>
  <c r="C22" i="41"/>
  <c r="C23" i="41"/>
  <c r="C24" i="41"/>
  <c r="C25" i="41"/>
  <c r="C26" i="41"/>
  <c r="C6" i="41"/>
  <c r="B24" i="41"/>
  <c r="B22" i="41"/>
  <c r="B20" i="41"/>
  <c r="B17" i="41"/>
  <c r="B16" i="41"/>
  <c r="B15" i="41"/>
  <c r="B13" i="41"/>
  <c r="B12" i="41"/>
  <c r="B11" i="41"/>
  <c r="B10" i="41"/>
  <c r="B9" i="41"/>
  <c r="B8" i="41"/>
  <c r="B7" i="41"/>
  <c r="I3" i="41"/>
  <c r="D3" i="41"/>
  <c r="I6" i="40"/>
  <c r="I7" i="40"/>
  <c r="I8" i="40"/>
  <c r="I9" i="40"/>
  <c r="I10" i="40"/>
  <c r="I11" i="40"/>
  <c r="I12" i="40"/>
  <c r="I13" i="40"/>
  <c r="I14" i="40"/>
  <c r="I15" i="40"/>
  <c r="I16" i="40"/>
  <c r="I17" i="40"/>
  <c r="I18" i="40"/>
  <c r="I19" i="40"/>
  <c r="I20" i="40"/>
  <c r="I21" i="40"/>
  <c r="I22" i="40"/>
  <c r="I23" i="40"/>
  <c r="I24" i="40"/>
  <c r="I25" i="40"/>
  <c r="I26" i="40"/>
  <c r="H7" i="40"/>
  <c r="H8" i="40"/>
  <c r="H9" i="40"/>
  <c r="H10" i="40"/>
  <c r="H11" i="40"/>
  <c r="H12" i="40"/>
  <c r="H13" i="40"/>
  <c r="H14" i="40"/>
  <c r="H15" i="40"/>
  <c r="H16" i="40"/>
  <c r="H17" i="40"/>
  <c r="B17" i="40" s="1"/>
  <c r="H18" i="40"/>
  <c r="H19" i="40"/>
  <c r="H20" i="40"/>
  <c r="H21" i="40"/>
  <c r="H22" i="40"/>
  <c r="B22" i="40" s="1"/>
  <c r="H23" i="40"/>
  <c r="H24" i="40"/>
  <c r="H25" i="40"/>
  <c r="B25" i="40" s="1"/>
  <c r="H26" i="40"/>
  <c r="H6" i="40"/>
  <c r="D6" i="40"/>
  <c r="E6" i="40"/>
  <c r="F6" i="40"/>
  <c r="D7" i="40"/>
  <c r="E7" i="40"/>
  <c r="F7" i="40"/>
  <c r="D8" i="40"/>
  <c r="E8" i="40"/>
  <c r="F8" i="40"/>
  <c r="D9" i="40"/>
  <c r="E9" i="40"/>
  <c r="F9" i="40"/>
  <c r="D10" i="40"/>
  <c r="E10" i="40"/>
  <c r="F10" i="40"/>
  <c r="D11" i="40"/>
  <c r="E11" i="40"/>
  <c r="F11" i="40"/>
  <c r="D12" i="40"/>
  <c r="E12" i="40"/>
  <c r="F12" i="40"/>
  <c r="D13" i="40"/>
  <c r="E13" i="40"/>
  <c r="F13" i="40"/>
  <c r="D14" i="40"/>
  <c r="E14" i="40"/>
  <c r="F14" i="40"/>
  <c r="D15" i="40"/>
  <c r="E15" i="40"/>
  <c r="F15" i="40"/>
  <c r="D16" i="40"/>
  <c r="E16" i="40"/>
  <c r="F16" i="40"/>
  <c r="D17" i="40"/>
  <c r="G17" i="40" s="1"/>
  <c r="E17" i="40"/>
  <c r="F17" i="40"/>
  <c r="D18" i="40"/>
  <c r="E18" i="40"/>
  <c r="F18" i="40"/>
  <c r="D19" i="40"/>
  <c r="E19" i="40"/>
  <c r="F19" i="40"/>
  <c r="D20" i="40"/>
  <c r="E20" i="40"/>
  <c r="F20" i="40"/>
  <c r="D21" i="40"/>
  <c r="E21" i="40"/>
  <c r="F21" i="40"/>
  <c r="D22" i="40"/>
  <c r="E22" i="40"/>
  <c r="F22" i="40"/>
  <c r="D23" i="40"/>
  <c r="E23" i="40"/>
  <c r="F23" i="40"/>
  <c r="D24" i="40"/>
  <c r="G24" i="40" s="1"/>
  <c r="E24" i="40"/>
  <c r="F24" i="40"/>
  <c r="D25" i="40"/>
  <c r="E25" i="40"/>
  <c r="F25" i="40"/>
  <c r="D26" i="40"/>
  <c r="E26" i="40"/>
  <c r="F26" i="40"/>
  <c r="C7" i="40"/>
  <c r="C8" i="40"/>
  <c r="B8" i="40" s="1"/>
  <c r="C9" i="40"/>
  <c r="C10" i="40"/>
  <c r="C11" i="40"/>
  <c r="C12" i="40"/>
  <c r="C13" i="40"/>
  <c r="C14" i="40"/>
  <c r="C15" i="40"/>
  <c r="C16" i="40"/>
  <c r="C17" i="40"/>
  <c r="C18" i="40"/>
  <c r="C19" i="40"/>
  <c r="C20" i="40"/>
  <c r="C21" i="40"/>
  <c r="C22" i="40"/>
  <c r="C23" i="40"/>
  <c r="C24" i="40"/>
  <c r="C25" i="40"/>
  <c r="C26" i="40"/>
  <c r="C6" i="40"/>
  <c r="B24" i="40"/>
  <c r="B23" i="40"/>
  <c r="B16" i="40"/>
  <c r="B15" i="40"/>
  <c r="G12" i="40"/>
  <c r="B12" i="40"/>
  <c r="B11" i="40"/>
  <c r="G10" i="40"/>
  <c r="B10" i="40"/>
  <c r="B9" i="40"/>
  <c r="B7" i="40"/>
  <c r="I3" i="40"/>
  <c r="D3" i="40"/>
  <c r="C6" i="39"/>
  <c r="D6" i="39"/>
  <c r="E6" i="39"/>
  <c r="C7" i="39"/>
  <c r="D7" i="39"/>
  <c r="E7" i="39"/>
  <c r="C8" i="39"/>
  <c r="D8" i="39"/>
  <c r="E8" i="39"/>
  <c r="C9" i="39"/>
  <c r="D9" i="39"/>
  <c r="E9" i="39"/>
  <c r="C10" i="39"/>
  <c r="D10" i="39"/>
  <c r="E10" i="39"/>
  <c r="C11" i="39"/>
  <c r="D11" i="39"/>
  <c r="E11" i="39"/>
  <c r="C12" i="39"/>
  <c r="D12" i="39"/>
  <c r="E12" i="39"/>
  <c r="C13" i="39"/>
  <c r="D13" i="39"/>
  <c r="E13" i="39"/>
  <c r="C14" i="39"/>
  <c r="D14" i="39"/>
  <c r="E14" i="39"/>
  <c r="C15" i="39"/>
  <c r="D15" i="39"/>
  <c r="E15" i="39"/>
  <c r="C16" i="39"/>
  <c r="D16" i="39"/>
  <c r="E16" i="39"/>
  <c r="C17" i="39"/>
  <c r="D17" i="39"/>
  <c r="F17" i="39" s="1"/>
  <c r="E17" i="39"/>
  <c r="C18" i="39"/>
  <c r="D18" i="39"/>
  <c r="E18" i="39"/>
  <c r="C19" i="39"/>
  <c r="D19" i="39"/>
  <c r="E19" i="39"/>
  <c r="C20" i="39"/>
  <c r="D20" i="39"/>
  <c r="E20" i="39"/>
  <c r="C21" i="39"/>
  <c r="D21" i="39"/>
  <c r="E21" i="39"/>
  <c r="C22" i="39"/>
  <c r="D22" i="39"/>
  <c r="E22" i="39"/>
  <c r="C23" i="39"/>
  <c r="D23" i="39"/>
  <c r="E23" i="39"/>
  <c r="C24" i="39"/>
  <c r="D24" i="39"/>
  <c r="E24" i="39"/>
  <c r="C25" i="39"/>
  <c r="D25" i="39"/>
  <c r="E25" i="39"/>
  <c r="C26" i="39"/>
  <c r="D26" i="39"/>
  <c r="E26" i="39"/>
  <c r="B7" i="39"/>
  <c r="B8" i="39"/>
  <c r="F8" i="39" s="1"/>
  <c r="B9" i="39"/>
  <c r="B10" i="39"/>
  <c r="B11" i="39"/>
  <c r="B12" i="39"/>
  <c r="B13" i="39"/>
  <c r="B14" i="39"/>
  <c r="B15" i="39"/>
  <c r="B16" i="39"/>
  <c r="B17" i="39"/>
  <c r="B18" i="39"/>
  <c r="B19" i="39"/>
  <c r="B20" i="39"/>
  <c r="B21" i="39"/>
  <c r="B22" i="39"/>
  <c r="B23" i="39"/>
  <c r="B24" i="39"/>
  <c r="B25" i="39"/>
  <c r="B26" i="39"/>
  <c r="B6" i="39"/>
  <c r="I6" i="38"/>
  <c r="I7" i="38"/>
  <c r="I8" i="38"/>
  <c r="I9" i="38"/>
  <c r="I10" i="38"/>
  <c r="I11" i="38"/>
  <c r="I12" i="38"/>
  <c r="I13" i="38"/>
  <c r="I14" i="38"/>
  <c r="I15" i="38"/>
  <c r="I16" i="38"/>
  <c r="I17" i="38"/>
  <c r="I18" i="38"/>
  <c r="I19" i="38"/>
  <c r="I20" i="38"/>
  <c r="I21" i="38"/>
  <c r="I22" i="38"/>
  <c r="I23" i="38"/>
  <c r="I24" i="38"/>
  <c r="I25" i="38"/>
  <c r="I26" i="38"/>
  <c r="H7" i="38"/>
  <c r="H8" i="38"/>
  <c r="H9" i="38"/>
  <c r="H10" i="38"/>
  <c r="H11" i="38"/>
  <c r="H12" i="38"/>
  <c r="H13" i="38"/>
  <c r="H14" i="38"/>
  <c r="H15" i="38"/>
  <c r="H16" i="38"/>
  <c r="H17" i="38"/>
  <c r="H18" i="38"/>
  <c r="H19" i="38"/>
  <c r="H20" i="38"/>
  <c r="H21" i="38"/>
  <c r="H22" i="38"/>
  <c r="H23" i="38"/>
  <c r="H24" i="38"/>
  <c r="H25" i="38"/>
  <c r="H26" i="38"/>
  <c r="H6" i="38"/>
  <c r="E6" i="38"/>
  <c r="F6" i="38"/>
  <c r="E7" i="38"/>
  <c r="F7" i="38"/>
  <c r="E8" i="38"/>
  <c r="F8" i="38"/>
  <c r="E9" i="38"/>
  <c r="F9" i="38"/>
  <c r="E10" i="38"/>
  <c r="F10" i="38"/>
  <c r="E11" i="38"/>
  <c r="F11" i="38"/>
  <c r="E12" i="38"/>
  <c r="F12" i="38"/>
  <c r="E13" i="38"/>
  <c r="F13" i="38"/>
  <c r="E14" i="38"/>
  <c r="F14" i="38"/>
  <c r="E15" i="38"/>
  <c r="F15" i="38"/>
  <c r="E16" i="38"/>
  <c r="F16" i="38"/>
  <c r="E17" i="38"/>
  <c r="F17" i="38"/>
  <c r="E18" i="38"/>
  <c r="F18" i="38"/>
  <c r="E19" i="38"/>
  <c r="F19" i="38"/>
  <c r="E20" i="38"/>
  <c r="F20" i="38"/>
  <c r="E21" i="38"/>
  <c r="F21" i="38"/>
  <c r="E22" i="38"/>
  <c r="F22" i="38"/>
  <c r="E23" i="38"/>
  <c r="F23" i="38"/>
  <c r="E24" i="38"/>
  <c r="F24" i="38"/>
  <c r="E25" i="38"/>
  <c r="F25" i="38"/>
  <c r="E26" i="38"/>
  <c r="F26" i="38"/>
  <c r="C7" i="38"/>
  <c r="C8" i="38"/>
  <c r="C9" i="38"/>
  <c r="B9" i="38" s="1"/>
  <c r="C10" i="38"/>
  <c r="B10" i="38" s="1"/>
  <c r="C11" i="38"/>
  <c r="C12" i="38"/>
  <c r="C13" i="38"/>
  <c r="C14" i="38"/>
  <c r="C15" i="38"/>
  <c r="C16" i="38"/>
  <c r="B16" i="38" s="1"/>
  <c r="C17" i="38"/>
  <c r="C18" i="38"/>
  <c r="C19" i="38"/>
  <c r="C20" i="38"/>
  <c r="C21" i="38"/>
  <c r="B21" i="38" s="1"/>
  <c r="C22" i="38"/>
  <c r="C23" i="38"/>
  <c r="C24" i="38"/>
  <c r="C25" i="38"/>
  <c r="B25" i="38" s="1"/>
  <c r="C26" i="38"/>
  <c r="C6" i="38"/>
  <c r="B13" i="38"/>
  <c r="B8" i="38"/>
  <c r="I3" i="38"/>
  <c r="D3" i="38"/>
  <c r="I26" i="37"/>
  <c r="I25" i="37"/>
  <c r="I24" i="37"/>
  <c r="I23" i="37"/>
  <c r="I22" i="37"/>
  <c r="I21" i="37"/>
  <c r="I20" i="37"/>
  <c r="I19" i="37"/>
  <c r="I18" i="37"/>
  <c r="I17" i="37"/>
  <c r="I16" i="37"/>
  <c r="I15" i="37"/>
  <c r="I14" i="37"/>
  <c r="I13" i="37"/>
  <c r="I12" i="37"/>
  <c r="I11" i="37"/>
  <c r="I10" i="37"/>
  <c r="I9" i="37"/>
  <c r="I8" i="37"/>
  <c r="I7" i="37"/>
  <c r="I6" i="37"/>
  <c r="H7" i="37"/>
  <c r="H8" i="37"/>
  <c r="H9" i="37"/>
  <c r="H10" i="37"/>
  <c r="H11" i="37"/>
  <c r="H12" i="37"/>
  <c r="H13" i="37"/>
  <c r="H14" i="37"/>
  <c r="H15" i="37"/>
  <c r="H16" i="37"/>
  <c r="H17" i="37"/>
  <c r="H18" i="37"/>
  <c r="H19" i="37"/>
  <c r="H20" i="37"/>
  <c r="H21" i="37"/>
  <c r="H22" i="37"/>
  <c r="H23" i="37"/>
  <c r="H24" i="37"/>
  <c r="H25" i="37"/>
  <c r="B25" i="37" s="1"/>
  <c r="H26" i="37"/>
  <c r="H6" i="37"/>
  <c r="F26" i="37"/>
  <c r="E26" i="37"/>
  <c r="D26" i="37"/>
  <c r="F25" i="37"/>
  <c r="E25" i="37"/>
  <c r="D25" i="37"/>
  <c r="F24" i="37"/>
  <c r="E24" i="37"/>
  <c r="D24" i="37"/>
  <c r="F23" i="37"/>
  <c r="E23" i="37"/>
  <c r="D23" i="37"/>
  <c r="G23" i="37" s="1"/>
  <c r="F22" i="37"/>
  <c r="E22" i="37"/>
  <c r="D22" i="37"/>
  <c r="F21" i="37"/>
  <c r="E21" i="37"/>
  <c r="D21" i="37"/>
  <c r="F20" i="37"/>
  <c r="E20" i="37"/>
  <c r="D20" i="37"/>
  <c r="F19" i="37"/>
  <c r="E19" i="37"/>
  <c r="D19" i="37"/>
  <c r="F18" i="37"/>
  <c r="E18" i="37"/>
  <c r="D18" i="37"/>
  <c r="F17" i="37"/>
  <c r="E17" i="37"/>
  <c r="D17" i="37"/>
  <c r="F16" i="37"/>
  <c r="E16" i="37"/>
  <c r="D16" i="37"/>
  <c r="F15" i="37"/>
  <c r="E15" i="37"/>
  <c r="D15" i="37"/>
  <c r="G15" i="37" s="1"/>
  <c r="F14" i="37"/>
  <c r="E14" i="37"/>
  <c r="D14" i="37"/>
  <c r="F13" i="37"/>
  <c r="E13" i="37"/>
  <c r="D13" i="37"/>
  <c r="F12" i="37"/>
  <c r="E12" i="37"/>
  <c r="D12" i="37"/>
  <c r="F11" i="37"/>
  <c r="E11" i="37"/>
  <c r="D11" i="37"/>
  <c r="F10" i="37"/>
  <c r="E10" i="37"/>
  <c r="D10" i="37"/>
  <c r="F9" i="37"/>
  <c r="E9" i="37"/>
  <c r="D9" i="37"/>
  <c r="F8" i="37"/>
  <c r="E8" i="37"/>
  <c r="D8" i="37"/>
  <c r="F7" i="37"/>
  <c r="E7" i="37"/>
  <c r="D7" i="37"/>
  <c r="F6" i="37"/>
  <c r="E6" i="37"/>
  <c r="D6" i="37"/>
  <c r="G17" i="37"/>
  <c r="G12" i="37"/>
  <c r="G14" i="37"/>
  <c r="C7" i="37"/>
  <c r="C8" i="37"/>
  <c r="C9" i="37"/>
  <c r="C10" i="37"/>
  <c r="C11" i="37"/>
  <c r="B11" i="37" s="1"/>
  <c r="C12" i="37"/>
  <c r="C13" i="37"/>
  <c r="C14" i="37"/>
  <c r="C15" i="37"/>
  <c r="C16" i="37"/>
  <c r="C17" i="37"/>
  <c r="C18" i="37"/>
  <c r="C19" i="37"/>
  <c r="C20" i="37"/>
  <c r="C21" i="37"/>
  <c r="C22" i="37"/>
  <c r="C23" i="37"/>
  <c r="B23" i="37" s="1"/>
  <c r="C24" i="37"/>
  <c r="C25" i="37"/>
  <c r="C26" i="37"/>
  <c r="C6" i="37"/>
  <c r="B26" i="37"/>
  <c r="B24" i="37"/>
  <c r="B19" i="37"/>
  <c r="B17" i="37"/>
  <c r="B16" i="37"/>
  <c r="B15" i="37"/>
  <c r="B14" i="37"/>
  <c r="B12" i="37"/>
  <c r="B10" i="37"/>
  <c r="B9" i="37"/>
  <c r="B8" i="37"/>
  <c r="B7" i="37"/>
  <c r="I3" i="37"/>
  <c r="D3" i="37"/>
  <c r="C3" i="36"/>
  <c r="C6" i="35"/>
  <c r="D6" i="35"/>
  <c r="E6" i="35"/>
  <c r="C7" i="35"/>
  <c r="D7" i="35"/>
  <c r="E7" i="35"/>
  <c r="C8" i="35"/>
  <c r="D8" i="35"/>
  <c r="E8" i="35"/>
  <c r="C9" i="35"/>
  <c r="D9" i="35"/>
  <c r="E9" i="35"/>
  <c r="C10" i="35"/>
  <c r="D10" i="35"/>
  <c r="E10" i="35"/>
  <c r="C11" i="35"/>
  <c r="D11" i="35"/>
  <c r="E11" i="35"/>
  <c r="C12" i="35"/>
  <c r="D12" i="35"/>
  <c r="E12" i="35"/>
  <c r="C13" i="35"/>
  <c r="D13" i="35"/>
  <c r="E13" i="35"/>
  <c r="C14" i="35"/>
  <c r="D14" i="35"/>
  <c r="E14" i="35"/>
  <c r="C15" i="35"/>
  <c r="D15" i="35"/>
  <c r="E15" i="35"/>
  <c r="C16" i="35"/>
  <c r="D16" i="35"/>
  <c r="E16" i="35"/>
  <c r="C17" i="35"/>
  <c r="D17" i="35"/>
  <c r="E17" i="35"/>
  <c r="C18" i="35"/>
  <c r="D18" i="35"/>
  <c r="E18" i="35"/>
  <c r="C19" i="35"/>
  <c r="D19" i="35"/>
  <c r="E19" i="35"/>
  <c r="C20" i="35"/>
  <c r="D20" i="35"/>
  <c r="E20" i="35"/>
  <c r="C21" i="35"/>
  <c r="D21" i="35"/>
  <c r="E21" i="35"/>
  <c r="C22" i="35"/>
  <c r="D22" i="35"/>
  <c r="E22" i="35"/>
  <c r="C23" i="35"/>
  <c r="D23" i="35"/>
  <c r="E23" i="35"/>
  <c r="C24" i="35"/>
  <c r="D24" i="35"/>
  <c r="E24" i="35"/>
  <c r="C25" i="35"/>
  <c r="D25" i="35"/>
  <c r="E25" i="35"/>
  <c r="C26" i="35"/>
  <c r="D26" i="35"/>
  <c r="E26" i="35"/>
  <c r="B7" i="35"/>
  <c r="F7" i="35" s="1"/>
  <c r="B8" i="35"/>
  <c r="B9" i="35"/>
  <c r="B10" i="35"/>
  <c r="B11" i="35"/>
  <c r="F11" i="35" s="1"/>
  <c r="B12" i="35"/>
  <c r="B13" i="35"/>
  <c r="B14" i="35"/>
  <c r="B15" i="35"/>
  <c r="B16" i="35"/>
  <c r="B17" i="35"/>
  <c r="B18" i="35"/>
  <c r="B19" i="35"/>
  <c r="B20" i="35"/>
  <c r="B21" i="35"/>
  <c r="B22" i="35"/>
  <c r="B23" i="35"/>
  <c r="B24" i="35"/>
  <c r="B25" i="35"/>
  <c r="B26" i="35"/>
  <c r="B6" i="35"/>
  <c r="F22" i="35"/>
  <c r="F10" i="35"/>
  <c r="C3" i="35"/>
  <c r="C3" i="34"/>
  <c r="E6" i="33"/>
  <c r="C6" i="33"/>
  <c r="D6" i="33"/>
  <c r="C7" i="33"/>
  <c r="D7" i="33"/>
  <c r="E7" i="33"/>
  <c r="C8" i="33"/>
  <c r="D8" i="33"/>
  <c r="E8" i="33"/>
  <c r="C9" i="33"/>
  <c r="D9" i="33"/>
  <c r="F9" i="33" s="1"/>
  <c r="E9" i="33"/>
  <c r="C10" i="33"/>
  <c r="D10" i="33"/>
  <c r="E10" i="33"/>
  <c r="C11" i="33"/>
  <c r="D11" i="33"/>
  <c r="E11" i="33"/>
  <c r="C12" i="33"/>
  <c r="D12" i="33"/>
  <c r="E12" i="33"/>
  <c r="C13" i="33"/>
  <c r="D13" i="33"/>
  <c r="F13" i="33" s="1"/>
  <c r="E13" i="33"/>
  <c r="C14" i="33"/>
  <c r="D14" i="33"/>
  <c r="E14" i="33"/>
  <c r="C15" i="33"/>
  <c r="D15" i="33"/>
  <c r="E15" i="33"/>
  <c r="C16" i="33"/>
  <c r="D16" i="33"/>
  <c r="E16" i="33"/>
  <c r="C17" i="33"/>
  <c r="D17" i="33"/>
  <c r="E17" i="33"/>
  <c r="C18" i="33"/>
  <c r="D18" i="33"/>
  <c r="E18" i="33"/>
  <c r="C19" i="33"/>
  <c r="D19" i="33"/>
  <c r="E19" i="33"/>
  <c r="C20" i="33"/>
  <c r="D20" i="33"/>
  <c r="E20" i="33"/>
  <c r="C21" i="33"/>
  <c r="D21" i="33"/>
  <c r="F21" i="33" s="1"/>
  <c r="E21" i="33"/>
  <c r="C22" i="33"/>
  <c r="D22" i="33"/>
  <c r="F22" i="33" s="1"/>
  <c r="E22" i="33"/>
  <c r="C23" i="33"/>
  <c r="D23" i="33"/>
  <c r="E23" i="33"/>
  <c r="C24" i="33"/>
  <c r="D24" i="33"/>
  <c r="E24" i="33"/>
  <c r="C25" i="33"/>
  <c r="F25" i="33" s="1"/>
  <c r="D25" i="33"/>
  <c r="E25" i="33"/>
  <c r="C26" i="33"/>
  <c r="D26" i="33"/>
  <c r="E26" i="33"/>
  <c r="B7" i="33"/>
  <c r="B8" i="33"/>
  <c r="B9" i="33"/>
  <c r="B10" i="33"/>
  <c r="B11" i="33"/>
  <c r="B12" i="33"/>
  <c r="B13" i="33"/>
  <c r="B14" i="33"/>
  <c r="B15" i="33"/>
  <c r="B16" i="33"/>
  <c r="B17" i="33"/>
  <c r="B18" i="33"/>
  <c r="B19" i="33"/>
  <c r="B20" i="33"/>
  <c r="B21" i="33"/>
  <c r="B22" i="33"/>
  <c r="B23" i="33"/>
  <c r="B24" i="33"/>
  <c r="B25" i="33"/>
  <c r="B26" i="33"/>
  <c r="B6" i="33"/>
  <c r="F23" i="33"/>
  <c r="F19" i="33"/>
  <c r="F16" i="33"/>
  <c r="F14" i="33"/>
  <c r="F12" i="33"/>
  <c r="F10" i="33"/>
  <c r="F8" i="33"/>
  <c r="F7" i="33"/>
  <c r="C3" i="33"/>
  <c r="C3" i="32"/>
  <c r="I6" i="31"/>
  <c r="I7" i="31"/>
  <c r="I8" i="31"/>
  <c r="I9" i="31"/>
  <c r="I10" i="31"/>
  <c r="I11" i="31"/>
  <c r="I12" i="31"/>
  <c r="I13" i="31"/>
  <c r="I14" i="31"/>
  <c r="I15" i="31"/>
  <c r="I16" i="31"/>
  <c r="I17" i="31"/>
  <c r="I18" i="31"/>
  <c r="I19" i="31"/>
  <c r="I20" i="31"/>
  <c r="I21" i="31"/>
  <c r="I22" i="31"/>
  <c r="I23" i="31"/>
  <c r="I24" i="31"/>
  <c r="I25" i="31"/>
  <c r="I26" i="31"/>
  <c r="H7" i="31"/>
  <c r="H8" i="31"/>
  <c r="H9" i="31"/>
  <c r="H10" i="31"/>
  <c r="H11" i="31"/>
  <c r="H12" i="31"/>
  <c r="H13" i="31"/>
  <c r="H14" i="31"/>
  <c r="B14" i="31" s="1"/>
  <c r="H15" i="31"/>
  <c r="H16" i="31"/>
  <c r="H17" i="31"/>
  <c r="H18" i="31"/>
  <c r="H19" i="31"/>
  <c r="B19" i="31" s="1"/>
  <c r="H20" i="31"/>
  <c r="H21" i="31"/>
  <c r="B21" i="31" s="1"/>
  <c r="H22" i="31"/>
  <c r="H23" i="31"/>
  <c r="H24" i="31"/>
  <c r="H25" i="31"/>
  <c r="H26" i="31"/>
  <c r="H6" i="31"/>
  <c r="E6" i="31"/>
  <c r="F6" i="31"/>
  <c r="E7" i="31"/>
  <c r="F7" i="31"/>
  <c r="E8" i="31"/>
  <c r="F8" i="31"/>
  <c r="E9" i="31"/>
  <c r="F9" i="31"/>
  <c r="E10" i="31"/>
  <c r="F10" i="31"/>
  <c r="E11" i="31"/>
  <c r="F11" i="31"/>
  <c r="E12" i="31"/>
  <c r="F12" i="31"/>
  <c r="E13" i="31"/>
  <c r="F13" i="31"/>
  <c r="E14" i="31"/>
  <c r="F14" i="31"/>
  <c r="E15" i="31"/>
  <c r="F15" i="31"/>
  <c r="E16" i="31"/>
  <c r="F16" i="31"/>
  <c r="E17" i="31"/>
  <c r="F17" i="31"/>
  <c r="E18" i="31"/>
  <c r="F18" i="31"/>
  <c r="E19" i="31"/>
  <c r="F19" i="31"/>
  <c r="E20" i="31"/>
  <c r="F20" i="31"/>
  <c r="E21" i="31"/>
  <c r="F21" i="31"/>
  <c r="E22" i="31"/>
  <c r="F22" i="31"/>
  <c r="E23" i="31"/>
  <c r="F23" i="31"/>
  <c r="E24" i="31"/>
  <c r="F24" i="31"/>
  <c r="E25" i="31"/>
  <c r="F25" i="31"/>
  <c r="E26" i="31"/>
  <c r="F26" i="31"/>
  <c r="C7" i="31"/>
  <c r="C8" i="31"/>
  <c r="C9" i="31"/>
  <c r="B9" i="31" s="1"/>
  <c r="C10" i="31"/>
  <c r="C11" i="31"/>
  <c r="C12" i="31"/>
  <c r="C13" i="31"/>
  <c r="C14" i="31"/>
  <c r="C15" i="31"/>
  <c r="C16" i="31"/>
  <c r="C17" i="31"/>
  <c r="C18" i="31"/>
  <c r="C19" i="31"/>
  <c r="C20" i="31"/>
  <c r="C21" i="31"/>
  <c r="C22" i="31"/>
  <c r="C23" i="31"/>
  <c r="C24" i="31"/>
  <c r="C25" i="31"/>
  <c r="C26" i="31"/>
  <c r="C6" i="31"/>
  <c r="B25" i="31"/>
  <c r="B24" i="31"/>
  <c r="B17" i="31"/>
  <c r="B16" i="31"/>
  <c r="B15" i="31"/>
  <c r="B13" i="31"/>
  <c r="B12" i="31"/>
  <c r="B11" i="31"/>
  <c r="B10" i="31"/>
  <c r="B8" i="31"/>
  <c r="B7" i="31"/>
  <c r="I3" i="31"/>
  <c r="D3" i="31"/>
  <c r="I6" i="30"/>
  <c r="I7" i="30"/>
  <c r="I8" i="30"/>
  <c r="I9" i="30"/>
  <c r="I10" i="30"/>
  <c r="I11" i="30"/>
  <c r="I12" i="30"/>
  <c r="I13" i="30"/>
  <c r="I14" i="30"/>
  <c r="I15" i="30"/>
  <c r="I16" i="30"/>
  <c r="I17" i="30"/>
  <c r="I18" i="30"/>
  <c r="I19" i="30"/>
  <c r="I20" i="30"/>
  <c r="I21" i="30"/>
  <c r="I22" i="30"/>
  <c r="I23" i="30"/>
  <c r="I24" i="30"/>
  <c r="I25" i="30"/>
  <c r="I26" i="30"/>
  <c r="H7" i="30"/>
  <c r="H8" i="30"/>
  <c r="H9" i="30"/>
  <c r="H10" i="30"/>
  <c r="H11" i="30"/>
  <c r="H12" i="30"/>
  <c r="H13" i="30"/>
  <c r="H14" i="30"/>
  <c r="H15" i="30"/>
  <c r="H16" i="30"/>
  <c r="H17" i="30"/>
  <c r="H18" i="30"/>
  <c r="H19" i="30"/>
  <c r="H20" i="30"/>
  <c r="H21" i="30"/>
  <c r="H22" i="30"/>
  <c r="H23" i="30"/>
  <c r="H24" i="30"/>
  <c r="B24" i="30" s="1"/>
  <c r="H25" i="30"/>
  <c r="H26" i="30"/>
  <c r="H6" i="30"/>
  <c r="F26" i="30"/>
  <c r="E26" i="30"/>
  <c r="D26" i="30"/>
  <c r="F25" i="30"/>
  <c r="E25" i="30"/>
  <c r="D25" i="30"/>
  <c r="F24" i="30"/>
  <c r="E24" i="30"/>
  <c r="F23" i="30"/>
  <c r="E23" i="30"/>
  <c r="D23" i="30"/>
  <c r="F22" i="30"/>
  <c r="E22" i="30"/>
  <c r="D22" i="30"/>
  <c r="F21" i="30"/>
  <c r="E21" i="30"/>
  <c r="D21" i="30"/>
  <c r="F20" i="30"/>
  <c r="E20" i="30"/>
  <c r="D20" i="30"/>
  <c r="F19" i="30"/>
  <c r="E19" i="30"/>
  <c r="D19" i="30"/>
  <c r="F18" i="30"/>
  <c r="E18" i="30"/>
  <c r="D18" i="30"/>
  <c r="F17" i="30"/>
  <c r="E17" i="30"/>
  <c r="D17" i="30"/>
  <c r="F16" i="30"/>
  <c r="E16" i="30"/>
  <c r="D16" i="30"/>
  <c r="F15" i="30"/>
  <c r="E15" i="30"/>
  <c r="D15" i="30"/>
  <c r="F14" i="30"/>
  <c r="E14" i="30"/>
  <c r="D14" i="30"/>
  <c r="F13" i="30"/>
  <c r="E13" i="30"/>
  <c r="D13" i="30"/>
  <c r="F12" i="30"/>
  <c r="E12" i="30"/>
  <c r="D12" i="30"/>
  <c r="F11" i="30"/>
  <c r="E11" i="30"/>
  <c r="D11" i="30"/>
  <c r="F10" i="30"/>
  <c r="E10" i="30"/>
  <c r="D10" i="30"/>
  <c r="F9" i="30"/>
  <c r="E9" i="30"/>
  <c r="D9" i="30"/>
  <c r="F8" i="30"/>
  <c r="E8" i="30"/>
  <c r="D8" i="30"/>
  <c r="F7" i="30"/>
  <c r="E7" i="30"/>
  <c r="D7" i="30"/>
  <c r="F6" i="30"/>
  <c r="E6" i="30"/>
  <c r="D6" i="30"/>
  <c r="G19" i="30"/>
  <c r="C7" i="30"/>
  <c r="C8" i="30"/>
  <c r="B8" i="30" s="1"/>
  <c r="C9" i="30"/>
  <c r="C10" i="30"/>
  <c r="C11" i="30"/>
  <c r="C12" i="30"/>
  <c r="C13" i="30"/>
  <c r="C14" i="30"/>
  <c r="C15" i="30"/>
  <c r="C16" i="30"/>
  <c r="C17" i="30"/>
  <c r="C18" i="30"/>
  <c r="C19" i="30"/>
  <c r="C20" i="30"/>
  <c r="C21" i="30"/>
  <c r="C22" i="30"/>
  <c r="B22" i="30" s="1"/>
  <c r="C23" i="30"/>
  <c r="C24" i="30"/>
  <c r="C25" i="30"/>
  <c r="C26" i="30"/>
  <c r="C6" i="30"/>
  <c r="B15" i="30"/>
  <c r="B13" i="30"/>
  <c r="G12" i="30"/>
  <c r="B12" i="30"/>
  <c r="B10" i="30"/>
  <c r="B7" i="30"/>
  <c r="I3" i="30"/>
  <c r="D3" i="30"/>
  <c r="H26" i="29"/>
  <c r="I26" i="29"/>
  <c r="H7" i="29"/>
  <c r="H8" i="29"/>
  <c r="I8" i="29"/>
  <c r="H9" i="29"/>
  <c r="I9" i="29"/>
  <c r="H10" i="29"/>
  <c r="I10" i="29"/>
  <c r="H11" i="29"/>
  <c r="I11" i="29"/>
  <c r="H12" i="29"/>
  <c r="I12" i="29"/>
  <c r="H13" i="29"/>
  <c r="I13" i="29"/>
  <c r="H14" i="29"/>
  <c r="I14" i="29"/>
  <c r="H15" i="29"/>
  <c r="I15" i="29"/>
  <c r="H16" i="29"/>
  <c r="I16" i="29"/>
  <c r="H17" i="29"/>
  <c r="I17" i="29"/>
  <c r="H18" i="29"/>
  <c r="I18" i="29"/>
  <c r="H19" i="29"/>
  <c r="I19" i="29"/>
  <c r="H20" i="29"/>
  <c r="I20" i="29"/>
  <c r="H21" i="29"/>
  <c r="I21" i="29"/>
  <c r="H22" i="29"/>
  <c r="I22" i="29"/>
  <c r="H23" i="29"/>
  <c r="I23" i="29"/>
  <c r="H24" i="29"/>
  <c r="I24" i="29"/>
  <c r="H25" i="29"/>
  <c r="I25" i="29"/>
  <c r="C7" i="29"/>
  <c r="B7" i="29" s="1"/>
  <c r="C8" i="29"/>
  <c r="D8" i="29"/>
  <c r="E8" i="29"/>
  <c r="F8" i="29"/>
  <c r="C9" i="29"/>
  <c r="D9" i="29"/>
  <c r="E9" i="29"/>
  <c r="F9" i="29"/>
  <c r="C10" i="29"/>
  <c r="B10" i="29" s="1"/>
  <c r="D10" i="29"/>
  <c r="E10" i="29"/>
  <c r="F10" i="29"/>
  <c r="C11" i="29"/>
  <c r="D11" i="29"/>
  <c r="E11" i="29"/>
  <c r="F11" i="29"/>
  <c r="C12" i="29"/>
  <c r="D12" i="29"/>
  <c r="E12" i="29"/>
  <c r="F12" i="29"/>
  <c r="C13" i="29"/>
  <c r="D13" i="29"/>
  <c r="E13" i="29"/>
  <c r="F13" i="29"/>
  <c r="C14" i="29"/>
  <c r="B14" i="29" s="1"/>
  <c r="D14" i="29"/>
  <c r="E14" i="29"/>
  <c r="F14" i="29"/>
  <c r="C15" i="29"/>
  <c r="D15" i="29"/>
  <c r="E15" i="29"/>
  <c r="F15" i="29"/>
  <c r="G15" i="29" s="1"/>
  <c r="C16" i="29"/>
  <c r="B16" i="29" s="1"/>
  <c r="D16" i="29"/>
  <c r="E16" i="29"/>
  <c r="F16" i="29"/>
  <c r="C17" i="29"/>
  <c r="D17" i="29"/>
  <c r="E17" i="29"/>
  <c r="G17" i="29" s="1"/>
  <c r="F17" i="29"/>
  <c r="C18" i="29"/>
  <c r="D18" i="29"/>
  <c r="E18" i="29"/>
  <c r="F18" i="29"/>
  <c r="G18" i="29" s="1"/>
  <c r="C19" i="29"/>
  <c r="D19" i="29"/>
  <c r="E19" i="29"/>
  <c r="F19" i="29"/>
  <c r="C20" i="29"/>
  <c r="D20" i="29"/>
  <c r="E20" i="29"/>
  <c r="F20" i="29"/>
  <c r="C21" i="29"/>
  <c r="D21" i="29"/>
  <c r="E21" i="29"/>
  <c r="F21" i="29"/>
  <c r="G21" i="29" s="1"/>
  <c r="C22" i="29"/>
  <c r="B22" i="29" s="1"/>
  <c r="D22" i="29"/>
  <c r="E22" i="29"/>
  <c r="F22" i="29"/>
  <c r="C23" i="29"/>
  <c r="D23" i="29"/>
  <c r="E23" i="29"/>
  <c r="G23" i="29" s="1"/>
  <c r="F23" i="29"/>
  <c r="C24" i="29"/>
  <c r="B24" i="29" s="1"/>
  <c r="D24" i="29"/>
  <c r="E24" i="29"/>
  <c r="F24" i="29"/>
  <c r="G24" i="29" s="1"/>
  <c r="C25" i="29"/>
  <c r="D25" i="29"/>
  <c r="E25" i="29"/>
  <c r="F25" i="29"/>
  <c r="C26" i="29"/>
  <c r="D26" i="29"/>
  <c r="E26" i="29"/>
  <c r="G26" i="29" s="1"/>
  <c r="F26" i="29"/>
  <c r="H6" i="29"/>
  <c r="F6" i="29"/>
  <c r="E6" i="29"/>
  <c r="D6" i="29"/>
  <c r="C6" i="29"/>
  <c r="B18" i="29"/>
  <c r="G16" i="29"/>
  <c r="B15" i="29"/>
  <c r="G14" i="29"/>
  <c r="G13" i="29"/>
  <c r="G12" i="29"/>
  <c r="B12" i="29"/>
  <c r="G11" i="29"/>
  <c r="B11" i="29"/>
  <c r="G10" i="29"/>
  <c r="G9" i="29"/>
  <c r="B9" i="29"/>
  <c r="G8" i="29"/>
  <c r="B8" i="29"/>
  <c r="I3" i="29"/>
  <c r="D3" i="29"/>
  <c r="H7" i="28"/>
  <c r="H8" i="28"/>
  <c r="H9" i="28"/>
  <c r="H10" i="28"/>
  <c r="H11" i="28"/>
  <c r="H12" i="28"/>
  <c r="H13" i="28"/>
  <c r="H14" i="28"/>
  <c r="H15" i="28"/>
  <c r="H16" i="28"/>
  <c r="H17" i="28"/>
  <c r="B17" i="28" s="1"/>
  <c r="H18" i="28"/>
  <c r="B18" i="28" s="1"/>
  <c r="H19" i="28"/>
  <c r="H20" i="28"/>
  <c r="H21" i="28"/>
  <c r="H22" i="28"/>
  <c r="H23" i="28"/>
  <c r="H24" i="28"/>
  <c r="H25" i="28"/>
  <c r="H26" i="28"/>
  <c r="H6" i="28"/>
  <c r="I7" i="28"/>
  <c r="I8" i="28"/>
  <c r="I9" i="28"/>
  <c r="I10" i="28"/>
  <c r="I11" i="28"/>
  <c r="I12" i="28"/>
  <c r="I13" i="28"/>
  <c r="I14" i="28"/>
  <c r="I15" i="28"/>
  <c r="I16" i="28"/>
  <c r="I17" i="28"/>
  <c r="I18" i="28"/>
  <c r="I19" i="28"/>
  <c r="I20" i="28"/>
  <c r="I21" i="28"/>
  <c r="I22" i="28"/>
  <c r="I23" i="28"/>
  <c r="I24" i="28"/>
  <c r="I25" i="28"/>
  <c r="I26" i="28"/>
  <c r="D7" i="28"/>
  <c r="E7" i="28"/>
  <c r="F7" i="28"/>
  <c r="D8" i="28"/>
  <c r="G8" i="28" s="1"/>
  <c r="E8" i="28"/>
  <c r="F8" i="28"/>
  <c r="D9" i="28"/>
  <c r="E9" i="28"/>
  <c r="G9" i="28" s="1"/>
  <c r="F9" i="28"/>
  <c r="D10" i="28"/>
  <c r="E10" i="28"/>
  <c r="F10" i="28"/>
  <c r="D11" i="28"/>
  <c r="E11" i="28"/>
  <c r="F11" i="28"/>
  <c r="D12" i="28"/>
  <c r="E12" i="28"/>
  <c r="F12" i="28"/>
  <c r="D13" i="28"/>
  <c r="G13" i="28" s="1"/>
  <c r="J13" i="28" s="1"/>
  <c r="E10" i="17" s="1"/>
  <c r="E13" i="28"/>
  <c r="F13" i="28"/>
  <c r="D14" i="28"/>
  <c r="E14" i="28"/>
  <c r="F14" i="28"/>
  <c r="G14" i="28" s="1"/>
  <c r="D15" i="28"/>
  <c r="G15" i="28" s="1"/>
  <c r="E15" i="28"/>
  <c r="F15" i="28"/>
  <c r="D16" i="28"/>
  <c r="G16" i="28" s="1"/>
  <c r="E16" i="28"/>
  <c r="F16" i="28"/>
  <c r="D17" i="28"/>
  <c r="E17" i="28"/>
  <c r="G17" i="28" s="1"/>
  <c r="F17" i="28"/>
  <c r="D18" i="28"/>
  <c r="E18" i="28"/>
  <c r="F18" i="28"/>
  <c r="G18" i="28" s="1"/>
  <c r="D19" i="28"/>
  <c r="G19" i="28" s="1"/>
  <c r="E19" i="28"/>
  <c r="F19" i="28"/>
  <c r="D20" i="28"/>
  <c r="E20" i="28"/>
  <c r="G20" i="28" s="1"/>
  <c r="F20" i="28"/>
  <c r="D21" i="28"/>
  <c r="G21" i="28" s="1"/>
  <c r="E21" i="28"/>
  <c r="F21" i="28"/>
  <c r="D22" i="28"/>
  <c r="E22" i="28"/>
  <c r="F22" i="28"/>
  <c r="G22" i="28" s="1"/>
  <c r="J22" i="28" s="1"/>
  <c r="E19" i="17" s="1"/>
  <c r="D23" i="28"/>
  <c r="G23" i="28" s="1"/>
  <c r="E23" i="28"/>
  <c r="F23" i="28"/>
  <c r="D24" i="28"/>
  <c r="E24" i="28"/>
  <c r="G24" i="28" s="1"/>
  <c r="F24" i="28"/>
  <c r="D25" i="28"/>
  <c r="G25" i="28" s="1"/>
  <c r="J25" i="28" s="1"/>
  <c r="E22" i="17" s="1"/>
  <c r="E25" i="28"/>
  <c r="F25" i="28"/>
  <c r="D26" i="28"/>
  <c r="E26" i="28"/>
  <c r="F26" i="28"/>
  <c r="C7" i="28"/>
  <c r="B7" i="28" s="1"/>
  <c r="C8" i="28"/>
  <c r="B8" i="28" s="1"/>
  <c r="C9" i="28"/>
  <c r="B9" i="28" s="1"/>
  <c r="C10" i="28"/>
  <c r="C11" i="28"/>
  <c r="C12" i="28"/>
  <c r="C13" i="28"/>
  <c r="C14" i="28"/>
  <c r="B14" i="28" s="1"/>
  <c r="C15" i="28"/>
  <c r="C16" i="28"/>
  <c r="C17" i="28"/>
  <c r="C18" i="28"/>
  <c r="C19" i="28"/>
  <c r="C20" i="28"/>
  <c r="C21" i="28"/>
  <c r="C22" i="28"/>
  <c r="C23" i="28"/>
  <c r="C24" i="28"/>
  <c r="C25" i="28"/>
  <c r="C26" i="28"/>
  <c r="B26" i="28" s="1"/>
  <c r="C6" i="28"/>
  <c r="I6" i="28"/>
  <c r="F6" i="28"/>
  <c r="E6" i="28"/>
  <c r="D6" i="28"/>
  <c r="G26" i="28"/>
  <c r="B24" i="28"/>
  <c r="B16" i="28"/>
  <c r="B15" i="28"/>
  <c r="B13" i="28"/>
  <c r="G12" i="28"/>
  <c r="J12" i="28" s="1"/>
  <c r="E9" i="17" s="1"/>
  <c r="B12" i="28"/>
  <c r="G11" i="28"/>
  <c r="J11" i="28" s="1"/>
  <c r="E8" i="17" s="1"/>
  <c r="G10" i="28"/>
  <c r="J10" i="28" s="1"/>
  <c r="E7" i="17" s="1"/>
  <c r="G7" i="28"/>
  <c r="I3" i="28"/>
  <c r="D3" i="28"/>
  <c r="B7" i="27"/>
  <c r="C7" i="27"/>
  <c r="F7" i="27" s="1"/>
  <c r="D4" i="17" s="1"/>
  <c r="D7" i="27"/>
  <c r="E7" i="27"/>
  <c r="B8" i="27"/>
  <c r="C8" i="27"/>
  <c r="F8" i="27" s="1"/>
  <c r="D5" i="17" s="1"/>
  <c r="D8" i="27"/>
  <c r="E8" i="27"/>
  <c r="B9" i="27"/>
  <c r="C9" i="27"/>
  <c r="D9" i="27"/>
  <c r="E9" i="27"/>
  <c r="B10" i="27"/>
  <c r="C10" i="27"/>
  <c r="F10" i="27" s="1"/>
  <c r="D7" i="17" s="1"/>
  <c r="D10" i="27"/>
  <c r="E10" i="27"/>
  <c r="B11" i="27"/>
  <c r="C11" i="27"/>
  <c r="F11" i="27" s="1"/>
  <c r="D8" i="17" s="1"/>
  <c r="D11" i="27"/>
  <c r="E11" i="27"/>
  <c r="B12" i="27"/>
  <c r="C12" i="27"/>
  <c r="F12" i="27" s="1"/>
  <c r="D9" i="17" s="1"/>
  <c r="D12" i="27"/>
  <c r="E12" i="27"/>
  <c r="B13" i="27"/>
  <c r="C13" i="27"/>
  <c r="D13" i="27"/>
  <c r="E13" i="27"/>
  <c r="B14" i="27"/>
  <c r="C14" i="27"/>
  <c r="F14" i="27" s="1"/>
  <c r="D11" i="17" s="1"/>
  <c r="D14" i="27"/>
  <c r="E14" i="27"/>
  <c r="B15" i="27"/>
  <c r="C15" i="27"/>
  <c r="F15" i="27" s="1"/>
  <c r="D12" i="17" s="1"/>
  <c r="D15" i="27"/>
  <c r="E15" i="27"/>
  <c r="B16" i="27"/>
  <c r="C16" i="27"/>
  <c r="F16" i="27" s="1"/>
  <c r="D13" i="17" s="1"/>
  <c r="D16" i="27"/>
  <c r="E16" i="27"/>
  <c r="B17" i="27"/>
  <c r="C17" i="27"/>
  <c r="F17" i="27" s="1"/>
  <c r="D14" i="17" s="1"/>
  <c r="D17" i="27"/>
  <c r="E17" i="27"/>
  <c r="B18" i="27"/>
  <c r="C18" i="27"/>
  <c r="F18" i="27" s="1"/>
  <c r="D15" i="17" s="1"/>
  <c r="D18" i="27"/>
  <c r="E18" i="27"/>
  <c r="B19" i="27"/>
  <c r="C19" i="27"/>
  <c r="D19" i="27"/>
  <c r="E19" i="27"/>
  <c r="B20" i="27"/>
  <c r="C20" i="27"/>
  <c r="F20" i="27" s="1"/>
  <c r="D17" i="17" s="1"/>
  <c r="D20" i="27"/>
  <c r="E20" i="27"/>
  <c r="B21" i="27"/>
  <c r="C21" i="27"/>
  <c r="F21" i="27" s="1"/>
  <c r="D18" i="17" s="1"/>
  <c r="D21" i="27"/>
  <c r="E21" i="27"/>
  <c r="B22" i="27"/>
  <c r="C22" i="27"/>
  <c r="D22" i="27"/>
  <c r="E22" i="27"/>
  <c r="B23" i="27"/>
  <c r="C23" i="27"/>
  <c r="F23" i="27" s="1"/>
  <c r="D20" i="17" s="1"/>
  <c r="D23" i="27"/>
  <c r="E23" i="27"/>
  <c r="B24" i="27"/>
  <c r="C24" i="27"/>
  <c r="F24" i="27" s="1"/>
  <c r="D21" i="17" s="1"/>
  <c r="D24" i="27"/>
  <c r="E24" i="27"/>
  <c r="B25" i="27"/>
  <c r="C25" i="27"/>
  <c r="F25" i="27" s="1"/>
  <c r="D22" i="17" s="1"/>
  <c r="D25" i="27"/>
  <c r="E25" i="27"/>
  <c r="B26" i="27"/>
  <c r="C26" i="27"/>
  <c r="D26" i="27"/>
  <c r="E26" i="27"/>
  <c r="B6" i="27"/>
  <c r="E6" i="27"/>
  <c r="D6" i="27"/>
  <c r="C6" i="27"/>
  <c r="F13" i="27"/>
  <c r="D10" i="17" s="1"/>
  <c r="F9" i="27"/>
  <c r="D6" i="17" s="1"/>
  <c r="C3" i="27"/>
  <c r="C8" i="26"/>
  <c r="B8" i="26" s="1"/>
  <c r="C9" i="26"/>
  <c r="C10" i="26"/>
  <c r="C11" i="26"/>
  <c r="C12" i="26"/>
  <c r="C13" i="26"/>
  <c r="C14" i="26"/>
  <c r="C15" i="26"/>
  <c r="C16" i="26"/>
  <c r="C17" i="26"/>
  <c r="B17" i="26" s="1"/>
  <c r="C18" i="26"/>
  <c r="C19" i="26"/>
  <c r="C20" i="26"/>
  <c r="B20" i="26" s="1"/>
  <c r="C21" i="26"/>
  <c r="C22" i="26"/>
  <c r="C23" i="26"/>
  <c r="C24" i="26"/>
  <c r="C25" i="26"/>
  <c r="C26" i="26"/>
  <c r="C27" i="26"/>
  <c r="C7" i="26"/>
  <c r="B7" i="26" s="1"/>
  <c r="I28" i="26"/>
  <c r="I8" i="26"/>
  <c r="I9" i="26"/>
  <c r="I10" i="26"/>
  <c r="I11" i="26"/>
  <c r="I12" i="26"/>
  <c r="I13" i="26"/>
  <c r="I14" i="26"/>
  <c r="B14" i="26" s="1"/>
  <c r="I15" i="26"/>
  <c r="I16" i="26"/>
  <c r="I17" i="26"/>
  <c r="I18" i="26"/>
  <c r="I19" i="26"/>
  <c r="I20" i="26"/>
  <c r="I21" i="26"/>
  <c r="I22" i="26"/>
  <c r="I23" i="26"/>
  <c r="I24" i="26"/>
  <c r="I25" i="26"/>
  <c r="B25" i="26" s="1"/>
  <c r="I26" i="26"/>
  <c r="B26" i="26" s="1"/>
  <c r="I27" i="26"/>
  <c r="J8" i="26"/>
  <c r="L8" i="26"/>
  <c r="B4" i="17" s="1"/>
  <c r="J9" i="26"/>
  <c r="L9" i="26"/>
  <c r="B5" i="17" s="1"/>
  <c r="J10" i="26"/>
  <c r="L10" i="26"/>
  <c r="B6" i="17" s="1"/>
  <c r="J11" i="26"/>
  <c r="L11" i="26"/>
  <c r="B7" i="17" s="1"/>
  <c r="J12" i="26"/>
  <c r="L12" i="26"/>
  <c r="B8" i="17" s="1"/>
  <c r="J13" i="26"/>
  <c r="L13" i="26"/>
  <c r="B9" i="17" s="1"/>
  <c r="J14" i="26"/>
  <c r="L14" i="26"/>
  <c r="B10" i="17" s="1"/>
  <c r="J15" i="26"/>
  <c r="L15" i="26"/>
  <c r="B11" i="17" s="1"/>
  <c r="J16" i="26"/>
  <c r="L16" i="26"/>
  <c r="B12" i="17" s="1"/>
  <c r="J17" i="26"/>
  <c r="L17" i="26"/>
  <c r="B13" i="17" s="1"/>
  <c r="J18" i="26"/>
  <c r="L18" i="26"/>
  <c r="B14" i="17" s="1"/>
  <c r="J19" i="26"/>
  <c r="L19" i="26"/>
  <c r="B15" i="17" s="1"/>
  <c r="J20" i="26"/>
  <c r="L20" i="26"/>
  <c r="B16" i="17" s="1"/>
  <c r="J21" i="26"/>
  <c r="L21" i="26"/>
  <c r="B17" i="17" s="1"/>
  <c r="J22" i="26"/>
  <c r="L22" i="26"/>
  <c r="B18" i="17" s="1"/>
  <c r="J23" i="26"/>
  <c r="L23" i="26"/>
  <c r="B19" i="17" s="1"/>
  <c r="J24" i="26"/>
  <c r="L24" i="26"/>
  <c r="B20" i="17" s="1"/>
  <c r="J25" i="26"/>
  <c r="L25" i="26"/>
  <c r="B21" i="17" s="1"/>
  <c r="J26" i="26"/>
  <c r="L26" i="26"/>
  <c r="B22" i="17" s="1"/>
  <c r="J27" i="26"/>
  <c r="L27" i="26"/>
  <c r="B23" i="17" s="1"/>
  <c r="F8" i="26"/>
  <c r="H8" i="26" s="1"/>
  <c r="G8" i="26"/>
  <c r="F9" i="26"/>
  <c r="H9" i="26" s="1"/>
  <c r="G9" i="26"/>
  <c r="F10" i="26"/>
  <c r="H10" i="26" s="1"/>
  <c r="G10" i="26"/>
  <c r="F11" i="26"/>
  <c r="G11" i="26"/>
  <c r="H11" i="26"/>
  <c r="F12" i="26"/>
  <c r="H12" i="26" s="1"/>
  <c r="G12" i="26"/>
  <c r="F13" i="26"/>
  <c r="H13" i="26" s="1"/>
  <c r="G13" i="26"/>
  <c r="F14" i="26"/>
  <c r="H14" i="26" s="1"/>
  <c r="G14" i="26"/>
  <c r="F15" i="26"/>
  <c r="G15" i="26"/>
  <c r="H15" i="26"/>
  <c r="F16" i="26"/>
  <c r="H16" i="26" s="1"/>
  <c r="G16" i="26"/>
  <c r="F17" i="26"/>
  <c r="H17" i="26" s="1"/>
  <c r="G17" i="26"/>
  <c r="F18" i="26"/>
  <c r="H18" i="26" s="1"/>
  <c r="G18" i="26"/>
  <c r="F19" i="26"/>
  <c r="G19" i="26"/>
  <c r="H19" i="26"/>
  <c r="F20" i="26"/>
  <c r="H20" i="26" s="1"/>
  <c r="G20" i="26"/>
  <c r="F21" i="26"/>
  <c r="H21" i="26" s="1"/>
  <c r="G21" i="26"/>
  <c r="F22" i="26"/>
  <c r="H22" i="26" s="1"/>
  <c r="G22" i="26"/>
  <c r="F23" i="26"/>
  <c r="G23" i="26"/>
  <c r="F24" i="26"/>
  <c r="H24" i="26" s="1"/>
  <c r="G24" i="26"/>
  <c r="F25" i="26"/>
  <c r="H25" i="26" s="1"/>
  <c r="G25" i="26"/>
  <c r="F26" i="26"/>
  <c r="H26" i="26" s="1"/>
  <c r="G26" i="26"/>
  <c r="F27" i="26"/>
  <c r="G27" i="26"/>
  <c r="H27" i="26" s="1"/>
  <c r="L7" i="26"/>
  <c r="B3" i="17" s="1"/>
  <c r="J7" i="26"/>
  <c r="I7" i="26"/>
  <c r="G7" i="26"/>
  <c r="F7" i="26"/>
  <c r="E8" i="26"/>
  <c r="E9" i="26"/>
  <c r="E10" i="26"/>
  <c r="E11" i="26"/>
  <c r="E12" i="26"/>
  <c r="E13" i="26"/>
  <c r="E14" i="26"/>
  <c r="E15" i="26"/>
  <c r="E16" i="26"/>
  <c r="E17" i="26"/>
  <c r="E18" i="26"/>
  <c r="E19" i="26"/>
  <c r="E20" i="26"/>
  <c r="E21" i="26"/>
  <c r="E22" i="26"/>
  <c r="E23" i="26"/>
  <c r="E24" i="26"/>
  <c r="E25" i="26"/>
  <c r="E26" i="26"/>
  <c r="E27" i="26"/>
  <c r="E7" i="26"/>
  <c r="B19" i="26"/>
  <c r="B18" i="26"/>
  <c r="B16" i="26"/>
  <c r="B13" i="26"/>
  <c r="J5" i="26"/>
  <c r="E3" i="26"/>
  <c r="B27" i="42" l="1"/>
  <c r="F14" i="42"/>
  <c r="S11" i="17" s="1"/>
  <c r="F18" i="42"/>
  <c r="S15" i="17" s="1"/>
  <c r="F13" i="42"/>
  <c r="S10" i="17" s="1"/>
  <c r="F25" i="42"/>
  <c r="S22" i="17" s="1"/>
  <c r="B24" i="38"/>
  <c r="B12" i="38"/>
  <c r="G19" i="41"/>
  <c r="J19" i="41" s="1"/>
  <c r="R16" i="17" s="1"/>
  <c r="G17" i="41"/>
  <c r="J17" i="41" s="1"/>
  <c r="R14" i="17" s="1"/>
  <c r="G13" i="41"/>
  <c r="G8" i="41"/>
  <c r="G23" i="41"/>
  <c r="G24" i="41"/>
  <c r="G12" i="41"/>
  <c r="J12" i="41" s="1"/>
  <c r="R9" i="17" s="1"/>
  <c r="J24" i="40"/>
  <c r="Q21" i="17" s="1"/>
  <c r="B13" i="29"/>
  <c r="J6" i="29"/>
  <c r="F3" i="17" s="1"/>
  <c r="G20" i="29"/>
  <c r="J20" i="29" s="1"/>
  <c r="F17" i="17" s="1"/>
  <c r="G19" i="29"/>
  <c r="J19" i="29" s="1"/>
  <c r="F16" i="17" s="1"/>
  <c r="B21" i="29"/>
  <c r="G25" i="29"/>
  <c r="G22" i="29"/>
  <c r="B23" i="29"/>
  <c r="B17" i="29"/>
  <c r="B25" i="29"/>
  <c r="B19" i="29"/>
  <c r="F22" i="27"/>
  <c r="D19" i="17" s="1"/>
  <c r="F19" i="27"/>
  <c r="D16" i="17" s="1"/>
  <c r="F26" i="27"/>
  <c r="D23" i="17" s="1"/>
  <c r="B27" i="44"/>
  <c r="C27" i="44"/>
  <c r="B27" i="43"/>
  <c r="E27" i="43"/>
  <c r="F12" i="43"/>
  <c r="T9" i="17" s="1"/>
  <c r="F23" i="43"/>
  <c r="T20" i="17" s="1"/>
  <c r="F7" i="43"/>
  <c r="T4" i="17" s="1"/>
  <c r="F10" i="43"/>
  <c r="T7" i="17" s="1"/>
  <c r="F8" i="43"/>
  <c r="T5" i="17" s="1"/>
  <c r="F11" i="43"/>
  <c r="T8" i="17" s="1"/>
  <c r="F14" i="43"/>
  <c r="T11" i="17" s="1"/>
  <c r="F17" i="43"/>
  <c r="T14" i="17" s="1"/>
  <c r="F9" i="43"/>
  <c r="T6" i="17" s="1"/>
  <c r="F15" i="43"/>
  <c r="T12" i="17" s="1"/>
  <c r="F18" i="43"/>
  <c r="T15" i="17" s="1"/>
  <c r="F24" i="43"/>
  <c r="T21" i="17" s="1"/>
  <c r="F13" i="43"/>
  <c r="T10" i="17" s="1"/>
  <c r="F16" i="43"/>
  <c r="T13" i="17" s="1"/>
  <c r="F19" i="43"/>
  <c r="T16" i="17" s="1"/>
  <c r="F25" i="43"/>
  <c r="T22" i="17" s="1"/>
  <c r="F23" i="42"/>
  <c r="S20" i="17" s="1"/>
  <c r="F24" i="42"/>
  <c r="S21" i="17" s="1"/>
  <c r="F21" i="42"/>
  <c r="S18" i="17" s="1"/>
  <c r="F10" i="42"/>
  <c r="S7" i="17" s="1"/>
  <c r="F22" i="42"/>
  <c r="S19" i="17" s="1"/>
  <c r="F26" i="42"/>
  <c r="S23" i="17" s="1"/>
  <c r="F11" i="42"/>
  <c r="S8" i="17" s="1"/>
  <c r="F8" i="42"/>
  <c r="S5" i="17" s="1"/>
  <c r="F12" i="42"/>
  <c r="S9" i="17" s="1"/>
  <c r="F20" i="42"/>
  <c r="S17" i="17" s="1"/>
  <c r="F16" i="42"/>
  <c r="S13" i="17" s="1"/>
  <c r="F19" i="42"/>
  <c r="S16" i="17" s="1"/>
  <c r="F9" i="42"/>
  <c r="S6" i="17" s="1"/>
  <c r="F17" i="42"/>
  <c r="S14" i="17" s="1"/>
  <c r="E27" i="42"/>
  <c r="H27" i="41"/>
  <c r="J8" i="41"/>
  <c r="R5" i="17" s="1"/>
  <c r="J23" i="41"/>
  <c r="R20" i="17" s="1"/>
  <c r="J24" i="41"/>
  <c r="R21" i="17" s="1"/>
  <c r="J10" i="41"/>
  <c r="R7" i="17" s="1"/>
  <c r="I27" i="41"/>
  <c r="G25" i="41"/>
  <c r="J25" i="41" s="1"/>
  <c r="R22" i="17" s="1"/>
  <c r="G22" i="41"/>
  <c r="J22" i="41" s="1"/>
  <c r="R19" i="17" s="1"/>
  <c r="G21" i="41"/>
  <c r="G16" i="41"/>
  <c r="J16" i="41" s="1"/>
  <c r="R13" i="17" s="1"/>
  <c r="J15" i="41"/>
  <c r="R12" i="17" s="1"/>
  <c r="G7" i="41"/>
  <c r="J7" i="41" s="1"/>
  <c r="R4" i="17" s="1"/>
  <c r="B18" i="41"/>
  <c r="J13" i="41"/>
  <c r="R10" i="17" s="1"/>
  <c r="B23" i="41"/>
  <c r="B25" i="41"/>
  <c r="B14" i="41"/>
  <c r="B21" i="41"/>
  <c r="C27" i="41"/>
  <c r="G14" i="41"/>
  <c r="J14" i="41" s="1"/>
  <c r="R11" i="17" s="1"/>
  <c r="B26" i="41"/>
  <c r="G26" i="41"/>
  <c r="J26" i="41" s="1"/>
  <c r="R23" i="17" s="1"/>
  <c r="G11" i="41"/>
  <c r="J11" i="41" s="1"/>
  <c r="R8" i="17" s="1"/>
  <c r="G15" i="41"/>
  <c r="G20" i="41"/>
  <c r="J20" i="41" s="1"/>
  <c r="R17" i="17" s="1"/>
  <c r="B6" i="41"/>
  <c r="E27" i="41"/>
  <c r="F27" i="41"/>
  <c r="J21" i="41"/>
  <c r="R18" i="17" s="1"/>
  <c r="J9" i="41"/>
  <c r="R6" i="17" s="1"/>
  <c r="J10" i="40"/>
  <c r="Q7" i="17" s="1"/>
  <c r="J17" i="40"/>
  <c r="Q14" i="17" s="1"/>
  <c r="B19" i="40"/>
  <c r="J12" i="40"/>
  <c r="Q9" i="17" s="1"/>
  <c r="H27" i="40"/>
  <c r="G26" i="40"/>
  <c r="J26" i="40" s="1"/>
  <c r="Q23" i="17" s="1"/>
  <c r="G13" i="40"/>
  <c r="J13" i="40" s="1"/>
  <c r="Q10" i="17" s="1"/>
  <c r="G21" i="40"/>
  <c r="G8" i="40"/>
  <c r="J8" i="40" s="1"/>
  <c r="Q5" i="17" s="1"/>
  <c r="B13" i="40"/>
  <c r="G15" i="40"/>
  <c r="J15" i="40" s="1"/>
  <c r="Q12" i="17" s="1"/>
  <c r="B20" i="40"/>
  <c r="G11" i="40"/>
  <c r="J11" i="40" s="1"/>
  <c r="Q8" i="17" s="1"/>
  <c r="B18" i="40"/>
  <c r="G20" i="40"/>
  <c r="G22" i="40"/>
  <c r="J22" i="40" s="1"/>
  <c r="Q19" i="17" s="1"/>
  <c r="G9" i="40"/>
  <c r="J9" i="40" s="1"/>
  <c r="Q6" i="17" s="1"/>
  <c r="B14" i="40"/>
  <c r="J20" i="40"/>
  <c r="Q17" i="17" s="1"/>
  <c r="G23" i="40"/>
  <c r="J23" i="40" s="1"/>
  <c r="Q20" i="17" s="1"/>
  <c r="G25" i="40"/>
  <c r="J25" i="40" s="1"/>
  <c r="Q22" i="17" s="1"/>
  <c r="G7" i="40"/>
  <c r="J7" i="40" s="1"/>
  <c r="Q4" i="17" s="1"/>
  <c r="G14" i="40"/>
  <c r="J14" i="40" s="1"/>
  <c r="Q11" i="17" s="1"/>
  <c r="G16" i="40"/>
  <c r="J16" i="40" s="1"/>
  <c r="Q13" i="17" s="1"/>
  <c r="B21" i="40"/>
  <c r="B26" i="40"/>
  <c r="G19" i="40"/>
  <c r="F27" i="40"/>
  <c r="B6" i="40"/>
  <c r="C27" i="40"/>
  <c r="J21" i="40"/>
  <c r="Q18" i="17" s="1"/>
  <c r="J19" i="40"/>
  <c r="Q16" i="17" s="1"/>
  <c r="F14" i="39"/>
  <c r="F26" i="39"/>
  <c r="F18" i="39"/>
  <c r="F22" i="39"/>
  <c r="F10" i="39"/>
  <c r="F11" i="39"/>
  <c r="F15" i="39"/>
  <c r="B27" i="39"/>
  <c r="F19" i="39"/>
  <c r="F12" i="39"/>
  <c r="F20" i="39"/>
  <c r="F24" i="39"/>
  <c r="F16" i="39"/>
  <c r="F9" i="39"/>
  <c r="F21" i="39"/>
  <c r="F13" i="39"/>
  <c r="F25" i="39"/>
  <c r="E27" i="39"/>
  <c r="F7" i="39"/>
  <c r="B19" i="38"/>
  <c r="H27" i="38"/>
  <c r="B7" i="38"/>
  <c r="B15" i="38"/>
  <c r="B22" i="38"/>
  <c r="I27" i="38"/>
  <c r="B11" i="38"/>
  <c r="B20" i="38"/>
  <c r="B18" i="38"/>
  <c r="B23" i="38"/>
  <c r="B14" i="38"/>
  <c r="B17" i="38"/>
  <c r="B26" i="38"/>
  <c r="F27" i="38"/>
  <c r="B6" i="38"/>
  <c r="C27" i="38"/>
  <c r="J14" i="37"/>
  <c r="B21" i="37"/>
  <c r="J15" i="37"/>
  <c r="J12" i="37"/>
  <c r="H27" i="37"/>
  <c r="I27" i="37"/>
  <c r="G10" i="37"/>
  <c r="J10" i="37" s="1"/>
  <c r="G22" i="37"/>
  <c r="J22" i="37" s="1"/>
  <c r="G8" i="37"/>
  <c r="J8" i="37" s="1"/>
  <c r="B13" i="37"/>
  <c r="B22" i="37"/>
  <c r="G24" i="37"/>
  <c r="J24" i="37" s="1"/>
  <c r="G13" i="37"/>
  <c r="J13" i="37" s="1"/>
  <c r="B20" i="37"/>
  <c r="G11" i="37"/>
  <c r="J11" i="37" s="1"/>
  <c r="J17" i="37"/>
  <c r="G20" i="37"/>
  <c r="J20" i="37" s="1"/>
  <c r="B18" i="37"/>
  <c r="G25" i="37"/>
  <c r="J25" i="37" s="1"/>
  <c r="G9" i="37"/>
  <c r="J9" i="37" s="1"/>
  <c r="D27" i="37"/>
  <c r="G7" i="37"/>
  <c r="J7" i="37" s="1"/>
  <c r="G16" i="37"/>
  <c r="J16" i="37" s="1"/>
  <c r="G21" i="37"/>
  <c r="J21" i="37" s="1"/>
  <c r="G26" i="37"/>
  <c r="J26" i="37" s="1"/>
  <c r="G19" i="37"/>
  <c r="J19" i="37" s="1"/>
  <c r="E27" i="37"/>
  <c r="F27" i="37"/>
  <c r="B6" i="37"/>
  <c r="C27" i="37"/>
  <c r="J23" i="37"/>
  <c r="F13" i="35"/>
  <c r="F18" i="35"/>
  <c r="F26" i="35"/>
  <c r="F15" i="35"/>
  <c r="F19" i="35"/>
  <c r="F23" i="35"/>
  <c r="B27" i="35"/>
  <c r="F14" i="35"/>
  <c r="F8" i="35"/>
  <c r="F12" i="35"/>
  <c r="F16" i="35"/>
  <c r="F24" i="35"/>
  <c r="F9" i="35"/>
  <c r="F17" i="35"/>
  <c r="F21" i="35"/>
  <c r="B27" i="33"/>
  <c r="F20" i="33"/>
  <c r="F24" i="33"/>
  <c r="F26" i="33"/>
  <c r="F11" i="33"/>
  <c r="F15" i="33"/>
  <c r="F6" i="33"/>
  <c r="E27" i="33"/>
  <c r="H27" i="31"/>
  <c r="I27" i="31"/>
  <c r="B22" i="31"/>
  <c r="B20" i="31"/>
  <c r="C27" i="31"/>
  <c r="B18" i="31"/>
  <c r="B23" i="31"/>
  <c r="B26" i="31"/>
  <c r="F27" i="31"/>
  <c r="B6" i="31"/>
  <c r="H27" i="30"/>
  <c r="B19" i="30"/>
  <c r="B21" i="30"/>
  <c r="I27" i="30"/>
  <c r="G22" i="30"/>
  <c r="J22" i="30" s="1"/>
  <c r="G19" i="17" s="1"/>
  <c r="G8" i="30"/>
  <c r="J8" i="30" s="1"/>
  <c r="G5" i="17" s="1"/>
  <c r="G13" i="30"/>
  <c r="J13" i="30" s="1"/>
  <c r="G10" i="17" s="1"/>
  <c r="B25" i="30"/>
  <c r="G25" i="30"/>
  <c r="J25" i="30" s="1"/>
  <c r="G22" i="17" s="1"/>
  <c r="B11" i="30"/>
  <c r="B20" i="30"/>
  <c r="G11" i="30"/>
  <c r="J11" i="30" s="1"/>
  <c r="G8" i="17" s="1"/>
  <c r="B16" i="30"/>
  <c r="B9" i="30"/>
  <c r="B23" i="30"/>
  <c r="B14" i="30"/>
  <c r="G10" i="30"/>
  <c r="J10" i="30" s="1"/>
  <c r="G7" i="17" s="1"/>
  <c r="G15" i="30"/>
  <c r="J15" i="30" s="1"/>
  <c r="G12" i="17" s="1"/>
  <c r="G20" i="30"/>
  <c r="J20" i="30" s="1"/>
  <c r="G17" i="17" s="1"/>
  <c r="B18" i="30"/>
  <c r="G9" i="30"/>
  <c r="J9" i="30" s="1"/>
  <c r="G6" i="17" s="1"/>
  <c r="G16" i="30"/>
  <c r="J16" i="30" s="1"/>
  <c r="G13" i="17" s="1"/>
  <c r="G14" i="30"/>
  <c r="J14" i="30" s="1"/>
  <c r="G11" i="17" s="1"/>
  <c r="B26" i="30"/>
  <c r="B17" i="30"/>
  <c r="G26" i="30"/>
  <c r="J26" i="30" s="1"/>
  <c r="G23" i="17" s="1"/>
  <c r="J19" i="30"/>
  <c r="G16" i="17" s="1"/>
  <c r="C27" i="30"/>
  <c r="B6" i="30"/>
  <c r="G6" i="30"/>
  <c r="J12" i="30"/>
  <c r="G9" i="17" s="1"/>
  <c r="G7" i="30"/>
  <c r="J7" i="30" s="1"/>
  <c r="G4" i="17" s="1"/>
  <c r="B26" i="29"/>
  <c r="B20" i="29"/>
  <c r="H27" i="29"/>
  <c r="J9" i="29"/>
  <c r="F6" i="17" s="1"/>
  <c r="J12" i="29"/>
  <c r="F9" i="17" s="1"/>
  <c r="J15" i="29"/>
  <c r="F12" i="17" s="1"/>
  <c r="J18" i="29"/>
  <c r="F15" i="17" s="1"/>
  <c r="J21" i="29"/>
  <c r="F18" i="17" s="1"/>
  <c r="J24" i="29"/>
  <c r="F21" i="17" s="1"/>
  <c r="J8" i="29"/>
  <c r="F5" i="17" s="1"/>
  <c r="J11" i="29"/>
  <c r="F8" i="17" s="1"/>
  <c r="J16" i="29"/>
  <c r="F13" i="17" s="1"/>
  <c r="J23" i="29"/>
  <c r="F20" i="17" s="1"/>
  <c r="B6" i="29"/>
  <c r="G6" i="29"/>
  <c r="J13" i="29"/>
  <c r="F10" i="17" s="1"/>
  <c r="J25" i="29"/>
  <c r="F22" i="17" s="1"/>
  <c r="J10" i="29"/>
  <c r="F7" i="17" s="1"/>
  <c r="J22" i="29"/>
  <c r="F19" i="17" s="1"/>
  <c r="J17" i="29"/>
  <c r="F14" i="17" s="1"/>
  <c r="J14" i="29"/>
  <c r="F11" i="17" s="1"/>
  <c r="J26" i="29"/>
  <c r="F23" i="17" s="1"/>
  <c r="C27" i="29"/>
  <c r="B25" i="28"/>
  <c r="B23" i="28"/>
  <c r="B11" i="28"/>
  <c r="B22" i="28"/>
  <c r="B10" i="28"/>
  <c r="H27" i="28"/>
  <c r="B21" i="28"/>
  <c r="B20" i="28"/>
  <c r="B19" i="28"/>
  <c r="J23" i="28"/>
  <c r="E20" i="17" s="1"/>
  <c r="I27" i="28"/>
  <c r="J24" i="28"/>
  <c r="E21" i="17" s="1"/>
  <c r="J7" i="28"/>
  <c r="E4" i="17" s="1"/>
  <c r="E27" i="28"/>
  <c r="J17" i="28"/>
  <c r="E14" i="17" s="1"/>
  <c r="F27" i="28"/>
  <c r="J15" i="28"/>
  <c r="E12" i="17" s="1"/>
  <c r="J16" i="28"/>
  <c r="E13" i="17" s="1"/>
  <c r="J21" i="28"/>
  <c r="E18" i="17" s="1"/>
  <c r="J8" i="28"/>
  <c r="E5" i="17" s="1"/>
  <c r="J9" i="28"/>
  <c r="E6" i="17" s="1"/>
  <c r="J14" i="28"/>
  <c r="E11" i="17" s="1"/>
  <c r="J26" i="28"/>
  <c r="E23" i="17" s="1"/>
  <c r="D27" i="28"/>
  <c r="J19" i="28"/>
  <c r="E16" i="17" s="1"/>
  <c r="C27" i="28"/>
  <c r="B6" i="28"/>
  <c r="J20" i="28"/>
  <c r="E17" i="17" s="1"/>
  <c r="J18" i="28"/>
  <c r="E15" i="17" s="1"/>
  <c r="G6" i="28"/>
  <c r="J6" i="28" s="1"/>
  <c r="E3" i="17" s="1"/>
  <c r="D27" i="27"/>
  <c r="E27" i="27"/>
  <c r="B27" i="27"/>
  <c r="F6" i="27"/>
  <c r="C27" i="27"/>
  <c r="B21" i="26"/>
  <c r="B22" i="26"/>
  <c r="C28" i="26"/>
  <c r="B28" i="26" s="1"/>
  <c r="B11" i="26"/>
  <c r="B12" i="26"/>
  <c r="B24" i="26"/>
  <c r="B10" i="26"/>
  <c r="B23" i="26"/>
  <c r="B15" i="26"/>
  <c r="B27" i="26"/>
  <c r="B9" i="26"/>
  <c r="L28" i="26"/>
  <c r="H23" i="26"/>
  <c r="F28" i="26"/>
  <c r="G28" i="26"/>
  <c r="H7" i="26"/>
  <c r="E28" i="26"/>
  <c r="J28" i="26"/>
  <c r="F27" i="27" l="1"/>
  <c r="D3" i="17"/>
  <c r="F26" i="43"/>
  <c r="T23" i="17" s="1"/>
  <c r="F21" i="43"/>
  <c r="T18" i="17" s="1"/>
  <c r="F22" i="43"/>
  <c r="T19" i="17" s="1"/>
  <c r="F20" i="43"/>
  <c r="T17" i="17" s="1"/>
  <c r="D27" i="43"/>
  <c r="C27" i="42"/>
  <c r="D27" i="42"/>
  <c r="F15" i="42"/>
  <c r="S12" i="17" s="1"/>
  <c r="F6" i="42"/>
  <c r="S3" i="17" s="1"/>
  <c r="G18" i="41"/>
  <c r="J18" i="41" s="1"/>
  <c r="R15" i="17" s="1"/>
  <c r="B27" i="41"/>
  <c r="D27" i="41"/>
  <c r="G27" i="41" s="1"/>
  <c r="J27" i="41" s="1"/>
  <c r="G6" i="41"/>
  <c r="J6" i="41" s="1"/>
  <c r="R3" i="17" s="1"/>
  <c r="I27" i="40"/>
  <c r="G18" i="40"/>
  <c r="J18" i="40" s="1"/>
  <c r="Q15" i="17" s="1"/>
  <c r="E27" i="40"/>
  <c r="B27" i="40"/>
  <c r="D27" i="40"/>
  <c r="G6" i="40"/>
  <c r="J6" i="40" s="1"/>
  <c r="Q3" i="17" s="1"/>
  <c r="D27" i="39"/>
  <c r="F23" i="39"/>
  <c r="F6" i="39"/>
  <c r="C27" i="39"/>
  <c r="B27" i="38"/>
  <c r="E27" i="38"/>
  <c r="B27" i="37"/>
  <c r="G18" i="37"/>
  <c r="J18" i="37" s="1"/>
  <c r="G27" i="37"/>
  <c r="J27" i="37" s="1"/>
  <c r="G6" i="37"/>
  <c r="J6" i="37" s="1"/>
  <c r="F20" i="35"/>
  <c r="D27" i="35"/>
  <c r="C27" i="35"/>
  <c r="E27" i="35"/>
  <c r="F25" i="35"/>
  <c r="F6" i="35"/>
  <c r="D27" i="33"/>
  <c r="F18" i="33"/>
  <c r="F17" i="33"/>
  <c r="C27" i="33"/>
  <c r="B27" i="31"/>
  <c r="E27" i="31"/>
  <c r="J6" i="30"/>
  <c r="G3" i="17" s="1"/>
  <c r="G23" i="30"/>
  <c r="J23" i="30" s="1"/>
  <c r="G20" i="17" s="1"/>
  <c r="B27" i="30"/>
  <c r="G21" i="30"/>
  <c r="J21" i="30" s="1"/>
  <c r="G18" i="17" s="1"/>
  <c r="G17" i="30"/>
  <c r="J17" i="30" s="1"/>
  <c r="G14" i="17" s="1"/>
  <c r="F27" i="30"/>
  <c r="G18" i="30"/>
  <c r="J18" i="30" s="1"/>
  <c r="G15" i="17" s="1"/>
  <c r="E27" i="30"/>
  <c r="B27" i="29"/>
  <c r="B27" i="28"/>
  <c r="G27" i="28"/>
  <c r="J27" i="28" s="1"/>
  <c r="K28" i="26"/>
  <c r="H28" i="26"/>
  <c r="F6" i="43" l="1"/>
  <c r="C27" i="43"/>
  <c r="F27" i="42"/>
  <c r="G27" i="40"/>
  <c r="J27" i="40" s="1"/>
  <c r="F27" i="39"/>
  <c r="F27" i="35"/>
  <c r="F27" i="33"/>
  <c r="F27" i="43" l="1"/>
  <c r="T3" i="17"/>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7"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8" i="1"/>
  <c r="J9" i="1"/>
  <c r="J10" i="1"/>
  <c r="J11" i="1"/>
  <c r="J12" i="1"/>
  <c r="J7" i="1"/>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6" i="2"/>
  <c r="I6" i="3"/>
  <c r="D25" i="19" l="1"/>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D103" i="19"/>
  <c r="D104" i="19"/>
  <c r="D105" i="19"/>
  <c r="D106" i="19"/>
  <c r="D107" i="19"/>
  <c r="D108" i="19"/>
  <c r="D109" i="19"/>
  <c r="D110" i="19"/>
  <c r="D111" i="19"/>
  <c r="D112" i="19"/>
  <c r="D113" i="19"/>
  <c r="D114" i="19"/>
  <c r="D115" i="19"/>
  <c r="D116" i="19"/>
  <c r="D117" i="19"/>
  <c r="D118" i="19"/>
  <c r="D119" i="19"/>
  <c r="D120" i="19"/>
  <c r="D121" i="19"/>
  <c r="D122" i="19"/>
  <c r="C6" i="11"/>
  <c r="D33" i="11"/>
  <c r="C33" i="11" s="1"/>
  <c r="I33" i="11"/>
  <c r="J33" i="11" s="1"/>
  <c r="D34" i="11"/>
  <c r="I34" i="11"/>
  <c r="J34" i="11" s="1"/>
  <c r="D35" i="11"/>
  <c r="I35" i="11"/>
  <c r="J35" i="11" s="1"/>
  <c r="D36" i="11"/>
  <c r="I36" i="11"/>
  <c r="J36" i="11" s="1"/>
  <c r="D37" i="11"/>
  <c r="I37" i="11"/>
  <c r="J37" i="11" s="1"/>
  <c r="D38" i="11"/>
  <c r="I38" i="11"/>
  <c r="J38" i="11" s="1"/>
  <c r="D39" i="11"/>
  <c r="I39" i="11"/>
  <c r="J39" i="11" s="1"/>
  <c r="D40" i="11"/>
  <c r="I40" i="11"/>
  <c r="J40" i="11" s="1"/>
  <c r="D41" i="11"/>
  <c r="I41" i="11"/>
  <c r="J41" i="11" s="1"/>
  <c r="D42" i="11"/>
  <c r="I42" i="11"/>
  <c r="J42" i="11" s="1"/>
  <c r="D43" i="11"/>
  <c r="F43" i="11"/>
  <c r="I43" i="11"/>
  <c r="J43" i="11" s="1"/>
  <c r="D44" i="11"/>
  <c r="F44" i="11" s="1"/>
  <c r="I44" i="11"/>
  <c r="J44" i="11" s="1"/>
  <c r="D45" i="11"/>
  <c r="F45" i="11"/>
  <c r="I45" i="11"/>
  <c r="J45" i="11" s="1"/>
  <c r="D46" i="11"/>
  <c r="F46" i="11" s="1"/>
  <c r="I46" i="11"/>
  <c r="J46" i="11" s="1"/>
  <c r="D47" i="11"/>
  <c r="F47" i="11"/>
  <c r="I47" i="11"/>
  <c r="J47" i="11" s="1"/>
  <c r="D48" i="11"/>
  <c r="F48" i="11" s="1"/>
  <c r="I48" i="11"/>
  <c r="J48" i="11" s="1"/>
  <c r="D49" i="11"/>
  <c r="F49" i="11"/>
  <c r="I49" i="11"/>
  <c r="J49" i="11" s="1"/>
  <c r="D50" i="11"/>
  <c r="F50" i="11" s="1"/>
  <c r="I50" i="11"/>
  <c r="J50" i="11" s="1"/>
  <c r="D51" i="11"/>
  <c r="F51" i="11"/>
  <c r="I51" i="11"/>
  <c r="J51" i="11" s="1"/>
  <c r="D52" i="11"/>
  <c r="F52" i="11" s="1"/>
  <c r="I52" i="11"/>
  <c r="J52" i="11" s="1"/>
  <c r="D53" i="11"/>
  <c r="F53" i="11"/>
  <c r="I53" i="11"/>
  <c r="J53" i="11" s="1"/>
  <c r="D54" i="11"/>
  <c r="I54" i="11"/>
  <c r="J54" i="11" s="1"/>
  <c r="D55" i="11"/>
  <c r="F55" i="11"/>
  <c r="I55" i="11"/>
  <c r="J55" i="11" s="1"/>
  <c r="D56" i="11"/>
  <c r="F56" i="11" s="1"/>
  <c r="I56" i="11"/>
  <c r="J56" i="11" s="1"/>
  <c r="D57" i="11"/>
  <c r="F57" i="11"/>
  <c r="I57" i="11"/>
  <c r="J57" i="11" s="1"/>
  <c r="D58" i="11"/>
  <c r="F58" i="11" s="1"/>
  <c r="I58" i="11"/>
  <c r="J58" i="11" s="1"/>
  <c r="D59" i="11"/>
  <c r="F59" i="11"/>
  <c r="I59" i="11"/>
  <c r="J59" i="11" s="1"/>
  <c r="D60" i="11"/>
  <c r="F60" i="11" s="1"/>
  <c r="I60" i="11"/>
  <c r="J60" i="11" s="1"/>
  <c r="D61" i="11"/>
  <c r="F61" i="11"/>
  <c r="I61" i="11"/>
  <c r="J61" i="11" s="1"/>
  <c r="D62" i="11"/>
  <c r="F62" i="11" s="1"/>
  <c r="I62" i="11"/>
  <c r="J62" i="11" s="1"/>
  <c r="D63" i="11"/>
  <c r="F63" i="11"/>
  <c r="I63" i="11"/>
  <c r="J63" i="11" s="1"/>
  <c r="D64" i="11"/>
  <c r="F64" i="11" s="1"/>
  <c r="I64" i="11"/>
  <c r="J64" i="11" s="1"/>
  <c r="D65" i="11"/>
  <c r="F65" i="11"/>
  <c r="I65" i="11"/>
  <c r="J65" i="11" s="1"/>
  <c r="D66" i="11"/>
  <c r="I66" i="11"/>
  <c r="J66" i="11" s="1"/>
  <c r="D67" i="11"/>
  <c r="F67" i="11"/>
  <c r="I67" i="11"/>
  <c r="J67" i="11" s="1"/>
  <c r="D68" i="11"/>
  <c r="F68" i="11" s="1"/>
  <c r="I68" i="11"/>
  <c r="J68" i="11" s="1"/>
  <c r="D69" i="11"/>
  <c r="F69" i="11"/>
  <c r="I69" i="11"/>
  <c r="J69" i="11" s="1"/>
  <c r="D70" i="11"/>
  <c r="F70" i="11" s="1"/>
  <c r="I70" i="11"/>
  <c r="J70" i="11" s="1"/>
  <c r="D71" i="11"/>
  <c r="F71" i="11"/>
  <c r="I71" i="11"/>
  <c r="J71" i="11" s="1"/>
  <c r="D72" i="11"/>
  <c r="F72" i="11" s="1"/>
  <c r="I72" i="11"/>
  <c r="J72" i="11" s="1"/>
  <c r="D73" i="11"/>
  <c r="F73" i="11"/>
  <c r="I73" i="11"/>
  <c r="J73" i="11" s="1"/>
  <c r="D74" i="11"/>
  <c r="F74" i="11" s="1"/>
  <c r="I74" i="11"/>
  <c r="J74" i="11" s="1"/>
  <c r="D75" i="11"/>
  <c r="F75" i="11"/>
  <c r="I75" i="11"/>
  <c r="J75" i="11" s="1"/>
  <c r="D76" i="11"/>
  <c r="F76" i="11" s="1"/>
  <c r="I76" i="11"/>
  <c r="J76" i="11" s="1"/>
  <c r="D77" i="11"/>
  <c r="F77" i="11"/>
  <c r="I77" i="11"/>
  <c r="J77" i="11" s="1"/>
  <c r="D78" i="11"/>
  <c r="I78" i="11"/>
  <c r="J78" i="11" s="1"/>
  <c r="D79" i="11"/>
  <c r="F79" i="11"/>
  <c r="I79" i="11"/>
  <c r="J79" i="11" s="1"/>
  <c r="D80" i="11"/>
  <c r="F80" i="11" s="1"/>
  <c r="I80" i="11"/>
  <c r="J80" i="11" s="1"/>
  <c r="D81" i="11"/>
  <c r="F81" i="11"/>
  <c r="I81" i="11"/>
  <c r="J81" i="11" s="1"/>
  <c r="D82" i="11"/>
  <c r="F82" i="11" s="1"/>
  <c r="I82" i="11"/>
  <c r="J82" i="11" s="1"/>
  <c r="D83" i="11"/>
  <c r="F83" i="11"/>
  <c r="I83" i="11"/>
  <c r="J83" i="11" s="1"/>
  <c r="D84" i="11"/>
  <c r="F84" i="11" s="1"/>
  <c r="I84" i="11"/>
  <c r="J84" i="11" s="1"/>
  <c r="D85" i="11"/>
  <c r="F85" i="11"/>
  <c r="I85" i="11"/>
  <c r="J85" i="11" s="1"/>
  <c r="D86" i="11"/>
  <c r="F86" i="11" s="1"/>
  <c r="I86" i="11"/>
  <c r="J86" i="11" s="1"/>
  <c r="D87" i="11"/>
  <c r="F87" i="11"/>
  <c r="I87" i="11"/>
  <c r="J87" i="11" s="1"/>
  <c r="D88" i="11"/>
  <c r="F88" i="11" s="1"/>
  <c r="I88" i="11"/>
  <c r="J88" i="11" s="1"/>
  <c r="D89" i="11"/>
  <c r="F89" i="11" s="1"/>
  <c r="G89" i="11"/>
  <c r="I89" i="11"/>
  <c r="J89" i="11" s="1"/>
  <c r="D90" i="11"/>
  <c r="G90" i="11" s="1"/>
  <c r="F90" i="11"/>
  <c r="I90" i="11"/>
  <c r="J90" i="11" s="1"/>
  <c r="D91" i="11"/>
  <c r="F91" i="11" s="1"/>
  <c r="G91" i="11"/>
  <c r="I91" i="11"/>
  <c r="J91" i="11" s="1"/>
  <c r="D92" i="11"/>
  <c r="F92" i="11" s="1"/>
  <c r="I92" i="11"/>
  <c r="J92" i="11" s="1"/>
  <c r="D93" i="11"/>
  <c r="F93" i="11"/>
  <c r="G93" i="11"/>
  <c r="I93" i="11"/>
  <c r="J93" i="11" s="1"/>
  <c r="D94" i="11"/>
  <c r="F94" i="11" s="1"/>
  <c r="I94" i="11"/>
  <c r="J94" i="11" s="1"/>
  <c r="D95" i="11"/>
  <c r="F95" i="11" s="1"/>
  <c r="G95" i="11"/>
  <c r="I95" i="11"/>
  <c r="J95" i="11" s="1"/>
  <c r="D96" i="11"/>
  <c r="F96" i="11" s="1"/>
  <c r="I96" i="11"/>
  <c r="J96" i="11" s="1"/>
  <c r="D97" i="11"/>
  <c r="F97" i="11" s="1"/>
  <c r="I97" i="11"/>
  <c r="J97" i="11" s="1"/>
  <c r="D98" i="11"/>
  <c r="C98" i="11" s="1"/>
  <c r="I98" i="11"/>
  <c r="J98" i="11" s="1"/>
  <c r="D99" i="11"/>
  <c r="F99" i="11" s="1"/>
  <c r="I99" i="11"/>
  <c r="J99" i="11" s="1"/>
  <c r="D100" i="11"/>
  <c r="F100" i="11" s="1"/>
  <c r="I100" i="11"/>
  <c r="J100" i="11" s="1"/>
  <c r="D101" i="11"/>
  <c r="F101" i="11" s="1"/>
  <c r="I101" i="11"/>
  <c r="J101" i="11" s="1"/>
  <c r="D102" i="11"/>
  <c r="F102" i="11" s="1"/>
  <c r="I102" i="11"/>
  <c r="J102" i="11" s="1"/>
  <c r="D103" i="11"/>
  <c r="F103" i="11" s="1"/>
  <c r="I103" i="11"/>
  <c r="J103" i="11" s="1"/>
  <c r="D104" i="11"/>
  <c r="C104" i="11" s="1"/>
  <c r="I104" i="11"/>
  <c r="J104" i="11" s="1"/>
  <c r="D105" i="11"/>
  <c r="F105" i="11" s="1"/>
  <c r="I105" i="11"/>
  <c r="J105" i="11" s="1"/>
  <c r="D106" i="11"/>
  <c r="F106" i="11" s="1"/>
  <c r="I106" i="11"/>
  <c r="J106" i="11" s="1"/>
  <c r="D107" i="11"/>
  <c r="I107" i="11"/>
  <c r="J107" i="11" s="1"/>
  <c r="C108" i="11"/>
  <c r="D108" i="11"/>
  <c r="G108" i="11"/>
  <c r="I108" i="11"/>
  <c r="J108" i="11" s="1"/>
  <c r="D109" i="11"/>
  <c r="I109" i="11"/>
  <c r="J109" i="11" s="1"/>
  <c r="D110" i="11"/>
  <c r="F110" i="11"/>
  <c r="E110" i="11" s="1"/>
  <c r="G110" i="11"/>
  <c r="I110" i="11"/>
  <c r="J110" i="11" s="1"/>
  <c r="D111" i="11"/>
  <c r="I111" i="11"/>
  <c r="J111" i="11" s="1"/>
  <c r="C112" i="11"/>
  <c r="D112" i="11"/>
  <c r="G112" i="11"/>
  <c r="I112" i="11"/>
  <c r="J112" i="11" s="1"/>
  <c r="D113" i="11"/>
  <c r="I113" i="11"/>
  <c r="J113" i="11" s="1"/>
  <c r="D114" i="11"/>
  <c r="F114" i="11"/>
  <c r="E114" i="11" s="1"/>
  <c r="G114" i="11"/>
  <c r="I114" i="11"/>
  <c r="J114" i="11" s="1"/>
  <c r="D115" i="11"/>
  <c r="I115" i="11"/>
  <c r="J115" i="11" s="1"/>
  <c r="C116" i="11"/>
  <c r="D116" i="11"/>
  <c r="G116" i="11"/>
  <c r="I116" i="11"/>
  <c r="J116" i="11" s="1"/>
  <c r="D117" i="11"/>
  <c r="I117" i="11"/>
  <c r="J117" i="11" s="1"/>
  <c r="D118" i="11"/>
  <c r="F118" i="11"/>
  <c r="G118" i="11"/>
  <c r="I118" i="11"/>
  <c r="C118" i="11" s="1"/>
  <c r="D119" i="11"/>
  <c r="E119" i="11" s="1"/>
  <c r="H119" i="11" s="1"/>
  <c r="F119" i="11"/>
  <c r="G119" i="11"/>
  <c r="I119" i="11"/>
  <c r="C119" i="11" s="1"/>
  <c r="D120" i="11"/>
  <c r="F120" i="11"/>
  <c r="G120" i="11"/>
  <c r="I120" i="11"/>
  <c r="C120" i="11" s="1"/>
  <c r="D121" i="11"/>
  <c r="F121" i="11"/>
  <c r="G121" i="11"/>
  <c r="I121" i="11"/>
  <c r="C121" i="11" s="1"/>
  <c r="D122" i="11"/>
  <c r="C122" i="11" s="1"/>
  <c r="F122" i="11"/>
  <c r="G122" i="11"/>
  <c r="I122" i="11"/>
  <c r="J122" i="11" s="1"/>
  <c r="D7" i="11"/>
  <c r="C7" i="11" s="1"/>
  <c r="I7" i="11"/>
  <c r="J7" i="11" s="1"/>
  <c r="D8" i="11"/>
  <c r="C8" i="11" s="1"/>
  <c r="I8" i="11"/>
  <c r="J8" i="11" s="1"/>
  <c r="D9" i="11"/>
  <c r="C9" i="11" s="1"/>
  <c r="I9" i="11"/>
  <c r="J9" i="11" s="1"/>
  <c r="D10" i="11"/>
  <c r="C10" i="11" s="1"/>
  <c r="I10" i="11"/>
  <c r="J10" i="11" s="1"/>
  <c r="D11" i="11"/>
  <c r="C11" i="11" s="1"/>
  <c r="I11" i="11"/>
  <c r="J11" i="11" s="1"/>
  <c r="D12" i="11"/>
  <c r="C12" i="11" s="1"/>
  <c r="I12" i="11"/>
  <c r="J12" i="11" s="1"/>
  <c r="D13" i="11"/>
  <c r="C13" i="11" s="1"/>
  <c r="I13" i="11"/>
  <c r="J13" i="11" s="1"/>
  <c r="D14" i="11"/>
  <c r="C14" i="11" s="1"/>
  <c r="I14" i="11"/>
  <c r="J14" i="11" s="1"/>
  <c r="D15" i="11"/>
  <c r="C15" i="11" s="1"/>
  <c r="I15" i="11"/>
  <c r="J15" i="11" s="1"/>
  <c r="D16" i="11"/>
  <c r="C16" i="11" s="1"/>
  <c r="I16" i="11"/>
  <c r="J16" i="11" s="1"/>
  <c r="D17" i="11"/>
  <c r="C17" i="11" s="1"/>
  <c r="I17" i="11"/>
  <c r="J17" i="11" s="1"/>
  <c r="D18" i="11"/>
  <c r="C18" i="11" s="1"/>
  <c r="I18" i="11"/>
  <c r="J18" i="11" s="1"/>
  <c r="D19" i="11"/>
  <c r="C19" i="11" s="1"/>
  <c r="I19" i="11"/>
  <c r="J19" i="11" s="1"/>
  <c r="D20" i="11"/>
  <c r="C20" i="11" s="1"/>
  <c r="I20" i="11"/>
  <c r="J20" i="11" s="1"/>
  <c r="D21" i="11"/>
  <c r="C21" i="11" s="1"/>
  <c r="I21" i="11"/>
  <c r="J21" i="11" s="1"/>
  <c r="D22" i="11"/>
  <c r="C22" i="11" s="1"/>
  <c r="I22" i="11"/>
  <c r="J22" i="11" s="1"/>
  <c r="D23" i="11"/>
  <c r="C23" i="11" s="1"/>
  <c r="I23" i="11"/>
  <c r="J23" i="11" s="1"/>
  <c r="D24" i="11"/>
  <c r="C24" i="11" s="1"/>
  <c r="I24" i="11"/>
  <c r="J24" i="11" s="1"/>
  <c r="D25" i="11"/>
  <c r="C25" i="11" s="1"/>
  <c r="I25" i="11"/>
  <c r="J25" i="11" s="1"/>
  <c r="D26" i="11"/>
  <c r="C26" i="11" s="1"/>
  <c r="I26" i="11"/>
  <c r="J26" i="11" s="1"/>
  <c r="D27" i="11"/>
  <c r="C27" i="11" s="1"/>
  <c r="I27" i="11"/>
  <c r="J27" i="11" s="1"/>
  <c r="D28" i="11"/>
  <c r="C28" i="11" s="1"/>
  <c r="I28" i="11"/>
  <c r="J28" i="11" s="1"/>
  <c r="D29" i="11"/>
  <c r="C29" i="11" s="1"/>
  <c r="I29" i="11"/>
  <c r="J29" i="11" s="1"/>
  <c r="D30" i="11"/>
  <c r="C30" i="11" s="1"/>
  <c r="I30" i="11"/>
  <c r="J30" i="11" s="1"/>
  <c r="D31" i="11"/>
  <c r="C31" i="11" s="1"/>
  <c r="I31" i="11"/>
  <c r="J31" i="11" s="1"/>
  <c r="D32" i="11"/>
  <c r="C32" i="11" s="1"/>
  <c r="I32" i="11"/>
  <c r="J32" i="11" s="1"/>
  <c r="D6" i="11"/>
  <c r="L6" i="11" s="1"/>
  <c r="J6" i="11"/>
  <c r="I6" i="11"/>
  <c r="D30" i="10"/>
  <c r="C30" i="10" s="1"/>
  <c r="F30" i="10"/>
  <c r="G30" i="10"/>
  <c r="I30" i="10"/>
  <c r="J30" i="10" s="1"/>
  <c r="L30" i="10"/>
  <c r="D31" i="10"/>
  <c r="C31" i="10" s="1"/>
  <c r="I31" i="10"/>
  <c r="J31" i="10" s="1"/>
  <c r="M31" i="10"/>
  <c r="D32" i="10"/>
  <c r="M32" i="10" s="1"/>
  <c r="I32" i="10"/>
  <c r="J32" i="10"/>
  <c r="L32" i="10"/>
  <c r="C33" i="10"/>
  <c r="D33" i="10"/>
  <c r="L33" i="10" s="1"/>
  <c r="I33" i="10"/>
  <c r="J33" i="10" s="1"/>
  <c r="C34" i="10"/>
  <c r="D34" i="10"/>
  <c r="F34" i="10"/>
  <c r="G34" i="10"/>
  <c r="I34" i="10"/>
  <c r="J34" i="10"/>
  <c r="L34" i="10"/>
  <c r="M34" i="10"/>
  <c r="N34" i="10"/>
  <c r="P34" i="10" s="1"/>
  <c r="D35" i="10"/>
  <c r="G35" i="10"/>
  <c r="I35" i="10"/>
  <c r="J35" i="10" s="1"/>
  <c r="L35" i="10"/>
  <c r="M35" i="10"/>
  <c r="C36" i="10"/>
  <c r="D36" i="10"/>
  <c r="G36" i="10" s="1"/>
  <c r="F36" i="10"/>
  <c r="I36" i="10"/>
  <c r="J36" i="10" s="1"/>
  <c r="L36" i="10"/>
  <c r="M36" i="10"/>
  <c r="C37" i="10"/>
  <c r="D37" i="10"/>
  <c r="M37" i="10" s="1"/>
  <c r="G37" i="10"/>
  <c r="I37" i="10"/>
  <c r="J37" i="10"/>
  <c r="L37" i="10"/>
  <c r="D38" i="10"/>
  <c r="G38" i="10" s="1"/>
  <c r="F38" i="10"/>
  <c r="I38" i="10"/>
  <c r="J38" i="10" s="1"/>
  <c r="D39" i="10"/>
  <c r="E39" i="10"/>
  <c r="H39" i="10" s="1"/>
  <c r="F39" i="10"/>
  <c r="G39" i="10"/>
  <c r="I39" i="10"/>
  <c r="J39" i="10" s="1"/>
  <c r="K39" i="10" s="1"/>
  <c r="L39" i="10"/>
  <c r="M39" i="10"/>
  <c r="N39" i="10" s="1"/>
  <c r="P39" i="10" s="1"/>
  <c r="D40" i="10"/>
  <c r="I40" i="10"/>
  <c r="J40" i="10" s="1"/>
  <c r="C41" i="10"/>
  <c r="D41" i="10"/>
  <c r="L41" i="10" s="1"/>
  <c r="F41" i="10"/>
  <c r="G41" i="10"/>
  <c r="I41" i="10"/>
  <c r="J41" i="10"/>
  <c r="M41" i="10"/>
  <c r="N41" i="10" s="1"/>
  <c r="P41" i="10"/>
  <c r="D42" i="10"/>
  <c r="M42" i="10" s="1"/>
  <c r="N42" i="10" s="1"/>
  <c r="F42" i="10"/>
  <c r="G42" i="10"/>
  <c r="I42" i="10"/>
  <c r="C42" i="10" s="1"/>
  <c r="L42" i="10"/>
  <c r="D43" i="10"/>
  <c r="C43" i="10" s="1"/>
  <c r="I43" i="10"/>
  <c r="J43" i="10" s="1"/>
  <c r="M43" i="10"/>
  <c r="D44" i="10"/>
  <c r="M44" i="10" s="1"/>
  <c r="I44" i="10"/>
  <c r="J44" i="10"/>
  <c r="L44" i="10"/>
  <c r="C45" i="10"/>
  <c r="D45" i="10"/>
  <c r="L45" i="10" s="1"/>
  <c r="I45" i="10"/>
  <c r="J45" i="10" s="1"/>
  <c r="C46" i="10"/>
  <c r="D46" i="10"/>
  <c r="F46" i="10"/>
  <c r="G46" i="10"/>
  <c r="I46" i="10"/>
  <c r="J46" i="10"/>
  <c r="L46" i="10"/>
  <c r="M46" i="10"/>
  <c r="N46" i="10"/>
  <c r="P46" i="10" s="1"/>
  <c r="D47" i="10"/>
  <c r="G47" i="10"/>
  <c r="I47" i="10"/>
  <c r="J47" i="10" s="1"/>
  <c r="L47" i="10"/>
  <c r="M47" i="10"/>
  <c r="C48" i="10"/>
  <c r="D48" i="10"/>
  <c r="G48" i="10" s="1"/>
  <c r="F48" i="10"/>
  <c r="I48" i="10"/>
  <c r="J48" i="10" s="1"/>
  <c r="L48" i="10"/>
  <c r="M48" i="10"/>
  <c r="D49" i="10"/>
  <c r="M49" i="10" s="1"/>
  <c r="G49" i="10"/>
  <c r="I49" i="10"/>
  <c r="C49" i="10" s="1"/>
  <c r="J49" i="10"/>
  <c r="L49" i="10"/>
  <c r="D50" i="10"/>
  <c r="G50" i="10" s="1"/>
  <c r="F50" i="10"/>
  <c r="I50" i="10"/>
  <c r="J50" i="10" s="1"/>
  <c r="D51" i="10"/>
  <c r="F51" i="10"/>
  <c r="G51" i="10"/>
  <c r="I51" i="10"/>
  <c r="J51" i="10" s="1"/>
  <c r="L51" i="10"/>
  <c r="M51" i="10"/>
  <c r="N51" i="10" s="1"/>
  <c r="P51" i="10" s="1"/>
  <c r="D52" i="10"/>
  <c r="I52" i="10"/>
  <c r="J52" i="10" s="1"/>
  <c r="C53" i="10"/>
  <c r="D53" i="10"/>
  <c r="L53" i="10" s="1"/>
  <c r="F53" i="10"/>
  <c r="G53" i="10"/>
  <c r="I53" i="10"/>
  <c r="J53" i="10"/>
  <c r="M53" i="10"/>
  <c r="N53" i="10" s="1"/>
  <c r="P53" i="10"/>
  <c r="D54" i="10"/>
  <c r="M54" i="10" s="1"/>
  <c r="N54" i="10" s="1"/>
  <c r="F54" i="10"/>
  <c r="G54" i="10"/>
  <c r="I54" i="10"/>
  <c r="C54" i="10" s="1"/>
  <c r="L54" i="10"/>
  <c r="D55" i="10"/>
  <c r="C55" i="10" s="1"/>
  <c r="I55" i="10"/>
  <c r="J55" i="10" s="1"/>
  <c r="M55" i="10"/>
  <c r="D56" i="10"/>
  <c r="M56" i="10" s="1"/>
  <c r="I56" i="10"/>
  <c r="J56" i="10"/>
  <c r="L56" i="10"/>
  <c r="C57" i="10"/>
  <c r="D57" i="10"/>
  <c r="L57" i="10" s="1"/>
  <c r="I57" i="10"/>
  <c r="J57" i="10" s="1"/>
  <c r="C58" i="10"/>
  <c r="D58" i="10"/>
  <c r="G58" i="10" s="1"/>
  <c r="N58" i="10" s="1"/>
  <c r="F58" i="10"/>
  <c r="I58" i="10"/>
  <c r="J58" i="10"/>
  <c r="L58" i="10"/>
  <c r="M58" i="10"/>
  <c r="D59" i="10"/>
  <c r="C59" i="10" s="1"/>
  <c r="G59" i="10"/>
  <c r="I59" i="10"/>
  <c r="J59" i="10" s="1"/>
  <c r="L59" i="10"/>
  <c r="M59" i="10"/>
  <c r="C60" i="10"/>
  <c r="D60" i="10"/>
  <c r="G60" i="10" s="1"/>
  <c r="F60" i="10"/>
  <c r="I60" i="10"/>
  <c r="J60" i="10" s="1"/>
  <c r="L60" i="10"/>
  <c r="M60" i="10"/>
  <c r="C61" i="10"/>
  <c r="D61" i="10"/>
  <c r="M61" i="10" s="1"/>
  <c r="G61" i="10"/>
  <c r="I61" i="10"/>
  <c r="J61" i="10"/>
  <c r="L61" i="10"/>
  <c r="D62" i="10"/>
  <c r="G62" i="10" s="1"/>
  <c r="F62" i="10"/>
  <c r="I62" i="10"/>
  <c r="J62" i="10" s="1"/>
  <c r="D63" i="10"/>
  <c r="F63" i="10"/>
  <c r="G63" i="10"/>
  <c r="I63" i="10"/>
  <c r="J63" i="10" s="1"/>
  <c r="L63" i="10"/>
  <c r="M63" i="10"/>
  <c r="N63" i="10" s="1"/>
  <c r="P63" i="10" s="1"/>
  <c r="D64" i="10"/>
  <c r="I64" i="10"/>
  <c r="J64" i="10" s="1"/>
  <c r="C65" i="10"/>
  <c r="D65" i="10"/>
  <c r="L65" i="10" s="1"/>
  <c r="F65" i="10"/>
  <c r="G65" i="10"/>
  <c r="I65" i="10"/>
  <c r="J65" i="10"/>
  <c r="M65" i="10"/>
  <c r="N65" i="10" s="1"/>
  <c r="P65" i="10"/>
  <c r="D66" i="10"/>
  <c r="M66" i="10" s="1"/>
  <c r="F66" i="10"/>
  <c r="G66" i="10"/>
  <c r="I66" i="10"/>
  <c r="C66" i="10" s="1"/>
  <c r="L66" i="10"/>
  <c r="N66" i="10"/>
  <c r="D67" i="10"/>
  <c r="C67" i="10" s="1"/>
  <c r="I67" i="10"/>
  <c r="J67" i="10" s="1"/>
  <c r="M67" i="10"/>
  <c r="D68" i="10"/>
  <c r="M68" i="10" s="1"/>
  <c r="I68" i="10"/>
  <c r="J68" i="10"/>
  <c r="L68" i="10"/>
  <c r="C69" i="10"/>
  <c r="D69" i="10"/>
  <c r="L69" i="10" s="1"/>
  <c r="I69" i="10"/>
  <c r="J69" i="10" s="1"/>
  <c r="C70" i="10"/>
  <c r="D70" i="10"/>
  <c r="G70" i="10" s="1"/>
  <c r="N70" i="10" s="1"/>
  <c r="F70" i="10"/>
  <c r="I70" i="10"/>
  <c r="J70" i="10"/>
  <c r="L70" i="10"/>
  <c r="M70" i="10"/>
  <c r="D71" i="10"/>
  <c r="G71" i="10"/>
  <c r="I71" i="10"/>
  <c r="J71" i="10" s="1"/>
  <c r="L71" i="10"/>
  <c r="M71" i="10"/>
  <c r="C72" i="10"/>
  <c r="D72" i="10"/>
  <c r="G72" i="10" s="1"/>
  <c r="F72" i="10"/>
  <c r="I72" i="10"/>
  <c r="J72" i="10" s="1"/>
  <c r="L72" i="10"/>
  <c r="M72" i="10"/>
  <c r="N72" i="10" s="1"/>
  <c r="C73" i="10"/>
  <c r="D73" i="10"/>
  <c r="M73" i="10" s="1"/>
  <c r="G73" i="10"/>
  <c r="I73" i="10"/>
  <c r="J73" i="10"/>
  <c r="L73" i="10"/>
  <c r="D74" i="10"/>
  <c r="G74" i="10" s="1"/>
  <c r="F74" i="10"/>
  <c r="I74" i="10"/>
  <c r="J74" i="10" s="1"/>
  <c r="D75" i="10"/>
  <c r="E75" i="10"/>
  <c r="H75" i="10" s="1"/>
  <c r="F75" i="10"/>
  <c r="G75" i="10"/>
  <c r="I75" i="10"/>
  <c r="J75" i="10" s="1"/>
  <c r="L75" i="10"/>
  <c r="M75" i="10"/>
  <c r="N75" i="10" s="1"/>
  <c r="P75" i="10" s="1"/>
  <c r="D76" i="10"/>
  <c r="I76" i="10"/>
  <c r="J76" i="10" s="1"/>
  <c r="C77" i="10"/>
  <c r="D77" i="10"/>
  <c r="L77" i="10" s="1"/>
  <c r="P77" i="10" s="1"/>
  <c r="F77" i="10"/>
  <c r="G77" i="10"/>
  <c r="I77" i="10"/>
  <c r="J77" i="10"/>
  <c r="M77" i="10"/>
  <c r="N77" i="10" s="1"/>
  <c r="D78" i="10"/>
  <c r="C78" i="10" s="1"/>
  <c r="F78" i="10"/>
  <c r="G78" i="10"/>
  <c r="I78" i="10"/>
  <c r="J78" i="10" s="1"/>
  <c r="L78" i="10"/>
  <c r="D79" i="10"/>
  <c r="C79" i="10" s="1"/>
  <c r="I79" i="10"/>
  <c r="J79" i="10" s="1"/>
  <c r="M79" i="10"/>
  <c r="C80" i="10"/>
  <c r="D80" i="10"/>
  <c r="M80" i="10" s="1"/>
  <c r="I80" i="10"/>
  <c r="J80" i="10"/>
  <c r="L80" i="10"/>
  <c r="C81" i="10"/>
  <c r="D81" i="10"/>
  <c r="L81" i="10" s="1"/>
  <c r="I81" i="10"/>
  <c r="J81" i="10" s="1"/>
  <c r="C82" i="10"/>
  <c r="D82" i="10"/>
  <c r="G82" i="10" s="1"/>
  <c r="F82" i="10"/>
  <c r="I82" i="10"/>
  <c r="J82" i="10"/>
  <c r="L82" i="10"/>
  <c r="M82" i="10"/>
  <c r="N82" i="10"/>
  <c r="P82" i="10" s="1"/>
  <c r="D83" i="10"/>
  <c r="G83" i="10"/>
  <c r="I83" i="10"/>
  <c r="J83" i="10" s="1"/>
  <c r="L83" i="10"/>
  <c r="M83" i="10"/>
  <c r="C84" i="10"/>
  <c r="D84" i="10"/>
  <c r="G84" i="10" s="1"/>
  <c r="F84" i="10"/>
  <c r="I84" i="10"/>
  <c r="J84" i="10" s="1"/>
  <c r="L84" i="10"/>
  <c r="M84" i="10"/>
  <c r="C85" i="10"/>
  <c r="D85" i="10"/>
  <c r="M85" i="10" s="1"/>
  <c r="G85" i="10"/>
  <c r="I85" i="10"/>
  <c r="J85" i="10"/>
  <c r="L85" i="10"/>
  <c r="D86" i="10"/>
  <c r="F86" i="10" s="1"/>
  <c r="I86" i="10"/>
  <c r="J86" i="10"/>
  <c r="D87" i="10"/>
  <c r="E87" i="10"/>
  <c r="H87" i="10" s="1"/>
  <c r="F87" i="10"/>
  <c r="G87" i="10"/>
  <c r="I87" i="10"/>
  <c r="C87" i="10" s="1"/>
  <c r="J87" i="10"/>
  <c r="L87" i="10"/>
  <c r="M87" i="10"/>
  <c r="N87" i="10" s="1"/>
  <c r="P87" i="10"/>
  <c r="D88" i="10"/>
  <c r="G88" i="10" s="1"/>
  <c r="I88" i="10"/>
  <c r="J88" i="10" s="1"/>
  <c r="C89" i="10"/>
  <c r="D89" i="10"/>
  <c r="L89" i="10" s="1"/>
  <c r="P89" i="10" s="1"/>
  <c r="F89" i="10"/>
  <c r="G89" i="10"/>
  <c r="I89" i="10"/>
  <c r="J89" i="10"/>
  <c r="M89" i="10"/>
  <c r="N89" i="10" s="1"/>
  <c r="D90" i="10"/>
  <c r="C90" i="10" s="1"/>
  <c r="F90" i="10"/>
  <c r="G90" i="10"/>
  <c r="I90" i="10"/>
  <c r="J90" i="10" s="1"/>
  <c r="L90" i="10"/>
  <c r="D91" i="10"/>
  <c r="M91" i="10" s="1"/>
  <c r="F91" i="10"/>
  <c r="I91" i="10"/>
  <c r="J91" i="10" s="1"/>
  <c r="C92" i="10"/>
  <c r="D92" i="10"/>
  <c r="I92" i="10"/>
  <c r="J92" i="10"/>
  <c r="L92" i="10"/>
  <c r="D93" i="10"/>
  <c r="I93" i="10"/>
  <c r="J93" i="10" s="1"/>
  <c r="C94" i="10"/>
  <c r="D94" i="10"/>
  <c r="G94" i="10" s="1"/>
  <c r="F94" i="10"/>
  <c r="I94" i="10"/>
  <c r="J94" i="10"/>
  <c r="L94" i="10"/>
  <c r="M94" i="10"/>
  <c r="N94" i="10"/>
  <c r="P94" i="10" s="1"/>
  <c r="D95" i="10"/>
  <c r="G95" i="10"/>
  <c r="I95" i="10"/>
  <c r="J95" i="10" s="1"/>
  <c r="L95" i="10"/>
  <c r="M95" i="10"/>
  <c r="C96" i="10"/>
  <c r="D96" i="10"/>
  <c r="G96" i="10" s="1"/>
  <c r="F96" i="10"/>
  <c r="I96" i="10"/>
  <c r="J96" i="10" s="1"/>
  <c r="L96" i="10"/>
  <c r="M96" i="10"/>
  <c r="N96" i="10" s="1"/>
  <c r="D97" i="10"/>
  <c r="M97" i="10" s="1"/>
  <c r="G97" i="10"/>
  <c r="I97" i="10"/>
  <c r="C97" i="10" s="1"/>
  <c r="J97" i="10"/>
  <c r="L97" i="10"/>
  <c r="D98" i="10"/>
  <c r="F98" i="10"/>
  <c r="I98" i="10"/>
  <c r="J98" i="10" s="1"/>
  <c r="D99" i="10"/>
  <c r="F99" i="10"/>
  <c r="G99" i="10"/>
  <c r="I99" i="10"/>
  <c r="C99" i="10" s="1"/>
  <c r="J99" i="10"/>
  <c r="L99" i="10"/>
  <c r="M99" i="10"/>
  <c r="N99" i="10" s="1"/>
  <c r="P99" i="10" s="1"/>
  <c r="E99" i="10" s="1"/>
  <c r="H99" i="10" s="1"/>
  <c r="D100" i="10"/>
  <c r="I100" i="10"/>
  <c r="J100" i="10" s="1"/>
  <c r="C101" i="10"/>
  <c r="D101" i="10"/>
  <c r="L101" i="10" s="1"/>
  <c r="F101" i="10"/>
  <c r="G101" i="10"/>
  <c r="I101" i="10"/>
  <c r="J101" i="10"/>
  <c r="M101" i="10"/>
  <c r="N101" i="10" s="1"/>
  <c r="P101" i="10" s="1"/>
  <c r="D102" i="10"/>
  <c r="C102" i="10" s="1"/>
  <c r="F102" i="10"/>
  <c r="G102" i="10"/>
  <c r="I102" i="10"/>
  <c r="J102" i="10" s="1"/>
  <c r="L102" i="10"/>
  <c r="D103" i="10"/>
  <c r="F103" i="10" s="1"/>
  <c r="I103" i="10"/>
  <c r="J103" i="10" s="1"/>
  <c r="D104" i="10"/>
  <c r="L104" i="10" s="1"/>
  <c r="I104" i="10"/>
  <c r="J104" i="10"/>
  <c r="D105" i="10"/>
  <c r="I105" i="10"/>
  <c r="J105" i="10" s="1"/>
  <c r="C106" i="10"/>
  <c r="D106" i="10"/>
  <c r="G106" i="10" s="1"/>
  <c r="F106" i="10"/>
  <c r="I106" i="10"/>
  <c r="J106" i="10"/>
  <c r="L106" i="10"/>
  <c r="M106" i="10"/>
  <c r="N106" i="10" s="1"/>
  <c r="D107" i="10"/>
  <c r="L107" i="10" s="1"/>
  <c r="G107" i="10"/>
  <c r="I107" i="10"/>
  <c r="J107" i="10" s="1"/>
  <c r="C108" i="10"/>
  <c r="D108" i="10"/>
  <c r="G108" i="10" s="1"/>
  <c r="F108" i="10"/>
  <c r="I108" i="10"/>
  <c r="J108" i="10" s="1"/>
  <c r="L108" i="10"/>
  <c r="M108" i="10"/>
  <c r="N108" i="10" s="1"/>
  <c r="P108" i="10"/>
  <c r="C109" i="10"/>
  <c r="D109" i="10"/>
  <c r="M109" i="10" s="1"/>
  <c r="G109" i="10"/>
  <c r="I109" i="10"/>
  <c r="J109" i="10"/>
  <c r="L109" i="10"/>
  <c r="D110" i="10"/>
  <c r="F110" i="10"/>
  <c r="I110" i="10"/>
  <c r="J110" i="10"/>
  <c r="M110" i="10"/>
  <c r="D111" i="10"/>
  <c r="F111" i="10"/>
  <c r="G111" i="10"/>
  <c r="I111" i="10"/>
  <c r="J111" i="10" s="1"/>
  <c r="K111" i="10" s="1"/>
  <c r="L111" i="10"/>
  <c r="E111" i="10" s="1"/>
  <c r="H111" i="10" s="1"/>
  <c r="M111" i="10"/>
  <c r="N111" i="10" s="1"/>
  <c r="P111" i="10"/>
  <c r="D112" i="10"/>
  <c r="F112" i="10"/>
  <c r="G112" i="10"/>
  <c r="I112" i="10"/>
  <c r="J112" i="10" s="1"/>
  <c r="L112" i="10"/>
  <c r="D113" i="10"/>
  <c r="L113" i="10" s="1"/>
  <c r="I113" i="10"/>
  <c r="J113" i="10"/>
  <c r="M113" i="10"/>
  <c r="D114" i="10"/>
  <c r="M114" i="10" s="1"/>
  <c r="F114" i="10"/>
  <c r="I114" i="10"/>
  <c r="J114" i="10"/>
  <c r="D115" i="10"/>
  <c r="F115" i="10" s="1"/>
  <c r="I115" i="10"/>
  <c r="J115" i="10" s="1"/>
  <c r="D116" i="10"/>
  <c r="F116" i="10" s="1"/>
  <c r="G116" i="10"/>
  <c r="I116" i="10"/>
  <c r="J116" i="10"/>
  <c r="L116" i="10"/>
  <c r="D117" i="10"/>
  <c r="C117" i="10" s="1"/>
  <c r="F117" i="10"/>
  <c r="G117" i="10"/>
  <c r="I117" i="10"/>
  <c r="J117" i="10" s="1"/>
  <c r="M117" i="10"/>
  <c r="N117" i="10"/>
  <c r="C118" i="10"/>
  <c r="D118" i="10"/>
  <c r="G118" i="10" s="1"/>
  <c r="N118" i="10" s="1"/>
  <c r="F118" i="10"/>
  <c r="I118" i="10"/>
  <c r="J118" i="10"/>
  <c r="L118" i="10"/>
  <c r="M118" i="10"/>
  <c r="D119" i="10"/>
  <c r="F119" i="10" s="1"/>
  <c r="I119" i="10"/>
  <c r="J119" i="10" s="1"/>
  <c r="D120" i="10"/>
  <c r="G120" i="10" s="1"/>
  <c r="F120" i="10"/>
  <c r="I120" i="10"/>
  <c r="C120" i="10" s="1"/>
  <c r="J120" i="10"/>
  <c r="L120" i="10"/>
  <c r="C121" i="10"/>
  <c r="D121" i="10"/>
  <c r="F121" i="10" s="1"/>
  <c r="G121" i="10"/>
  <c r="N121" i="10" s="1"/>
  <c r="I121" i="10"/>
  <c r="J121" i="10"/>
  <c r="L121" i="10"/>
  <c r="M121" i="10"/>
  <c r="C122" i="10"/>
  <c r="D122" i="10"/>
  <c r="M122" i="10" s="1"/>
  <c r="G122" i="10"/>
  <c r="I122" i="10"/>
  <c r="J122" i="10"/>
  <c r="L122" i="10"/>
  <c r="D7" i="10"/>
  <c r="C7" i="10" s="1"/>
  <c r="I7" i="10"/>
  <c r="J7" i="10" s="1"/>
  <c r="D8" i="10"/>
  <c r="C8" i="10" s="1"/>
  <c r="I8" i="10"/>
  <c r="J8" i="10" s="1"/>
  <c r="M8" i="10"/>
  <c r="C9" i="10"/>
  <c r="D9" i="10"/>
  <c r="M9" i="10" s="1"/>
  <c r="I9" i="10"/>
  <c r="J9" i="10" s="1"/>
  <c r="L9" i="10"/>
  <c r="D10" i="10"/>
  <c r="L10" i="10" s="1"/>
  <c r="G10" i="10"/>
  <c r="I10" i="10"/>
  <c r="C10" i="10" s="1"/>
  <c r="M10" i="10"/>
  <c r="C11" i="10"/>
  <c r="D11" i="10"/>
  <c r="F11" i="10"/>
  <c r="G11" i="10"/>
  <c r="I11" i="10"/>
  <c r="J11" i="10"/>
  <c r="L11" i="10"/>
  <c r="P11" i="10" s="1"/>
  <c r="M11" i="10"/>
  <c r="N11" i="10" s="1"/>
  <c r="D12" i="10"/>
  <c r="M12" i="10" s="1"/>
  <c r="G12" i="10"/>
  <c r="I12" i="10"/>
  <c r="J12" i="10" s="1"/>
  <c r="L12" i="10"/>
  <c r="D13" i="10"/>
  <c r="L13" i="10" s="1"/>
  <c r="I13" i="10"/>
  <c r="J13" i="10"/>
  <c r="C14" i="10"/>
  <c r="D14" i="10"/>
  <c r="M14" i="10" s="1"/>
  <c r="G14" i="10"/>
  <c r="I14" i="10"/>
  <c r="J14" i="10" s="1"/>
  <c r="L14" i="10"/>
  <c r="D15" i="10"/>
  <c r="G15" i="10" s="1"/>
  <c r="F15" i="10"/>
  <c r="I15" i="10"/>
  <c r="J15" i="10" s="1"/>
  <c r="C16" i="10"/>
  <c r="D16" i="10"/>
  <c r="F16" i="10" s="1"/>
  <c r="G16" i="10"/>
  <c r="I16" i="10"/>
  <c r="J16" i="10" s="1"/>
  <c r="L16" i="10"/>
  <c r="M16" i="10"/>
  <c r="D17" i="10"/>
  <c r="F17" i="10" s="1"/>
  <c r="I17" i="10"/>
  <c r="J17" i="10" s="1"/>
  <c r="C18" i="10"/>
  <c r="D18" i="10"/>
  <c r="F18" i="10"/>
  <c r="G18" i="10"/>
  <c r="I18" i="10"/>
  <c r="J18" i="10"/>
  <c r="L18" i="10"/>
  <c r="M18" i="10"/>
  <c r="N18" i="10" s="1"/>
  <c r="D19" i="10"/>
  <c r="C19" i="10" s="1"/>
  <c r="I19" i="10"/>
  <c r="J19" i="10"/>
  <c r="D20" i="10"/>
  <c r="F20" i="10" s="1"/>
  <c r="I20" i="10"/>
  <c r="C20" i="10" s="1"/>
  <c r="M20" i="10"/>
  <c r="C21" i="10"/>
  <c r="D21" i="10"/>
  <c r="M21" i="10" s="1"/>
  <c r="I21" i="10"/>
  <c r="J21" i="10"/>
  <c r="L21" i="10"/>
  <c r="D22" i="10"/>
  <c r="L22" i="10" s="1"/>
  <c r="G22" i="10"/>
  <c r="I22" i="10"/>
  <c r="C22" i="10" s="1"/>
  <c r="M22" i="10"/>
  <c r="C23" i="10"/>
  <c r="D23" i="10"/>
  <c r="F23" i="10"/>
  <c r="G23" i="10"/>
  <c r="I23" i="10"/>
  <c r="J23" i="10"/>
  <c r="L23" i="10"/>
  <c r="P23" i="10" s="1"/>
  <c r="M23" i="10"/>
  <c r="N23" i="10" s="1"/>
  <c r="D24" i="10"/>
  <c r="C24" i="10" s="1"/>
  <c r="G24" i="10"/>
  <c r="I24" i="10"/>
  <c r="J24" i="10" s="1"/>
  <c r="L24" i="10"/>
  <c r="M24" i="10"/>
  <c r="D25" i="10"/>
  <c r="L25" i="10" s="1"/>
  <c r="I25" i="10"/>
  <c r="J25" i="10"/>
  <c r="D26" i="10"/>
  <c r="M26" i="10" s="1"/>
  <c r="G26" i="10"/>
  <c r="I26" i="10"/>
  <c r="J26" i="10" s="1"/>
  <c r="L26" i="10"/>
  <c r="D27" i="10"/>
  <c r="G27" i="10" s="1"/>
  <c r="F27" i="10"/>
  <c r="I27" i="10"/>
  <c r="J27" i="10" s="1"/>
  <c r="C28" i="10"/>
  <c r="D28" i="10"/>
  <c r="F28" i="10" s="1"/>
  <c r="G28" i="10"/>
  <c r="I28" i="10"/>
  <c r="J28" i="10" s="1"/>
  <c r="L28" i="10"/>
  <c r="M28" i="10"/>
  <c r="N28" i="10" s="1"/>
  <c r="D29" i="10"/>
  <c r="F29" i="10" s="1"/>
  <c r="I29" i="10"/>
  <c r="J29" i="10" s="1"/>
  <c r="D6" i="10"/>
  <c r="L6" i="10" s="1"/>
  <c r="I6" i="10"/>
  <c r="J6" i="10" s="1"/>
  <c r="C34" i="18"/>
  <c r="E34" i="18" s="1"/>
  <c r="C35" i="18"/>
  <c r="H35" i="18" s="1"/>
  <c r="E35" i="18"/>
  <c r="F35" i="18"/>
  <c r="C36" i="18"/>
  <c r="J36" i="18" s="1"/>
  <c r="F36" i="18"/>
  <c r="H36" i="18"/>
  <c r="C37" i="18"/>
  <c r="E37" i="18" s="1"/>
  <c r="F37" i="18"/>
  <c r="C38" i="18"/>
  <c r="E38" i="18" s="1"/>
  <c r="C39" i="18"/>
  <c r="F39" i="18" s="1"/>
  <c r="E39" i="18"/>
  <c r="C40" i="18"/>
  <c r="J40" i="18" s="1"/>
  <c r="F40" i="18"/>
  <c r="H40" i="18"/>
  <c r="C41" i="18"/>
  <c r="E41" i="18" s="1"/>
  <c r="F41" i="18"/>
  <c r="C42" i="18"/>
  <c r="E42" i="18" s="1"/>
  <c r="C43" i="18"/>
  <c r="F43" i="18" s="1"/>
  <c r="E43" i="18"/>
  <c r="C44" i="18"/>
  <c r="J44" i="18" s="1"/>
  <c r="F44" i="18"/>
  <c r="H44" i="18"/>
  <c r="C45" i="18"/>
  <c r="E45" i="18" s="1"/>
  <c r="F45" i="18"/>
  <c r="C46" i="18"/>
  <c r="E46" i="18" s="1"/>
  <c r="C47" i="18"/>
  <c r="F47" i="18" s="1"/>
  <c r="E47" i="18"/>
  <c r="C48" i="18"/>
  <c r="J48" i="18" s="1"/>
  <c r="F48" i="18"/>
  <c r="H48" i="18"/>
  <c r="C49" i="18"/>
  <c r="E49" i="18" s="1"/>
  <c r="F49" i="18"/>
  <c r="C50" i="18"/>
  <c r="E50" i="18" s="1"/>
  <c r="C51" i="18"/>
  <c r="F51" i="18" s="1"/>
  <c r="E51" i="18"/>
  <c r="C52" i="18"/>
  <c r="J52" i="18" s="1"/>
  <c r="F52" i="18"/>
  <c r="H52" i="18"/>
  <c r="C53" i="18"/>
  <c r="E53" i="18" s="1"/>
  <c r="F53" i="18"/>
  <c r="C54" i="18"/>
  <c r="E54" i="18" s="1"/>
  <c r="C55" i="18"/>
  <c r="F55" i="18" s="1"/>
  <c r="E55" i="18"/>
  <c r="C56" i="18"/>
  <c r="J56" i="18" s="1"/>
  <c r="F56" i="18"/>
  <c r="H56" i="18"/>
  <c r="C57" i="18"/>
  <c r="E57" i="18" s="1"/>
  <c r="F57" i="18"/>
  <c r="C58" i="18"/>
  <c r="E58" i="18" s="1"/>
  <c r="C59" i="18"/>
  <c r="F59" i="18" s="1"/>
  <c r="E59" i="18"/>
  <c r="C60" i="18"/>
  <c r="J60" i="18" s="1"/>
  <c r="F60" i="18"/>
  <c r="H60" i="18"/>
  <c r="C61" i="18"/>
  <c r="E61" i="18" s="1"/>
  <c r="F61" i="18"/>
  <c r="C62" i="18"/>
  <c r="E62" i="18" s="1"/>
  <c r="C63" i="18"/>
  <c r="F63" i="18" s="1"/>
  <c r="E63" i="18"/>
  <c r="C64" i="18"/>
  <c r="J64" i="18" s="1"/>
  <c r="F64" i="18"/>
  <c r="H64" i="18"/>
  <c r="C65" i="18"/>
  <c r="E65" i="18" s="1"/>
  <c r="F65" i="18"/>
  <c r="C66" i="18"/>
  <c r="E66" i="18" s="1"/>
  <c r="C67" i="18"/>
  <c r="F67" i="18" s="1"/>
  <c r="E67" i="18"/>
  <c r="C68" i="18"/>
  <c r="J68" i="18" s="1"/>
  <c r="F68" i="18"/>
  <c r="H68" i="18"/>
  <c r="C69" i="18"/>
  <c r="E69" i="18" s="1"/>
  <c r="F69" i="18"/>
  <c r="C70" i="18"/>
  <c r="E70" i="18" s="1"/>
  <c r="C71" i="18"/>
  <c r="F71" i="18" s="1"/>
  <c r="E71" i="18"/>
  <c r="C72" i="18"/>
  <c r="J72" i="18" s="1"/>
  <c r="F72" i="18"/>
  <c r="H72" i="18"/>
  <c r="C73" i="18"/>
  <c r="E73" i="18" s="1"/>
  <c r="F73" i="18"/>
  <c r="C74" i="18"/>
  <c r="E74" i="18" s="1"/>
  <c r="C75" i="18"/>
  <c r="F75" i="18" s="1"/>
  <c r="E75" i="18"/>
  <c r="C76" i="18"/>
  <c r="J76" i="18" s="1"/>
  <c r="F76" i="18"/>
  <c r="H76" i="18"/>
  <c r="C77" i="18"/>
  <c r="E77" i="18" s="1"/>
  <c r="F77" i="18"/>
  <c r="C78" i="18"/>
  <c r="E78" i="18" s="1"/>
  <c r="C79" i="18"/>
  <c r="F79" i="18" s="1"/>
  <c r="E79" i="18"/>
  <c r="C80" i="18"/>
  <c r="J80" i="18" s="1"/>
  <c r="F80" i="18"/>
  <c r="H80" i="18"/>
  <c r="C81" i="18"/>
  <c r="E81" i="18" s="1"/>
  <c r="F81" i="18"/>
  <c r="C82" i="18"/>
  <c r="E82" i="18" s="1"/>
  <c r="C83" i="18"/>
  <c r="F83" i="18" s="1"/>
  <c r="E83" i="18"/>
  <c r="C84" i="18"/>
  <c r="J84" i="18" s="1"/>
  <c r="F84" i="18"/>
  <c r="H84" i="18"/>
  <c r="C85" i="18"/>
  <c r="E85" i="18" s="1"/>
  <c r="F85" i="18"/>
  <c r="C86" i="18"/>
  <c r="E86" i="18" s="1"/>
  <c r="C87" i="18"/>
  <c r="F87" i="18" s="1"/>
  <c r="E87" i="18"/>
  <c r="C88" i="18"/>
  <c r="J88" i="18" s="1"/>
  <c r="F88" i="18"/>
  <c r="H88" i="18"/>
  <c r="C89" i="18"/>
  <c r="E89" i="18" s="1"/>
  <c r="F89" i="18"/>
  <c r="C90" i="18"/>
  <c r="E90" i="18" s="1"/>
  <c r="C91" i="18"/>
  <c r="F91" i="18" s="1"/>
  <c r="E91" i="18"/>
  <c r="C92" i="18"/>
  <c r="J92" i="18" s="1"/>
  <c r="F92" i="18"/>
  <c r="H92" i="18"/>
  <c r="C93" i="18"/>
  <c r="E93" i="18" s="1"/>
  <c r="F93" i="18"/>
  <c r="C94" i="18"/>
  <c r="E94" i="18" s="1"/>
  <c r="F94" i="18"/>
  <c r="C95" i="18"/>
  <c r="F95" i="18" s="1"/>
  <c r="E95" i="18"/>
  <c r="C96" i="18"/>
  <c r="J96" i="18" s="1"/>
  <c r="F96" i="18"/>
  <c r="H96" i="18"/>
  <c r="C97" i="18"/>
  <c r="E97" i="18" s="1"/>
  <c r="F97" i="18"/>
  <c r="C98" i="18"/>
  <c r="E98" i="18" s="1"/>
  <c r="C99" i="18"/>
  <c r="F99" i="18" s="1"/>
  <c r="E99" i="18"/>
  <c r="C100" i="18"/>
  <c r="J100" i="18" s="1"/>
  <c r="F100" i="18"/>
  <c r="H100" i="18"/>
  <c r="C101" i="18"/>
  <c r="E101" i="18" s="1"/>
  <c r="F101" i="18"/>
  <c r="C102" i="18"/>
  <c r="E102" i="18" s="1"/>
  <c r="C103" i="18"/>
  <c r="F103" i="18" s="1"/>
  <c r="C104" i="18"/>
  <c r="J104" i="18" s="1"/>
  <c r="F104" i="18"/>
  <c r="H104" i="18"/>
  <c r="C105" i="18"/>
  <c r="E105" i="18" s="1"/>
  <c r="F105" i="18"/>
  <c r="C106" i="18"/>
  <c r="E106" i="18" s="1"/>
  <c r="C107" i="18"/>
  <c r="F107" i="18" s="1"/>
  <c r="E107" i="18"/>
  <c r="C108" i="18"/>
  <c r="J108" i="18" s="1"/>
  <c r="F108" i="18"/>
  <c r="H108" i="18"/>
  <c r="C109" i="18"/>
  <c r="E109" i="18" s="1"/>
  <c r="F109" i="18"/>
  <c r="C110" i="18"/>
  <c r="E110" i="18" s="1"/>
  <c r="C111" i="18"/>
  <c r="F111" i="18" s="1"/>
  <c r="E111" i="18"/>
  <c r="C112" i="18"/>
  <c r="J112" i="18" s="1"/>
  <c r="F112" i="18"/>
  <c r="H112" i="18"/>
  <c r="C113" i="18"/>
  <c r="E113" i="18" s="1"/>
  <c r="F113" i="18"/>
  <c r="C114" i="18"/>
  <c r="E114" i="18" s="1"/>
  <c r="C115" i="18"/>
  <c r="E115" i="18" s="1"/>
  <c r="F115" i="18"/>
  <c r="C116" i="18"/>
  <c r="J116" i="18" s="1"/>
  <c r="F116" i="18"/>
  <c r="H116" i="18"/>
  <c r="C117" i="18"/>
  <c r="E117" i="18" s="1"/>
  <c r="F117" i="18"/>
  <c r="C118" i="18"/>
  <c r="C119" i="18"/>
  <c r="E119" i="18" s="1"/>
  <c r="F119" i="18"/>
  <c r="C120" i="18"/>
  <c r="J120" i="18" s="1"/>
  <c r="F120" i="18"/>
  <c r="H120" i="18"/>
  <c r="C121" i="18"/>
  <c r="F121" i="18" s="1"/>
  <c r="C122" i="18"/>
  <c r="C7" i="18"/>
  <c r="E7" i="18" s="1"/>
  <c r="C8" i="18"/>
  <c r="H8" i="18" s="1"/>
  <c r="E8" i="18"/>
  <c r="F8" i="18"/>
  <c r="J8" i="18"/>
  <c r="I8" i="18" s="1"/>
  <c r="C9" i="18"/>
  <c r="J9" i="18" s="1"/>
  <c r="H9" i="18"/>
  <c r="C10" i="18"/>
  <c r="E10" i="18" s="1"/>
  <c r="F10" i="18"/>
  <c r="J10" i="18"/>
  <c r="I10" i="18" s="1"/>
  <c r="C11" i="18"/>
  <c r="E11" i="18" s="1"/>
  <c r="C12" i="18"/>
  <c r="H12" i="18" s="1"/>
  <c r="E12" i="18"/>
  <c r="F12" i="18"/>
  <c r="J12" i="18"/>
  <c r="I12" i="18" s="1"/>
  <c r="C13" i="18"/>
  <c r="J13" i="18" s="1"/>
  <c r="H13" i="18"/>
  <c r="C14" i="18"/>
  <c r="E14" i="18" s="1"/>
  <c r="F14" i="18"/>
  <c r="J14" i="18"/>
  <c r="I14" i="18" s="1"/>
  <c r="C15" i="18"/>
  <c r="E15" i="18" s="1"/>
  <c r="C16" i="18"/>
  <c r="H16" i="18" s="1"/>
  <c r="E16" i="18"/>
  <c r="F16" i="18"/>
  <c r="C17" i="18"/>
  <c r="J17" i="18" s="1"/>
  <c r="H17" i="18"/>
  <c r="C18" i="18"/>
  <c r="E18" i="18" s="1"/>
  <c r="F18" i="18"/>
  <c r="J18" i="18"/>
  <c r="C19" i="18"/>
  <c r="E19" i="18" s="1"/>
  <c r="C20" i="18"/>
  <c r="H20" i="18" s="1"/>
  <c r="E20" i="18"/>
  <c r="F20" i="18"/>
  <c r="C21" i="18"/>
  <c r="J21" i="18" s="1"/>
  <c r="H21" i="18"/>
  <c r="C22" i="18"/>
  <c r="E22" i="18" s="1"/>
  <c r="F22" i="18"/>
  <c r="J22" i="18"/>
  <c r="C23" i="18"/>
  <c r="E23" i="18" s="1"/>
  <c r="C24" i="18"/>
  <c r="H24" i="18" s="1"/>
  <c r="E24" i="18"/>
  <c r="F24" i="18"/>
  <c r="C25" i="18"/>
  <c r="J25" i="18" s="1"/>
  <c r="H25" i="18"/>
  <c r="C26" i="18"/>
  <c r="E26" i="18" s="1"/>
  <c r="F26" i="18"/>
  <c r="J26" i="18"/>
  <c r="I26" i="18" s="1"/>
  <c r="C27" i="18"/>
  <c r="E27" i="18" s="1"/>
  <c r="C28" i="18"/>
  <c r="H28" i="18" s="1"/>
  <c r="E28" i="18"/>
  <c r="F28" i="18"/>
  <c r="C29" i="18"/>
  <c r="J29" i="18" s="1"/>
  <c r="H29" i="18"/>
  <c r="C30" i="18"/>
  <c r="E30" i="18" s="1"/>
  <c r="F30" i="18"/>
  <c r="J30" i="18"/>
  <c r="I30" i="18" s="1"/>
  <c r="C31" i="18"/>
  <c r="E31" i="18" s="1"/>
  <c r="C32" i="18"/>
  <c r="H32" i="18" s="1"/>
  <c r="E32" i="18"/>
  <c r="F32" i="18"/>
  <c r="C33" i="18"/>
  <c r="J33" i="18" s="1"/>
  <c r="H6" i="18"/>
  <c r="C6" i="18"/>
  <c r="C34" i="16"/>
  <c r="E34" i="16" s="1"/>
  <c r="C35" i="16"/>
  <c r="H35" i="16" s="1"/>
  <c r="E35" i="16"/>
  <c r="F35" i="16"/>
  <c r="C36" i="16"/>
  <c r="J36" i="16" s="1"/>
  <c r="H36" i="16"/>
  <c r="C37" i="16"/>
  <c r="E37" i="16" s="1"/>
  <c r="F37" i="16"/>
  <c r="J37" i="16"/>
  <c r="C38" i="16"/>
  <c r="E38" i="16" s="1"/>
  <c r="C39" i="16"/>
  <c r="H39" i="16" s="1"/>
  <c r="E39" i="16"/>
  <c r="F39" i="16"/>
  <c r="C40" i="16"/>
  <c r="J40" i="16" s="1"/>
  <c r="H40" i="16"/>
  <c r="C41" i="16"/>
  <c r="E41" i="16" s="1"/>
  <c r="F41" i="16"/>
  <c r="J41" i="16"/>
  <c r="C42" i="16"/>
  <c r="E42" i="16" s="1"/>
  <c r="C43" i="16"/>
  <c r="H43" i="16" s="1"/>
  <c r="E43" i="16"/>
  <c r="F43" i="16"/>
  <c r="C44" i="16"/>
  <c r="J44" i="16" s="1"/>
  <c r="H44" i="16"/>
  <c r="C45" i="16"/>
  <c r="E45" i="16" s="1"/>
  <c r="F45" i="16"/>
  <c r="J45" i="16"/>
  <c r="I45" i="16" s="1"/>
  <c r="C46" i="16"/>
  <c r="E46" i="16" s="1"/>
  <c r="C47" i="16"/>
  <c r="H47" i="16" s="1"/>
  <c r="E47" i="16"/>
  <c r="F47" i="16"/>
  <c r="C48" i="16"/>
  <c r="J48" i="16" s="1"/>
  <c r="H48" i="16"/>
  <c r="C49" i="16"/>
  <c r="E49" i="16" s="1"/>
  <c r="F49" i="16"/>
  <c r="J49" i="16"/>
  <c r="I49" i="16" s="1"/>
  <c r="C50" i="16"/>
  <c r="E50" i="16" s="1"/>
  <c r="C51" i="16"/>
  <c r="H51" i="16" s="1"/>
  <c r="E51" i="16"/>
  <c r="F51" i="16"/>
  <c r="C52" i="16"/>
  <c r="J52" i="16" s="1"/>
  <c r="H52" i="16"/>
  <c r="C53" i="16"/>
  <c r="E53" i="16" s="1"/>
  <c r="F53" i="16"/>
  <c r="J53" i="16"/>
  <c r="I53" i="16" s="1"/>
  <c r="C54" i="16"/>
  <c r="E54" i="16" s="1"/>
  <c r="C55" i="16"/>
  <c r="H55" i="16" s="1"/>
  <c r="E55" i="16"/>
  <c r="F55" i="16"/>
  <c r="C56" i="16"/>
  <c r="J56" i="16" s="1"/>
  <c r="H56" i="16"/>
  <c r="C57" i="16"/>
  <c r="E57" i="16" s="1"/>
  <c r="F57" i="16"/>
  <c r="J57" i="16"/>
  <c r="C58" i="16"/>
  <c r="E58" i="16" s="1"/>
  <c r="C59" i="16"/>
  <c r="H59" i="16" s="1"/>
  <c r="E59" i="16"/>
  <c r="F59" i="16"/>
  <c r="C60" i="16"/>
  <c r="J60" i="16" s="1"/>
  <c r="H60" i="16"/>
  <c r="C61" i="16"/>
  <c r="E61" i="16" s="1"/>
  <c r="F61" i="16"/>
  <c r="J61" i="16"/>
  <c r="I61" i="16" s="1"/>
  <c r="C62" i="16"/>
  <c r="E62" i="16" s="1"/>
  <c r="C63" i="16"/>
  <c r="H63" i="16" s="1"/>
  <c r="E63" i="16"/>
  <c r="F63" i="16"/>
  <c r="C64" i="16"/>
  <c r="J64" i="16" s="1"/>
  <c r="H64" i="16"/>
  <c r="C65" i="16"/>
  <c r="E65" i="16" s="1"/>
  <c r="F65" i="16"/>
  <c r="J65" i="16"/>
  <c r="I65" i="16" s="1"/>
  <c r="C66" i="16"/>
  <c r="E66" i="16" s="1"/>
  <c r="C67" i="16"/>
  <c r="H67" i="16" s="1"/>
  <c r="E67" i="16"/>
  <c r="F67" i="16"/>
  <c r="C68" i="16"/>
  <c r="J68" i="16" s="1"/>
  <c r="H68" i="16"/>
  <c r="C69" i="16"/>
  <c r="E69" i="16" s="1"/>
  <c r="F69" i="16"/>
  <c r="J69" i="16"/>
  <c r="C70" i="16"/>
  <c r="E70" i="16" s="1"/>
  <c r="C71" i="16"/>
  <c r="H71" i="16" s="1"/>
  <c r="E71" i="16"/>
  <c r="F71" i="16"/>
  <c r="C72" i="16"/>
  <c r="J72" i="16" s="1"/>
  <c r="H72" i="16"/>
  <c r="C73" i="16"/>
  <c r="E73" i="16" s="1"/>
  <c r="F73" i="16"/>
  <c r="J73" i="16"/>
  <c r="I73" i="16" s="1"/>
  <c r="C74" i="16"/>
  <c r="E74" i="16" s="1"/>
  <c r="C75" i="16"/>
  <c r="H75" i="16" s="1"/>
  <c r="E75" i="16"/>
  <c r="F75" i="16"/>
  <c r="C76" i="16"/>
  <c r="J76" i="16" s="1"/>
  <c r="H76" i="16"/>
  <c r="C77" i="16"/>
  <c r="E77" i="16" s="1"/>
  <c r="F77" i="16"/>
  <c r="J77" i="16"/>
  <c r="I77" i="16" s="1"/>
  <c r="C78" i="16"/>
  <c r="E78" i="16" s="1"/>
  <c r="C79" i="16"/>
  <c r="H79" i="16" s="1"/>
  <c r="E79" i="16"/>
  <c r="F79" i="16"/>
  <c r="C80" i="16"/>
  <c r="J80" i="16" s="1"/>
  <c r="H80" i="16"/>
  <c r="C81" i="16"/>
  <c r="E81" i="16" s="1"/>
  <c r="F81" i="16"/>
  <c r="J81" i="16"/>
  <c r="C82" i="16"/>
  <c r="E82" i="16" s="1"/>
  <c r="C83" i="16"/>
  <c r="H83" i="16" s="1"/>
  <c r="E83" i="16"/>
  <c r="F83" i="16"/>
  <c r="C84" i="16"/>
  <c r="J84" i="16" s="1"/>
  <c r="H84" i="16"/>
  <c r="C85" i="16"/>
  <c r="E85" i="16" s="1"/>
  <c r="F85" i="16"/>
  <c r="J85" i="16"/>
  <c r="I85" i="16" s="1"/>
  <c r="C86" i="16"/>
  <c r="E86" i="16" s="1"/>
  <c r="C87" i="16"/>
  <c r="H87" i="16" s="1"/>
  <c r="E87" i="16"/>
  <c r="F87" i="16"/>
  <c r="C88" i="16"/>
  <c r="J88" i="16" s="1"/>
  <c r="H88" i="16"/>
  <c r="C89" i="16"/>
  <c r="E89" i="16" s="1"/>
  <c r="F89" i="16"/>
  <c r="J89" i="16"/>
  <c r="I89" i="16" s="1"/>
  <c r="C90" i="16"/>
  <c r="E90" i="16" s="1"/>
  <c r="C91" i="16"/>
  <c r="H91" i="16" s="1"/>
  <c r="E91" i="16"/>
  <c r="F91" i="16"/>
  <c r="C92" i="16"/>
  <c r="J92" i="16" s="1"/>
  <c r="H92" i="16"/>
  <c r="C93" i="16"/>
  <c r="E93" i="16" s="1"/>
  <c r="F93" i="16"/>
  <c r="J93" i="16"/>
  <c r="C94" i="16"/>
  <c r="E94" i="16" s="1"/>
  <c r="C95" i="16"/>
  <c r="H95" i="16" s="1"/>
  <c r="E95" i="16"/>
  <c r="F95" i="16"/>
  <c r="C96" i="16"/>
  <c r="J96" i="16" s="1"/>
  <c r="H96" i="16"/>
  <c r="C97" i="16"/>
  <c r="E97" i="16" s="1"/>
  <c r="F97" i="16"/>
  <c r="J97" i="16"/>
  <c r="C98" i="16"/>
  <c r="E98" i="16" s="1"/>
  <c r="C99" i="16"/>
  <c r="H99" i="16" s="1"/>
  <c r="E99" i="16"/>
  <c r="F99" i="16"/>
  <c r="C100" i="16"/>
  <c r="J100" i="16" s="1"/>
  <c r="H100" i="16"/>
  <c r="C101" i="16"/>
  <c r="E101" i="16" s="1"/>
  <c r="F101" i="16"/>
  <c r="J101" i="16"/>
  <c r="C102" i="16"/>
  <c r="E102" i="16" s="1"/>
  <c r="C103" i="16"/>
  <c r="H103" i="16" s="1"/>
  <c r="E103" i="16"/>
  <c r="F103" i="16"/>
  <c r="C104" i="16"/>
  <c r="J104" i="16" s="1"/>
  <c r="H104" i="16"/>
  <c r="C105" i="16"/>
  <c r="E105" i="16" s="1"/>
  <c r="F105" i="16"/>
  <c r="J105" i="16"/>
  <c r="C106" i="16"/>
  <c r="F106" i="16" s="1"/>
  <c r="C107" i="16"/>
  <c r="H107" i="16" s="1"/>
  <c r="E107" i="16"/>
  <c r="F107" i="16"/>
  <c r="C108" i="16"/>
  <c r="J108" i="16" s="1"/>
  <c r="H108" i="16"/>
  <c r="C109" i="16"/>
  <c r="E109" i="16" s="1"/>
  <c r="F109" i="16"/>
  <c r="J109" i="16"/>
  <c r="C110" i="16"/>
  <c r="E110" i="16" s="1"/>
  <c r="C111" i="16"/>
  <c r="H111" i="16" s="1"/>
  <c r="E111" i="16"/>
  <c r="F111" i="16"/>
  <c r="C112" i="16"/>
  <c r="J112" i="16" s="1"/>
  <c r="H112" i="16"/>
  <c r="C113" i="16"/>
  <c r="E113" i="16" s="1"/>
  <c r="F113" i="16"/>
  <c r="J113" i="16"/>
  <c r="C114" i="16"/>
  <c r="E114" i="16" s="1"/>
  <c r="C115" i="16"/>
  <c r="H115" i="16" s="1"/>
  <c r="E115" i="16"/>
  <c r="F115" i="16"/>
  <c r="C116" i="16"/>
  <c r="J116" i="16" s="1"/>
  <c r="H116" i="16"/>
  <c r="C117" i="16"/>
  <c r="E117" i="16" s="1"/>
  <c r="F117" i="16"/>
  <c r="J117" i="16"/>
  <c r="C118" i="16"/>
  <c r="E118" i="16" s="1"/>
  <c r="C119" i="16"/>
  <c r="H119" i="16" s="1"/>
  <c r="E119" i="16"/>
  <c r="F119" i="16"/>
  <c r="C120" i="16"/>
  <c r="J120" i="16" s="1"/>
  <c r="H120" i="16"/>
  <c r="C121" i="16"/>
  <c r="E121" i="16" s="1"/>
  <c r="F121" i="16"/>
  <c r="J121" i="16"/>
  <c r="C122" i="16"/>
  <c r="E122" i="16" s="1"/>
  <c r="C7" i="16"/>
  <c r="E7" i="16" s="1"/>
  <c r="C8" i="16"/>
  <c r="H8" i="16" s="1"/>
  <c r="E8" i="16"/>
  <c r="F8" i="16"/>
  <c r="C9" i="16"/>
  <c r="J9" i="16" s="1"/>
  <c r="F9" i="16"/>
  <c r="H9" i="16"/>
  <c r="C10" i="16"/>
  <c r="E10" i="16" s="1"/>
  <c r="F10" i="16"/>
  <c r="C11" i="16"/>
  <c r="E11" i="16" s="1"/>
  <c r="C12" i="16"/>
  <c r="F12" i="16" s="1"/>
  <c r="E12" i="16"/>
  <c r="C13" i="16"/>
  <c r="J13" i="16" s="1"/>
  <c r="F13" i="16"/>
  <c r="H13" i="16"/>
  <c r="C14" i="16"/>
  <c r="E14" i="16" s="1"/>
  <c r="F14" i="16"/>
  <c r="C15" i="16"/>
  <c r="E15" i="16" s="1"/>
  <c r="C16" i="16"/>
  <c r="F16" i="16" s="1"/>
  <c r="E16" i="16"/>
  <c r="C17" i="16"/>
  <c r="J17" i="16" s="1"/>
  <c r="F17" i="16"/>
  <c r="H17" i="16"/>
  <c r="C18" i="16"/>
  <c r="E18" i="16" s="1"/>
  <c r="C19" i="16"/>
  <c r="E19" i="16" s="1"/>
  <c r="C20" i="16"/>
  <c r="F20" i="16" s="1"/>
  <c r="E20" i="16"/>
  <c r="C21" i="16"/>
  <c r="J21" i="16" s="1"/>
  <c r="F21" i="16"/>
  <c r="H21" i="16"/>
  <c r="C22" i="16"/>
  <c r="E22" i="16" s="1"/>
  <c r="C23" i="16"/>
  <c r="E23" i="16" s="1"/>
  <c r="C24" i="16"/>
  <c r="F24" i="16" s="1"/>
  <c r="E24" i="16"/>
  <c r="C25" i="16"/>
  <c r="J25" i="16" s="1"/>
  <c r="F25" i="16"/>
  <c r="H25" i="16"/>
  <c r="C26" i="16"/>
  <c r="E26" i="16" s="1"/>
  <c r="C27" i="16"/>
  <c r="E27" i="16" s="1"/>
  <c r="C28" i="16"/>
  <c r="F28" i="16" s="1"/>
  <c r="E28" i="16"/>
  <c r="C29" i="16"/>
  <c r="J29" i="16" s="1"/>
  <c r="F29" i="16"/>
  <c r="H29" i="16"/>
  <c r="C30" i="16"/>
  <c r="E30" i="16" s="1"/>
  <c r="C31" i="16"/>
  <c r="E31" i="16" s="1"/>
  <c r="C32" i="16"/>
  <c r="F32" i="16" s="1"/>
  <c r="E32" i="16"/>
  <c r="C33" i="16"/>
  <c r="J33" i="16" s="1"/>
  <c r="F33" i="16"/>
  <c r="H33" i="16"/>
  <c r="H6" i="16"/>
  <c r="C6" i="16"/>
  <c r="C30" i="13"/>
  <c r="E30" i="13" s="1"/>
  <c r="C31" i="13"/>
  <c r="H31" i="13" s="1"/>
  <c r="E31" i="13"/>
  <c r="F31" i="13"/>
  <c r="C32" i="13"/>
  <c r="J32" i="13" s="1"/>
  <c r="F32" i="13"/>
  <c r="H32" i="13"/>
  <c r="C33" i="13"/>
  <c r="E33" i="13" s="1"/>
  <c r="J33" i="13"/>
  <c r="C34" i="13"/>
  <c r="E34" i="13" s="1"/>
  <c r="C35" i="13"/>
  <c r="H35" i="13" s="1"/>
  <c r="E35" i="13"/>
  <c r="F35" i="13"/>
  <c r="C36" i="13"/>
  <c r="J36" i="13" s="1"/>
  <c r="F36" i="13"/>
  <c r="H36" i="13"/>
  <c r="C37" i="13"/>
  <c r="E37" i="13" s="1"/>
  <c r="J37" i="13"/>
  <c r="C38" i="13"/>
  <c r="E38" i="13" s="1"/>
  <c r="C39" i="13"/>
  <c r="H39" i="13" s="1"/>
  <c r="E39" i="13"/>
  <c r="F39" i="13"/>
  <c r="C40" i="13"/>
  <c r="J40" i="13" s="1"/>
  <c r="F40" i="13"/>
  <c r="H40" i="13"/>
  <c r="C41" i="13"/>
  <c r="E41" i="13" s="1"/>
  <c r="J41" i="13"/>
  <c r="C42" i="13"/>
  <c r="E42" i="13" s="1"/>
  <c r="C43" i="13"/>
  <c r="H43" i="13" s="1"/>
  <c r="E43" i="13"/>
  <c r="F43" i="13"/>
  <c r="C44" i="13"/>
  <c r="J44" i="13" s="1"/>
  <c r="F44" i="13"/>
  <c r="H44" i="13"/>
  <c r="C45" i="13"/>
  <c r="E45" i="13" s="1"/>
  <c r="J45" i="13"/>
  <c r="C46" i="13"/>
  <c r="E46" i="13" s="1"/>
  <c r="C47" i="13"/>
  <c r="H47" i="13" s="1"/>
  <c r="E47" i="13"/>
  <c r="F47" i="13"/>
  <c r="C48" i="13"/>
  <c r="J48" i="13" s="1"/>
  <c r="F48" i="13"/>
  <c r="H48" i="13"/>
  <c r="C49" i="13"/>
  <c r="E49" i="13" s="1"/>
  <c r="J49" i="13"/>
  <c r="C50" i="13"/>
  <c r="E50" i="13" s="1"/>
  <c r="C51" i="13"/>
  <c r="H51" i="13" s="1"/>
  <c r="E51" i="13"/>
  <c r="F51" i="13"/>
  <c r="C52" i="13"/>
  <c r="J52" i="13" s="1"/>
  <c r="F52" i="13"/>
  <c r="H52" i="13"/>
  <c r="C53" i="13"/>
  <c r="E53" i="13" s="1"/>
  <c r="J53" i="13"/>
  <c r="C54" i="13"/>
  <c r="E54" i="13" s="1"/>
  <c r="C55" i="13"/>
  <c r="H55" i="13" s="1"/>
  <c r="E55" i="13"/>
  <c r="F55" i="13"/>
  <c r="C56" i="13"/>
  <c r="J56" i="13" s="1"/>
  <c r="H56" i="13"/>
  <c r="C57" i="13"/>
  <c r="E57" i="13" s="1"/>
  <c r="J57" i="13"/>
  <c r="C58" i="13"/>
  <c r="E58" i="13" s="1"/>
  <c r="C59" i="13"/>
  <c r="H59" i="13" s="1"/>
  <c r="E59" i="13"/>
  <c r="F59" i="13"/>
  <c r="C60" i="13"/>
  <c r="J60" i="13" s="1"/>
  <c r="H60" i="13"/>
  <c r="C61" i="13"/>
  <c r="E61" i="13" s="1"/>
  <c r="J61" i="13"/>
  <c r="C62" i="13"/>
  <c r="E62" i="13" s="1"/>
  <c r="C63" i="13"/>
  <c r="H63" i="13" s="1"/>
  <c r="E63" i="13"/>
  <c r="F63" i="13"/>
  <c r="C64" i="13"/>
  <c r="J64" i="13" s="1"/>
  <c r="H64" i="13"/>
  <c r="C65" i="13"/>
  <c r="E65" i="13" s="1"/>
  <c r="J65" i="13"/>
  <c r="C66" i="13"/>
  <c r="E66" i="13" s="1"/>
  <c r="C67" i="13"/>
  <c r="H67" i="13" s="1"/>
  <c r="E67" i="13"/>
  <c r="F67" i="13"/>
  <c r="C68" i="13"/>
  <c r="J68" i="13" s="1"/>
  <c r="H68" i="13"/>
  <c r="C69" i="13"/>
  <c r="E69" i="13" s="1"/>
  <c r="C70" i="13"/>
  <c r="E70" i="13" s="1"/>
  <c r="C71" i="13"/>
  <c r="H71" i="13" s="1"/>
  <c r="E71" i="13"/>
  <c r="F71" i="13"/>
  <c r="C72" i="13"/>
  <c r="J72" i="13" s="1"/>
  <c r="H72" i="13"/>
  <c r="C73" i="13"/>
  <c r="E73" i="13" s="1"/>
  <c r="C74" i="13"/>
  <c r="E74" i="13" s="1"/>
  <c r="C75" i="13"/>
  <c r="H75" i="13" s="1"/>
  <c r="E75" i="13"/>
  <c r="F75" i="13"/>
  <c r="C76" i="13"/>
  <c r="J76" i="13" s="1"/>
  <c r="H76" i="13"/>
  <c r="C77" i="13"/>
  <c r="E77" i="13" s="1"/>
  <c r="C78" i="13"/>
  <c r="E78" i="13" s="1"/>
  <c r="C79" i="13"/>
  <c r="H79" i="13" s="1"/>
  <c r="E79" i="13"/>
  <c r="F79" i="13"/>
  <c r="C80" i="13"/>
  <c r="J80" i="13" s="1"/>
  <c r="H80" i="13"/>
  <c r="C81" i="13"/>
  <c r="E81" i="13" s="1"/>
  <c r="C82" i="13"/>
  <c r="E82" i="13" s="1"/>
  <c r="C83" i="13"/>
  <c r="H83" i="13" s="1"/>
  <c r="E83" i="13"/>
  <c r="F83" i="13"/>
  <c r="C84" i="13"/>
  <c r="J84" i="13" s="1"/>
  <c r="H84" i="13"/>
  <c r="C85" i="13"/>
  <c r="E85" i="13" s="1"/>
  <c r="C86" i="13"/>
  <c r="E86" i="13" s="1"/>
  <c r="C87" i="13"/>
  <c r="H87" i="13" s="1"/>
  <c r="E87" i="13"/>
  <c r="F87" i="13"/>
  <c r="C88" i="13"/>
  <c r="J88" i="13" s="1"/>
  <c r="H88" i="13"/>
  <c r="C89" i="13"/>
  <c r="E89" i="13" s="1"/>
  <c r="C90" i="13"/>
  <c r="E90" i="13" s="1"/>
  <c r="C91" i="13"/>
  <c r="H91" i="13" s="1"/>
  <c r="E91" i="13"/>
  <c r="F91" i="13"/>
  <c r="C92" i="13"/>
  <c r="J92" i="13" s="1"/>
  <c r="H92" i="13"/>
  <c r="C93" i="13"/>
  <c r="E93" i="13" s="1"/>
  <c r="C94" i="13"/>
  <c r="E94" i="13" s="1"/>
  <c r="C95" i="13"/>
  <c r="H95" i="13" s="1"/>
  <c r="E95" i="13"/>
  <c r="F95" i="13"/>
  <c r="C96" i="13"/>
  <c r="J96" i="13" s="1"/>
  <c r="H96" i="13"/>
  <c r="C97" i="13"/>
  <c r="E97" i="13" s="1"/>
  <c r="C98" i="13"/>
  <c r="F98" i="13" s="1"/>
  <c r="C99" i="13"/>
  <c r="H99" i="13" s="1"/>
  <c r="E99" i="13"/>
  <c r="F99" i="13"/>
  <c r="C100" i="13"/>
  <c r="J100" i="13" s="1"/>
  <c r="H100" i="13"/>
  <c r="C101" i="13"/>
  <c r="E101" i="13" s="1"/>
  <c r="C102" i="13"/>
  <c r="E102" i="13" s="1"/>
  <c r="C103" i="13"/>
  <c r="H103" i="13" s="1"/>
  <c r="E103" i="13"/>
  <c r="F103" i="13"/>
  <c r="C104" i="13"/>
  <c r="J104" i="13" s="1"/>
  <c r="F104" i="13"/>
  <c r="H104" i="13"/>
  <c r="C105" i="13"/>
  <c r="E105" i="13" s="1"/>
  <c r="C106" i="13"/>
  <c r="E106" i="13" s="1"/>
  <c r="C107" i="13"/>
  <c r="H107" i="13" s="1"/>
  <c r="E107" i="13"/>
  <c r="F107" i="13"/>
  <c r="C108" i="13"/>
  <c r="J108" i="13" s="1"/>
  <c r="H108" i="13"/>
  <c r="C109" i="13"/>
  <c r="E109" i="13" s="1"/>
  <c r="C110" i="13"/>
  <c r="E110" i="13" s="1"/>
  <c r="C111" i="13"/>
  <c r="H111" i="13" s="1"/>
  <c r="E111" i="13"/>
  <c r="F111" i="13"/>
  <c r="C112" i="13"/>
  <c r="J112" i="13" s="1"/>
  <c r="H112" i="13"/>
  <c r="C113" i="13"/>
  <c r="E113" i="13" s="1"/>
  <c r="C114" i="13"/>
  <c r="E114" i="13" s="1"/>
  <c r="C115" i="13"/>
  <c r="H115" i="13" s="1"/>
  <c r="E115" i="13"/>
  <c r="F115" i="13"/>
  <c r="C116" i="13"/>
  <c r="J116" i="13" s="1"/>
  <c r="H116" i="13"/>
  <c r="C117" i="13"/>
  <c r="F117" i="13" s="1"/>
  <c r="C118" i="13"/>
  <c r="F118" i="13" s="1"/>
  <c r="C119" i="13"/>
  <c r="H119" i="13" s="1"/>
  <c r="E119" i="13"/>
  <c r="F119" i="13"/>
  <c r="C120" i="13"/>
  <c r="J120" i="13" s="1"/>
  <c r="H120" i="13"/>
  <c r="C121" i="13"/>
  <c r="E121" i="13" s="1"/>
  <c r="C122" i="13"/>
  <c r="F122" i="13" s="1"/>
  <c r="C7" i="13"/>
  <c r="E7" i="13" s="1"/>
  <c r="C8" i="13"/>
  <c r="H8" i="13" s="1"/>
  <c r="E8" i="13"/>
  <c r="F8" i="13"/>
  <c r="C9" i="13"/>
  <c r="J9" i="13" s="1"/>
  <c r="H9" i="13"/>
  <c r="C10" i="13"/>
  <c r="E10" i="13" s="1"/>
  <c r="F10" i="13"/>
  <c r="C11" i="13"/>
  <c r="E11" i="13" s="1"/>
  <c r="C12" i="13"/>
  <c r="H12" i="13" s="1"/>
  <c r="E12" i="13"/>
  <c r="F12" i="13"/>
  <c r="C13" i="13"/>
  <c r="J13" i="13" s="1"/>
  <c r="H13" i="13"/>
  <c r="C14" i="13"/>
  <c r="E14" i="13" s="1"/>
  <c r="F14" i="13"/>
  <c r="C15" i="13"/>
  <c r="E15" i="13" s="1"/>
  <c r="C16" i="13"/>
  <c r="H16" i="13" s="1"/>
  <c r="E16" i="13"/>
  <c r="F16" i="13"/>
  <c r="C17" i="13"/>
  <c r="J17" i="13" s="1"/>
  <c r="H17" i="13"/>
  <c r="C18" i="13"/>
  <c r="E18" i="13" s="1"/>
  <c r="F18" i="13"/>
  <c r="C19" i="13"/>
  <c r="E19" i="13" s="1"/>
  <c r="C20" i="13"/>
  <c r="H20" i="13" s="1"/>
  <c r="E20" i="13"/>
  <c r="F20" i="13"/>
  <c r="C21" i="13"/>
  <c r="J21" i="13" s="1"/>
  <c r="H21" i="13"/>
  <c r="C22" i="13"/>
  <c r="E22" i="13" s="1"/>
  <c r="F22" i="13"/>
  <c r="C23" i="13"/>
  <c r="E23" i="13" s="1"/>
  <c r="C24" i="13"/>
  <c r="H24" i="13" s="1"/>
  <c r="E24" i="13"/>
  <c r="F24" i="13"/>
  <c r="C25" i="13"/>
  <c r="J25" i="13" s="1"/>
  <c r="H25" i="13"/>
  <c r="C26" i="13"/>
  <c r="E26" i="13" s="1"/>
  <c r="F26" i="13"/>
  <c r="C27" i="13"/>
  <c r="E27" i="13" s="1"/>
  <c r="C28" i="13"/>
  <c r="H28" i="13" s="1"/>
  <c r="E28" i="13"/>
  <c r="F28" i="13"/>
  <c r="C29" i="13"/>
  <c r="J29" i="13" s="1"/>
  <c r="H29" i="13"/>
  <c r="H6" i="13"/>
  <c r="C6" i="13"/>
  <c r="D31" i="15"/>
  <c r="C31" i="15" s="1"/>
  <c r="I31" i="15"/>
  <c r="J31" i="15" s="1"/>
  <c r="D32" i="15"/>
  <c r="C32" i="15" s="1"/>
  <c r="I32" i="15"/>
  <c r="J32" i="15" s="1"/>
  <c r="M32" i="15"/>
  <c r="D33" i="15"/>
  <c r="M33" i="15" s="1"/>
  <c r="I33" i="15"/>
  <c r="J33" i="15"/>
  <c r="L33" i="15"/>
  <c r="C34" i="15"/>
  <c r="D34" i="15"/>
  <c r="L34" i="15" s="1"/>
  <c r="I34" i="15"/>
  <c r="J34" i="15" s="1"/>
  <c r="D35" i="15"/>
  <c r="L35" i="15" s="1"/>
  <c r="I35" i="15"/>
  <c r="J35" i="15"/>
  <c r="D36" i="15"/>
  <c r="F36" i="15" s="1"/>
  <c r="I36" i="15"/>
  <c r="L36" i="15"/>
  <c r="M36" i="15"/>
  <c r="C37" i="15"/>
  <c r="D37" i="15"/>
  <c r="F37" i="15" s="1"/>
  <c r="I37" i="15"/>
  <c r="J37" i="15"/>
  <c r="L37" i="15"/>
  <c r="M37" i="15"/>
  <c r="D38" i="15"/>
  <c r="F38" i="15" s="1"/>
  <c r="G38" i="15"/>
  <c r="I38" i="15"/>
  <c r="J38" i="15" s="1"/>
  <c r="L38" i="15"/>
  <c r="M38" i="15"/>
  <c r="D39" i="15"/>
  <c r="G39" i="15" s="1"/>
  <c r="F39" i="15"/>
  <c r="I39" i="15"/>
  <c r="J39" i="15" s="1"/>
  <c r="D40" i="15"/>
  <c r="F40" i="15" s="1"/>
  <c r="G40" i="15"/>
  <c r="I40" i="15"/>
  <c r="J40" i="15" s="1"/>
  <c r="L40" i="15"/>
  <c r="M40" i="15"/>
  <c r="N40" i="15" s="1"/>
  <c r="P40" i="15" s="1"/>
  <c r="D41" i="15"/>
  <c r="I41" i="15"/>
  <c r="J41" i="15" s="1"/>
  <c r="C42" i="15"/>
  <c r="D42" i="15"/>
  <c r="F42" i="15"/>
  <c r="G42" i="15"/>
  <c r="I42" i="15"/>
  <c r="J42" i="15" s="1"/>
  <c r="L42" i="15"/>
  <c r="M42" i="15"/>
  <c r="N42" i="15" s="1"/>
  <c r="P42" i="15"/>
  <c r="D43" i="15"/>
  <c r="C43" i="15" s="1"/>
  <c r="I43" i="15"/>
  <c r="J43" i="15" s="1"/>
  <c r="C44" i="15"/>
  <c r="D44" i="15"/>
  <c r="F44" i="15" s="1"/>
  <c r="I44" i="15"/>
  <c r="J44" i="15" s="1"/>
  <c r="M44" i="15"/>
  <c r="D45" i="15"/>
  <c r="M45" i="15" s="1"/>
  <c r="I45" i="15"/>
  <c r="J45" i="15"/>
  <c r="L45" i="15"/>
  <c r="C46" i="15"/>
  <c r="D46" i="15"/>
  <c r="L46" i="15" s="1"/>
  <c r="I46" i="15"/>
  <c r="J46" i="15" s="1"/>
  <c r="M46" i="15"/>
  <c r="D47" i="15"/>
  <c r="M47" i="15" s="1"/>
  <c r="I47" i="15"/>
  <c r="J47" i="15"/>
  <c r="L47" i="15"/>
  <c r="D48" i="15"/>
  <c r="F48" i="15" s="1"/>
  <c r="G48" i="15"/>
  <c r="I48" i="15"/>
  <c r="L48" i="15"/>
  <c r="M48" i="15"/>
  <c r="N48" i="15" s="1"/>
  <c r="P48" i="15" s="1"/>
  <c r="D49" i="15"/>
  <c r="C49" i="15" s="1"/>
  <c r="F49" i="15"/>
  <c r="I49" i="15"/>
  <c r="J49" i="15"/>
  <c r="L49" i="15"/>
  <c r="M49" i="15"/>
  <c r="D50" i="15"/>
  <c r="F50" i="15" s="1"/>
  <c r="G50" i="15"/>
  <c r="I50" i="15"/>
  <c r="J50" i="15" s="1"/>
  <c r="L50" i="15"/>
  <c r="M50" i="15"/>
  <c r="N50" i="15" s="1"/>
  <c r="D51" i="15"/>
  <c r="G51" i="15" s="1"/>
  <c r="F51" i="15"/>
  <c r="I51" i="15"/>
  <c r="J51" i="15" s="1"/>
  <c r="C52" i="15"/>
  <c r="D52" i="15"/>
  <c r="F52" i="15" s="1"/>
  <c r="G52" i="15"/>
  <c r="I52" i="15"/>
  <c r="J52" i="15" s="1"/>
  <c r="L52" i="15"/>
  <c r="M52" i="15"/>
  <c r="N52" i="15" s="1"/>
  <c r="P52" i="15" s="1"/>
  <c r="D53" i="15"/>
  <c r="I53" i="15"/>
  <c r="J53" i="15" s="1"/>
  <c r="C54" i="15"/>
  <c r="D54" i="15"/>
  <c r="L54" i="15" s="1"/>
  <c r="F54" i="15"/>
  <c r="G54" i="15"/>
  <c r="I54" i="15"/>
  <c r="J54" i="15" s="1"/>
  <c r="M54" i="15"/>
  <c r="N54" i="15" s="1"/>
  <c r="P54" i="15"/>
  <c r="D55" i="15"/>
  <c r="C55" i="15" s="1"/>
  <c r="I55" i="15"/>
  <c r="J55" i="15" s="1"/>
  <c r="C56" i="15"/>
  <c r="D56" i="15"/>
  <c r="F56" i="15" s="1"/>
  <c r="I56" i="15"/>
  <c r="J56" i="15" s="1"/>
  <c r="M56" i="15"/>
  <c r="D57" i="15"/>
  <c r="M57" i="15" s="1"/>
  <c r="I57" i="15"/>
  <c r="J57" i="15"/>
  <c r="L57" i="15"/>
  <c r="D58" i="15"/>
  <c r="L58" i="15" s="1"/>
  <c r="I58" i="15"/>
  <c r="C58" i="15" s="1"/>
  <c r="M58" i="15"/>
  <c r="D59" i="15"/>
  <c r="M59" i="15" s="1"/>
  <c r="I59" i="15"/>
  <c r="J59" i="15"/>
  <c r="L59" i="15"/>
  <c r="D60" i="15"/>
  <c r="F60" i="15" s="1"/>
  <c r="G60" i="15"/>
  <c r="I60" i="15"/>
  <c r="L60" i="15"/>
  <c r="M60" i="15"/>
  <c r="N60" i="15" s="1"/>
  <c r="P60" i="15" s="1"/>
  <c r="D61" i="15"/>
  <c r="C61" i="15" s="1"/>
  <c r="F61" i="15"/>
  <c r="I61" i="15"/>
  <c r="J61" i="15"/>
  <c r="L61" i="15"/>
  <c r="M61" i="15"/>
  <c r="D62" i="15"/>
  <c r="F62" i="15" s="1"/>
  <c r="G62" i="15"/>
  <c r="I62" i="15"/>
  <c r="J62" i="15" s="1"/>
  <c r="L62" i="15"/>
  <c r="M62" i="15"/>
  <c r="N62" i="15" s="1"/>
  <c r="D63" i="15"/>
  <c r="G63" i="15" s="1"/>
  <c r="F63" i="15"/>
  <c r="I63" i="15"/>
  <c r="J63" i="15" s="1"/>
  <c r="C64" i="15"/>
  <c r="D64" i="15"/>
  <c r="F64" i="15" s="1"/>
  <c r="G64" i="15"/>
  <c r="I64" i="15"/>
  <c r="J64" i="15" s="1"/>
  <c r="L64" i="15"/>
  <c r="M64" i="15"/>
  <c r="N64" i="15" s="1"/>
  <c r="P64" i="15" s="1"/>
  <c r="D65" i="15"/>
  <c r="I65" i="15"/>
  <c r="J65" i="15" s="1"/>
  <c r="C66" i="15"/>
  <c r="D66" i="15"/>
  <c r="F66" i="15"/>
  <c r="G66" i="15"/>
  <c r="I66" i="15"/>
  <c r="J66" i="15" s="1"/>
  <c r="L66" i="15"/>
  <c r="M66" i="15"/>
  <c r="N66" i="15" s="1"/>
  <c r="P66" i="15" s="1"/>
  <c r="D67" i="15"/>
  <c r="C67" i="15" s="1"/>
  <c r="I67" i="15"/>
  <c r="J67" i="15" s="1"/>
  <c r="C68" i="15"/>
  <c r="D68" i="15"/>
  <c r="F68" i="15" s="1"/>
  <c r="I68" i="15"/>
  <c r="J68" i="15" s="1"/>
  <c r="M68" i="15"/>
  <c r="D69" i="15"/>
  <c r="M69" i="15" s="1"/>
  <c r="I69" i="15"/>
  <c r="J69" i="15"/>
  <c r="L69" i="15"/>
  <c r="D70" i="15"/>
  <c r="L70" i="15" s="1"/>
  <c r="I70" i="15"/>
  <c r="C70" i="15" s="1"/>
  <c r="M70" i="15"/>
  <c r="D71" i="15"/>
  <c r="M71" i="15" s="1"/>
  <c r="I71" i="15"/>
  <c r="J71" i="15"/>
  <c r="L71" i="15"/>
  <c r="D72" i="15"/>
  <c r="F72" i="15" s="1"/>
  <c r="G72" i="15"/>
  <c r="I72" i="15"/>
  <c r="L72" i="15"/>
  <c r="M72" i="15"/>
  <c r="D73" i="15"/>
  <c r="C73" i="15" s="1"/>
  <c r="F73" i="15"/>
  <c r="I73" i="15"/>
  <c r="J73" i="15"/>
  <c r="L73" i="15"/>
  <c r="M73" i="15"/>
  <c r="D74" i="15"/>
  <c r="F74" i="15" s="1"/>
  <c r="G74" i="15"/>
  <c r="I74" i="15"/>
  <c r="J74" i="15" s="1"/>
  <c r="L74" i="15"/>
  <c r="M74" i="15"/>
  <c r="D75" i="15"/>
  <c r="G75" i="15" s="1"/>
  <c r="F75" i="15"/>
  <c r="I75" i="15"/>
  <c r="J75" i="15" s="1"/>
  <c r="C76" i="15"/>
  <c r="D76" i="15"/>
  <c r="F76" i="15" s="1"/>
  <c r="G76" i="15"/>
  <c r="I76" i="15"/>
  <c r="J76" i="15" s="1"/>
  <c r="L76" i="15"/>
  <c r="M76" i="15"/>
  <c r="N76" i="15" s="1"/>
  <c r="P76" i="15" s="1"/>
  <c r="D77" i="15"/>
  <c r="I77" i="15"/>
  <c r="J77" i="15" s="1"/>
  <c r="C78" i="15"/>
  <c r="D78" i="15"/>
  <c r="L78" i="15" s="1"/>
  <c r="F78" i="15"/>
  <c r="G78" i="15"/>
  <c r="I78" i="15"/>
  <c r="J78" i="15" s="1"/>
  <c r="M78" i="15"/>
  <c r="N78" i="15" s="1"/>
  <c r="D79" i="15"/>
  <c r="C79" i="15" s="1"/>
  <c r="I79" i="15"/>
  <c r="J79" i="15" s="1"/>
  <c r="C80" i="15"/>
  <c r="D80" i="15"/>
  <c r="F80" i="15" s="1"/>
  <c r="I80" i="15"/>
  <c r="J80" i="15" s="1"/>
  <c r="M80" i="15"/>
  <c r="D81" i="15"/>
  <c r="M81" i="15" s="1"/>
  <c r="I81" i="15"/>
  <c r="J81" i="15"/>
  <c r="L81" i="15"/>
  <c r="D82" i="15"/>
  <c r="L82" i="15" s="1"/>
  <c r="I82" i="15"/>
  <c r="C82" i="15" s="1"/>
  <c r="M82" i="15"/>
  <c r="D83" i="15"/>
  <c r="M83" i="15" s="1"/>
  <c r="I83" i="15"/>
  <c r="J83" i="15"/>
  <c r="L83" i="15"/>
  <c r="D84" i="15"/>
  <c r="F84" i="15" s="1"/>
  <c r="G84" i="15"/>
  <c r="I84" i="15"/>
  <c r="L84" i="15"/>
  <c r="M84" i="15"/>
  <c r="N84" i="15" s="1"/>
  <c r="P84" i="15" s="1"/>
  <c r="D85" i="15"/>
  <c r="C85" i="15" s="1"/>
  <c r="F85" i="15"/>
  <c r="I85" i="15"/>
  <c r="J85" i="15"/>
  <c r="L85" i="15"/>
  <c r="M85" i="15"/>
  <c r="D86" i="15"/>
  <c r="F86" i="15" s="1"/>
  <c r="G86" i="15"/>
  <c r="I86" i="15"/>
  <c r="J86" i="15" s="1"/>
  <c r="L86" i="15"/>
  <c r="M86" i="15"/>
  <c r="D87" i="15"/>
  <c r="G87" i="15" s="1"/>
  <c r="F87" i="15"/>
  <c r="I87" i="15"/>
  <c r="J87" i="15" s="1"/>
  <c r="C88" i="15"/>
  <c r="D88" i="15"/>
  <c r="F88" i="15" s="1"/>
  <c r="G88" i="15"/>
  <c r="I88" i="15"/>
  <c r="J88" i="15" s="1"/>
  <c r="L88" i="15"/>
  <c r="M88" i="15"/>
  <c r="N88" i="15" s="1"/>
  <c r="P88" i="15" s="1"/>
  <c r="D89" i="15"/>
  <c r="I89" i="15"/>
  <c r="J89" i="15" s="1"/>
  <c r="C90" i="15"/>
  <c r="D90" i="15"/>
  <c r="L90" i="15" s="1"/>
  <c r="F90" i="15"/>
  <c r="G90" i="15"/>
  <c r="I90" i="15"/>
  <c r="J90" i="15" s="1"/>
  <c r="M90" i="15"/>
  <c r="N90" i="15" s="1"/>
  <c r="P90" i="15"/>
  <c r="D91" i="15"/>
  <c r="C91" i="15" s="1"/>
  <c r="I91" i="15"/>
  <c r="J91" i="15" s="1"/>
  <c r="C92" i="15"/>
  <c r="D92" i="15"/>
  <c r="F92" i="15" s="1"/>
  <c r="I92" i="15"/>
  <c r="J92" i="15" s="1"/>
  <c r="M92" i="15"/>
  <c r="D93" i="15"/>
  <c r="M93" i="15" s="1"/>
  <c r="I93" i="15"/>
  <c r="J93" i="15"/>
  <c r="L93" i="15"/>
  <c r="D94" i="15"/>
  <c r="L94" i="15" s="1"/>
  <c r="I94" i="15"/>
  <c r="M94" i="15"/>
  <c r="D95" i="15"/>
  <c r="M95" i="15" s="1"/>
  <c r="I95" i="15"/>
  <c r="J95" i="15"/>
  <c r="L95" i="15"/>
  <c r="D96" i="15"/>
  <c r="F96" i="15" s="1"/>
  <c r="G96" i="15"/>
  <c r="I96" i="15"/>
  <c r="L96" i="15"/>
  <c r="M96" i="15"/>
  <c r="D97" i="15"/>
  <c r="C97" i="15" s="1"/>
  <c r="F97" i="15"/>
  <c r="I97" i="15"/>
  <c r="J97" i="15"/>
  <c r="L97" i="15"/>
  <c r="M97" i="15"/>
  <c r="D98" i="15"/>
  <c r="F98" i="15" s="1"/>
  <c r="G98" i="15"/>
  <c r="I98" i="15"/>
  <c r="L98" i="15"/>
  <c r="M98" i="15"/>
  <c r="N98" i="15" s="1"/>
  <c r="D99" i="15"/>
  <c r="F99" i="15" s="1"/>
  <c r="I99" i="15"/>
  <c r="J99" i="15" s="1"/>
  <c r="C100" i="15"/>
  <c r="D100" i="15"/>
  <c r="F100" i="15" s="1"/>
  <c r="G100" i="15"/>
  <c r="I100" i="15"/>
  <c r="J100" i="15" s="1"/>
  <c r="L100" i="15"/>
  <c r="M100" i="15"/>
  <c r="D101" i="15"/>
  <c r="F101" i="15" s="1"/>
  <c r="I101" i="15"/>
  <c r="J101" i="15" s="1"/>
  <c r="C102" i="15"/>
  <c r="D102" i="15"/>
  <c r="L102" i="15" s="1"/>
  <c r="E102" i="15" s="1"/>
  <c r="H102" i="15" s="1"/>
  <c r="F102" i="15"/>
  <c r="G102" i="15"/>
  <c r="I102" i="15"/>
  <c r="J102" i="15" s="1"/>
  <c r="M102" i="15"/>
  <c r="N102" i="15" s="1"/>
  <c r="P102" i="15"/>
  <c r="D103" i="15"/>
  <c r="L103" i="15" s="1"/>
  <c r="I103" i="15"/>
  <c r="J103" i="15" s="1"/>
  <c r="C104" i="15"/>
  <c r="D104" i="15"/>
  <c r="F104" i="15" s="1"/>
  <c r="I104" i="15"/>
  <c r="J104" i="15" s="1"/>
  <c r="M104" i="15"/>
  <c r="C105" i="15"/>
  <c r="D105" i="15"/>
  <c r="M105" i="15" s="1"/>
  <c r="I105" i="15"/>
  <c r="J105" i="15"/>
  <c r="L105" i="15"/>
  <c r="D106" i="15"/>
  <c r="L106" i="15" s="1"/>
  <c r="I106" i="15"/>
  <c r="J106" i="15" s="1"/>
  <c r="M106" i="15"/>
  <c r="C107" i="15"/>
  <c r="D107" i="15"/>
  <c r="F107" i="15" s="1"/>
  <c r="I107" i="15"/>
  <c r="J107" i="15"/>
  <c r="L107" i="15"/>
  <c r="M107" i="15"/>
  <c r="D108" i="15"/>
  <c r="F108" i="15" s="1"/>
  <c r="G108" i="15"/>
  <c r="I108" i="15"/>
  <c r="J108" i="15" s="1"/>
  <c r="L108" i="15"/>
  <c r="M108" i="15"/>
  <c r="N108" i="15" s="1"/>
  <c r="D109" i="15"/>
  <c r="C109" i="15" s="1"/>
  <c r="F109" i="15"/>
  <c r="I109" i="15"/>
  <c r="J109" i="15"/>
  <c r="L109" i="15"/>
  <c r="M109" i="15"/>
  <c r="D110" i="15"/>
  <c r="F110" i="15" s="1"/>
  <c r="G110" i="15"/>
  <c r="I110" i="15"/>
  <c r="C110" i="15" s="1"/>
  <c r="J110" i="15"/>
  <c r="L110" i="15"/>
  <c r="M110" i="15"/>
  <c r="D111" i="15"/>
  <c r="L111" i="15" s="1"/>
  <c r="F111" i="15"/>
  <c r="I111" i="15"/>
  <c r="J111" i="15" s="1"/>
  <c r="D112" i="15"/>
  <c r="F112" i="15" s="1"/>
  <c r="G112" i="15"/>
  <c r="I112" i="15"/>
  <c r="C112" i="15" s="1"/>
  <c r="J112" i="15"/>
  <c r="L112" i="15"/>
  <c r="M112" i="15"/>
  <c r="D113" i="15"/>
  <c r="F113" i="15" s="1"/>
  <c r="G113" i="15"/>
  <c r="I113" i="15"/>
  <c r="J113" i="15" s="1"/>
  <c r="C114" i="15"/>
  <c r="D114" i="15"/>
  <c r="L114" i="15" s="1"/>
  <c r="P114" i="15" s="1"/>
  <c r="F114" i="15"/>
  <c r="G114" i="15"/>
  <c r="I114" i="15"/>
  <c r="J114" i="15" s="1"/>
  <c r="M114" i="15"/>
  <c r="N114" i="15" s="1"/>
  <c r="D115" i="15"/>
  <c r="F115" i="15" s="1"/>
  <c r="G115" i="15"/>
  <c r="I115" i="15"/>
  <c r="J115" i="15" s="1"/>
  <c r="C116" i="15"/>
  <c r="D116" i="15"/>
  <c r="L116" i="15" s="1"/>
  <c r="F116" i="15"/>
  <c r="G116" i="15"/>
  <c r="I116" i="15"/>
  <c r="J116" i="15" s="1"/>
  <c r="M116" i="15"/>
  <c r="N116" i="15" s="1"/>
  <c r="P116" i="15" s="1"/>
  <c r="E116" i="15" s="1"/>
  <c r="H116" i="15" s="1"/>
  <c r="K116" i="15" s="1"/>
  <c r="C117" i="15"/>
  <c r="D117" i="15"/>
  <c r="M117" i="15" s="1"/>
  <c r="F117" i="15"/>
  <c r="G117" i="15"/>
  <c r="I117" i="15"/>
  <c r="J117" i="15"/>
  <c r="L117" i="15"/>
  <c r="E117" i="15" s="1"/>
  <c r="H117" i="15" s="1"/>
  <c r="N117" i="15"/>
  <c r="P117" i="15"/>
  <c r="D118" i="15"/>
  <c r="L118" i="15" s="1"/>
  <c r="I118" i="15"/>
  <c r="J118" i="15" s="1"/>
  <c r="D119" i="15"/>
  <c r="G119" i="15" s="1"/>
  <c r="I119" i="15"/>
  <c r="J119" i="15"/>
  <c r="M119" i="15"/>
  <c r="D120" i="15"/>
  <c r="F120" i="15" s="1"/>
  <c r="I120" i="15"/>
  <c r="J120" i="15" s="1"/>
  <c r="D121" i="15"/>
  <c r="G121" i="15" s="1"/>
  <c r="I121" i="15"/>
  <c r="J121" i="15"/>
  <c r="C122" i="15"/>
  <c r="D122" i="15"/>
  <c r="F122" i="15" s="1"/>
  <c r="G122" i="15"/>
  <c r="I122" i="15"/>
  <c r="J122" i="15"/>
  <c r="L122" i="15"/>
  <c r="M122" i="15"/>
  <c r="N122" i="15" s="1"/>
  <c r="D29" i="15"/>
  <c r="C29" i="15" s="1"/>
  <c r="I29" i="15"/>
  <c r="J29" i="15" s="1"/>
  <c r="D30" i="15"/>
  <c r="C30" i="15" s="1"/>
  <c r="I30" i="15"/>
  <c r="J30" i="15" s="1"/>
  <c r="M30" i="15"/>
  <c r="D7" i="15"/>
  <c r="C7" i="15" s="1"/>
  <c r="I7" i="15"/>
  <c r="J7" i="15" s="1"/>
  <c r="L7" i="15"/>
  <c r="M7" i="15"/>
  <c r="D8" i="15"/>
  <c r="G8" i="15" s="1"/>
  <c r="F8" i="15"/>
  <c r="I8" i="15"/>
  <c r="C8" i="15" s="1"/>
  <c r="L8" i="15"/>
  <c r="M8" i="15"/>
  <c r="N8" i="15" s="1"/>
  <c r="D9" i="15"/>
  <c r="M9" i="15" s="1"/>
  <c r="G9" i="15"/>
  <c r="I9" i="15"/>
  <c r="J9" i="15"/>
  <c r="L9" i="15"/>
  <c r="D10" i="15"/>
  <c r="L10" i="15" s="1"/>
  <c r="G10" i="15"/>
  <c r="I10" i="15"/>
  <c r="J10" i="15"/>
  <c r="M10" i="15"/>
  <c r="D11" i="15"/>
  <c r="G11" i="15" s="1"/>
  <c r="F11" i="15"/>
  <c r="I11" i="15"/>
  <c r="C11" i="15" s="1"/>
  <c r="J11" i="15"/>
  <c r="L11" i="15"/>
  <c r="M11" i="15"/>
  <c r="D12" i="15"/>
  <c r="L12" i="15" s="1"/>
  <c r="G12" i="15"/>
  <c r="I12" i="15"/>
  <c r="J12" i="15" s="1"/>
  <c r="D13" i="15"/>
  <c r="L13" i="15" s="1"/>
  <c r="F13" i="15"/>
  <c r="G13" i="15"/>
  <c r="I13" i="15"/>
  <c r="J13" i="15"/>
  <c r="C14" i="15"/>
  <c r="D14" i="15"/>
  <c r="M14" i="15" s="1"/>
  <c r="N14" i="15" s="1"/>
  <c r="F14" i="15"/>
  <c r="G14" i="15"/>
  <c r="I14" i="15"/>
  <c r="J14" i="15" s="1"/>
  <c r="L14" i="15"/>
  <c r="D15" i="15"/>
  <c r="G15" i="15" s="1"/>
  <c r="F15" i="15"/>
  <c r="I15" i="15"/>
  <c r="J15" i="15" s="1"/>
  <c r="D16" i="15"/>
  <c r="F16" i="15" s="1"/>
  <c r="I16" i="15"/>
  <c r="J16" i="15"/>
  <c r="D17" i="15"/>
  <c r="C17" i="15" s="1"/>
  <c r="I17" i="15"/>
  <c r="J17" i="15" s="1"/>
  <c r="C18" i="15"/>
  <c r="D18" i="15"/>
  <c r="F18" i="15" s="1"/>
  <c r="I18" i="15"/>
  <c r="J18" i="15"/>
  <c r="M18" i="15"/>
  <c r="D19" i="15"/>
  <c r="C19" i="15" s="1"/>
  <c r="I19" i="15"/>
  <c r="J19" i="15"/>
  <c r="L19" i="15"/>
  <c r="M19" i="15"/>
  <c r="D20" i="15"/>
  <c r="G20" i="15" s="1"/>
  <c r="F20" i="15"/>
  <c r="I20" i="15"/>
  <c r="C20" i="15" s="1"/>
  <c r="L20" i="15"/>
  <c r="M20" i="15"/>
  <c r="N20" i="15" s="1"/>
  <c r="D21" i="15"/>
  <c r="M21" i="15" s="1"/>
  <c r="G21" i="15"/>
  <c r="I21" i="15"/>
  <c r="J21" i="15"/>
  <c r="L21" i="15"/>
  <c r="D22" i="15"/>
  <c r="L22" i="15" s="1"/>
  <c r="G22" i="15"/>
  <c r="I22" i="15"/>
  <c r="J22" i="15"/>
  <c r="M22" i="15"/>
  <c r="D23" i="15"/>
  <c r="G23" i="15" s="1"/>
  <c r="F23" i="15"/>
  <c r="N23" i="15" s="1"/>
  <c r="I23" i="15"/>
  <c r="C23" i="15" s="1"/>
  <c r="J23" i="15"/>
  <c r="L23" i="15"/>
  <c r="M23" i="15"/>
  <c r="D24" i="15"/>
  <c r="L24" i="15" s="1"/>
  <c r="G24" i="15"/>
  <c r="I24" i="15"/>
  <c r="J24" i="15" s="1"/>
  <c r="D25" i="15"/>
  <c r="L25" i="15" s="1"/>
  <c r="F25" i="15"/>
  <c r="G25" i="15"/>
  <c r="I25" i="15"/>
  <c r="J25" i="15"/>
  <c r="C26" i="15"/>
  <c r="D26" i="15"/>
  <c r="M26" i="15" s="1"/>
  <c r="N26" i="15" s="1"/>
  <c r="F26" i="15"/>
  <c r="G26" i="15"/>
  <c r="I26" i="15"/>
  <c r="J26" i="15" s="1"/>
  <c r="L26" i="15"/>
  <c r="D27" i="15"/>
  <c r="G27" i="15" s="1"/>
  <c r="F27" i="15"/>
  <c r="I27" i="15"/>
  <c r="J27" i="15"/>
  <c r="D28" i="15"/>
  <c r="F28" i="15" s="1"/>
  <c r="I28" i="15"/>
  <c r="J28" i="15" s="1"/>
  <c r="L6" i="15"/>
  <c r="J6" i="15"/>
  <c r="I6" i="15"/>
  <c r="D6" i="15"/>
  <c r="D33" i="14"/>
  <c r="C33" i="14" s="1"/>
  <c r="I33" i="14"/>
  <c r="J33" i="14" s="1"/>
  <c r="D34" i="14"/>
  <c r="C34" i="14" s="1"/>
  <c r="I34" i="14"/>
  <c r="J34" i="14" s="1"/>
  <c r="M34" i="14"/>
  <c r="C35" i="14"/>
  <c r="D35" i="14"/>
  <c r="M35" i="14" s="1"/>
  <c r="G35" i="14"/>
  <c r="I35" i="14"/>
  <c r="J35" i="14" s="1"/>
  <c r="L35" i="14"/>
  <c r="D36" i="14"/>
  <c r="L36" i="14" s="1"/>
  <c r="F36" i="14"/>
  <c r="G36" i="14"/>
  <c r="I36" i="14"/>
  <c r="C36" i="14" s="1"/>
  <c r="M36" i="14"/>
  <c r="N36" i="14"/>
  <c r="C37" i="14"/>
  <c r="D37" i="14"/>
  <c r="F37" i="14"/>
  <c r="G37" i="14"/>
  <c r="I37" i="14"/>
  <c r="J37" i="14"/>
  <c r="L37" i="14"/>
  <c r="M37" i="14"/>
  <c r="N37" i="14" s="1"/>
  <c r="D38" i="14"/>
  <c r="L38" i="14" s="1"/>
  <c r="I38" i="14"/>
  <c r="J38" i="14" s="1"/>
  <c r="D39" i="14"/>
  <c r="L39" i="14" s="1"/>
  <c r="I39" i="14"/>
  <c r="J39" i="14"/>
  <c r="C40" i="14"/>
  <c r="D40" i="14"/>
  <c r="L40" i="14" s="1"/>
  <c r="G40" i="14"/>
  <c r="I40" i="14"/>
  <c r="J40" i="14" s="1"/>
  <c r="D41" i="14"/>
  <c r="G41" i="14" s="1"/>
  <c r="F41" i="14"/>
  <c r="I41" i="14"/>
  <c r="J41" i="14" s="1"/>
  <c r="C42" i="14"/>
  <c r="D42" i="14"/>
  <c r="F42" i="14" s="1"/>
  <c r="G42" i="14"/>
  <c r="I42" i="14"/>
  <c r="J42" i="14" s="1"/>
  <c r="L42" i="14"/>
  <c r="M42" i="14"/>
  <c r="D43" i="14"/>
  <c r="I43" i="14"/>
  <c r="J43" i="14" s="1"/>
  <c r="C44" i="14"/>
  <c r="D44" i="14"/>
  <c r="L44" i="14" s="1"/>
  <c r="P44" i="14" s="1"/>
  <c r="F44" i="14"/>
  <c r="G44" i="14"/>
  <c r="I44" i="14"/>
  <c r="J44" i="14"/>
  <c r="M44" i="14"/>
  <c r="N44" i="14" s="1"/>
  <c r="D45" i="14"/>
  <c r="C45" i="14" s="1"/>
  <c r="I45" i="14"/>
  <c r="J45" i="14" s="1"/>
  <c r="D46" i="14"/>
  <c r="C46" i="14" s="1"/>
  <c r="I46" i="14"/>
  <c r="J46" i="14" s="1"/>
  <c r="M46" i="14"/>
  <c r="C47" i="14"/>
  <c r="D47" i="14"/>
  <c r="M47" i="14" s="1"/>
  <c r="G47" i="14"/>
  <c r="I47" i="14"/>
  <c r="J47" i="14" s="1"/>
  <c r="L47" i="14"/>
  <c r="D48" i="14"/>
  <c r="L48" i="14" s="1"/>
  <c r="F48" i="14"/>
  <c r="G48" i="14"/>
  <c r="I48" i="14"/>
  <c r="C48" i="14" s="1"/>
  <c r="M48" i="14"/>
  <c r="N48" i="14"/>
  <c r="C49" i="14"/>
  <c r="D49" i="14"/>
  <c r="F49" i="14"/>
  <c r="G49" i="14"/>
  <c r="I49" i="14"/>
  <c r="J49" i="14"/>
  <c r="L49" i="14"/>
  <c r="M49" i="14"/>
  <c r="N49" i="14" s="1"/>
  <c r="D50" i="14"/>
  <c r="L50" i="14" s="1"/>
  <c r="I50" i="14"/>
  <c r="J50" i="14" s="1"/>
  <c r="C51" i="14"/>
  <c r="D51" i="14"/>
  <c r="L51" i="14" s="1"/>
  <c r="I51" i="14"/>
  <c r="J51" i="14"/>
  <c r="D52" i="14"/>
  <c r="L52" i="14" s="1"/>
  <c r="G52" i="14"/>
  <c r="I52" i="14"/>
  <c r="J52" i="14" s="1"/>
  <c r="D53" i="14"/>
  <c r="G53" i="14" s="1"/>
  <c r="F53" i="14"/>
  <c r="I53" i="14"/>
  <c r="J53" i="14" s="1"/>
  <c r="M53" i="14"/>
  <c r="N53" i="14" s="1"/>
  <c r="C54" i="14"/>
  <c r="D54" i="14"/>
  <c r="F54" i="14" s="1"/>
  <c r="G54" i="14"/>
  <c r="I54" i="14"/>
  <c r="J54" i="14" s="1"/>
  <c r="L54" i="14"/>
  <c r="M54" i="14"/>
  <c r="D55" i="14"/>
  <c r="I55" i="14"/>
  <c r="J55" i="14" s="1"/>
  <c r="C56" i="14"/>
  <c r="D56" i="14"/>
  <c r="L56" i="14" s="1"/>
  <c r="F56" i="14"/>
  <c r="G56" i="14"/>
  <c r="I56" i="14"/>
  <c r="J56" i="14"/>
  <c r="M56" i="14"/>
  <c r="N56" i="14" s="1"/>
  <c r="P56" i="14" s="1"/>
  <c r="D57" i="14"/>
  <c r="C57" i="14" s="1"/>
  <c r="I57" i="14"/>
  <c r="J57" i="14" s="1"/>
  <c r="C58" i="14"/>
  <c r="D58" i="14"/>
  <c r="F58" i="14" s="1"/>
  <c r="I58" i="14"/>
  <c r="J58" i="14" s="1"/>
  <c r="M58" i="14"/>
  <c r="D59" i="14"/>
  <c r="M59" i="14" s="1"/>
  <c r="G59" i="14"/>
  <c r="I59" i="14"/>
  <c r="J59" i="14"/>
  <c r="L59" i="14"/>
  <c r="D60" i="14"/>
  <c r="L60" i="14" s="1"/>
  <c r="F60" i="14"/>
  <c r="I60" i="14"/>
  <c r="C60" i="14" s="1"/>
  <c r="M60" i="14"/>
  <c r="C61" i="14"/>
  <c r="D61" i="14"/>
  <c r="G61" i="14" s="1"/>
  <c r="N61" i="14" s="1"/>
  <c r="F61" i="14"/>
  <c r="I61" i="14"/>
  <c r="J61" i="14"/>
  <c r="L61" i="14"/>
  <c r="M61" i="14"/>
  <c r="D62" i="14"/>
  <c r="L62" i="14" s="1"/>
  <c r="I62" i="14"/>
  <c r="J62" i="14" s="1"/>
  <c r="C63" i="14"/>
  <c r="D63" i="14"/>
  <c r="M63" i="14" s="1"/>
  <c r="F63" i="14"/>
  <c r="I63" i="14"/>
  <c r="J63" i="14"/>
  <c r="L63" i="14"/>
  <c r="D64" i="14"/>
  <c r="M64" i="14" s="1"/>
  <c r="G64" i="14"/>
  <c r="I64" i="14"/>
  <c r="J64" i="14" s="1"/>
  <c r="L64" i="14"/>
  <c r="D65" i="14"/>
  <c r="G65" i="14" s="1"/>
  <c r="F65" i="14"/>
  <c r="I65" i="14"/>
  <c r="J65" i="14" s="1"/>
  <c r="M65" i="14"/>
  <c r="C66" i="14"/>
  <c r="D66" i="14"/>
  <c r="F66" i="14"/>
  <c r="G66" i="14"/>
  <c r="I66" i="14"/>
  <c r="J66" i="14" s="1"/>
  <c r="L66" i="14"/>
  <c r="P66" i="14" s="1"/>
  <c r="E66" i="14" s="1"/>
  <c r="H66" i="14" s="1"/>
  <c r="M66" i="14"/>
  <c r="N66" i="14" s="1"/>
  <c r="D67" i="14"/>
  <c r="I67" i="14"/>
  <c r="J67" i="14" s="1"/>
  <c r="C68" i="14"/>
  <c r="D68" i="14"/>
  <c r="L68" i="14" s="1"/>
  <c r="F68" i="14"/>
  <c r="G68" i="14"/>
  <c r="I68" i="14"/>
  <c r="J68" i="14"/>
  <c r="M68" i="14"/>
  <c r="N68" i="14" s="1"/>
  <c r="P68" i="14"/>
  <c r="D69" i="14"/>
  <c r="C69" i="14" s="1"/>
  <c r="I69" i="14"/>
  <c r="J69" i="14" s="1"/>
  <c r="C70" i="14"/>
  <c r="D70" i="14"/>
  <c r="F70" i="14" s="1"/>
  <c r="I70" i="14"/>
  <c r="J70" i="14" s="1"/>
  <c r="M70" i="14"/>
  <c r="D71" i="14"/>
  <c r="M71" i="14" s="1"/>
  <c r="G71" i="14"/>
  <c r="I71" i="14"/>
  <c r="J71" i="14"/>
  <c r="L71" i="14"/>
  <c r="D72" i="14"/>
  <c r="L72" i="14" s="1"/>
  <c r="F72" i="14"/>
  <c r="I72" i="14"/>
  <c r="C72" i="14" s="1"/>
  <c r="M72" i="14"/>
  <c r="C73" i="14"/>
  <c r="D73" i="14"/>
  <c r="G73" i="14" s="1"/>
  <c r="N73" i="14" s="1"/>
  <c r="F73" i="14"/>
  <c r="I73" i="14"/>
  <c r="J73" i="14"/>
  <c r="L73" i="14"/>
  <c r="M73" i="14"/>
  <c r="D74" i="14"/>
  <c r="L74" i="14" s="1"/>
  <c r="I74" i="14"/>
  <c r="J74" i="14" s="1"/>
  <c r="C75" i="14"/>
  <c r="D75" i="14"/>
  <c r="G75" i="14" s="1"/>
  <c r="F75" i="14"/>
  <c r="I75" i="14"/>
  <c r="J75" i="14"/>
  <c r="L75" i="14"/>
  <c r="M75" i="14"/>
  <c r="N75" i="14" s="1"/>
  <c r="P75" i="14" s="1"/>
  <c r="D76" i="14"/>
  <c r="M76" i="14" s="1"/>
  <c r="G76" i="14"/>
  <c r="I76" i="14"/>
  <c r="J76" i="14" s="1"/>
  <c r="L76" i="14"/>
  <c r="D77" i="14"/>
  <c r="G77" i="14" s="1"/>
  <c r="F77" i="14"/>
  <c r="I77" i="14"/>
  <c r="J77" i="14"/>
  <c r="M77" i="14"/>
  <c r="C78" i="14"/>
  <c r="D78" i="14"/>
  <c r="F78" i="14"/>
  <c r="G78" i="14"/>
  <c r="I78" i="14"/>
  <c r="J78" i="14" s="1"/>
  <c r="L78" i="14"/>
  <c r="M78" i="14"/>
  <c r="N78" i="14" s="1"/>
  <c r="D79" i="14"/>
  <c r="I79" i="14"/>
  <c r="J79" i="14" s="1"/>
  <c r="C80" i="14"/>
  <c r="D80" i="14"/>
  <c r="F80" i="14" s="1"/>
  <c r="G80" i="14"/>
  <c r="I80" i="14"/>
  <c r="J80" i="14"/>
  <c r="M80" i="14"/>
  <c r="D81" i="14"/>
  <c r="C81" i="14" s="1"/>
  <c r="I81" i="14"/>
  <c r="J81" i="14" s="1"/>
  <c r="C82" i="14"/>
  <c r="D82" i="14"/>
  <c r="F82" i="14" s="1"/>
  <c r="I82" i="14"/>
  <c r="J82" i="14" s="1"/>
  <c r="M82" i="14"/>
  <c r="D83" i="14"/>
  <c r="M83" i="14" s="1"/>
  <c r="G83" i="14"/>
  <c r="I83" i="14"/>
  <c r="J83" i="14"/>
  <c r="L83" i="14"/>
  <c r="D84" i="14"/>
  <c r="L84" i="14" s="1"/>
  <c r="F84" i="14"/>
  <c r="I84" i="14"/>
  <c r="C84" i="14" s="1"/>
  <c r="M84" i="14"/>
  <c r="C85" i="14"/>
  <c r="D85" i="14"/>
  <c r="G85" i="14" s="1"/>
  <c r="N85" i="14" s="1"/>
  <c r="F85" i="14"/>
  <c r="I85" i="14"/>
  <c r="J85" i="14"/>
  <c r="L85" i="14"/>
  <c r="M85" i="14"/>
  <c r="D86" i="14"/>
  <c r="L86" i="14" s="1"/>
  <c r="I86" i="14"/>
  <c r="J86" i="14" s="1"/>
  <c r="C87" i="14"/>
  <c r="D87" i="14"/>
  <c r="L87" i="14" s="1"/>
  <c r="I87" i="14"/>
  <c r="J87" i="14"/>
  <c r="D88" i="14"/>
  <c r="M88" i="14" s="1"/>
  <c r="G88" i="14"/>
  <c r="I88" i="14"/>
  <c r="J88" i="14" s="1"/>
  <c r="L88" i="14"/>
  <c r="D89" i="14"/>
  <c r="G89" i="14" s="1"/>
  <c r="F89" i="14"/>
  <c r="I89" i="14"/>
  <c r="J89" i="14"/>
  <c r="C90" i="14"/>
  <c r="D90" i="14"/>
  <c r="E90" i="14"/>
  <c r="H90" i="14" s="1"/>
  <c r="F90" i="14"/>
  <c r="G90" i="14"/>
  <c r="I90" i="14"/>
  <c r="J90" i="14" s="1"/>
  <c r="K90" i="14" s="1"/>
  <c r="L90" i="14"/>
  <c r="M90" i="14"/>
  <c r="N90" i="14" s="1"/>
  <c r="P90" i="14" s="1"/>
  <c r="D91" i="14"/>
  <c r="I91" i="14"/>
  <c r="J91" i="14" s="1"/>
  <c r="C92" i="14"/>
  <c r="D92" i="14"/>
  <c r="F92" i="14" s="1"/>
  <c r="G92" i="14"/>
  <c r="I92" i="14"/>
  <c r="J92" i="14"/>
  <c r="M92" i="14"/>
  <c r="D93" i="14"/>
  <c r="C93" i="14" s="1"/>
  <c r="I93" i="14"/>
  <c r="J93" i="14" s="1"/>
  <c r="L93" i="14"/>
  <c r="C94" i="14"/>
  <c r="D94" i="14"/>
  <c r="F94" i="14" s="1"/>
  <c r="I94" i="14"/>
  <c r="J94" i="14" s="1"/>
  <c r="M94" i="14"/>
  <c r="D95" i="14"/>
  <c r="M95" i="14" s="1"/>
  <c r="G95" i="14"/>
  <c r="I95" i="14"/>
  <c r="J95" i="14"/>
  <c r="L95" i="14"/>
  <c r="D96" i="14"/>
  <c r="L96" i="14" s="1"/>
  <c r="F96" i="14"/>
  <c r="G96" i="14"/>
  <c r="I96" i="14"/>
  <c r="C96" i="14" s="1"/>
  <c r="M96" i="14"/>
  <c r="N96" i="14" s="1"/>
  <c r="C97" i="14"/>
  <c r="D97" i="14"/>
  <c r="G97" i="14" s="1"/>
  <c r="N97" i="14" s="1"/>
  <c r="F97" i="14"/>
  <c r="I97" i="14"/>
  <c r="J97" i="14"/>
  <c r="L97" i="14"/>
  <c r="P97" i="14" s="1"/>
  <c r="M97" i="14"/>
  <c r="D98" i="14"/>
  <c r="L98" i="14" s="1"/>
  <c r="G98" i="14"/>
  <c r="I98" i="14"/>
  <c r="J98" i="14" s="1"/>
  <c r="C99" i="14"/>
  <c r="D99" i="14"/>
  <c r="L99" i="14" s="1"/>
  <c r="F99" i="14"/>
  <c r="I99" i="14"/>
  <c r="J99" i="14"/>
  <c r="D100" i="14"/>
  <c r="M100" i="14" s="1"/>
  <c r="G100" i="14"/>
  <c r="I100" i="14"/>
  <c r="J100" i="14" s="1"/>
  <c r="L100" i="14"/>
  <c r="D101" i="14"/>
  <c r="F101" i="14"/>
  <c r="I101" i="14"/>
  <c r="J101" i="14"/>
  <c r="C102" i="14"/>
  <c r="D102" i="14"/>
  <c r="F102" i="14"/>
  <c r="G102" i="14"/>
  <c r="I102" i="14"/>
  <c r="J102" i="14" s="1"/>
  <c r="L102" i="14"/>
  <c r="M102" i="14"/>
  <c r="N102" i="14" s="1"/>
  <c r="P102" i="14" s="1"/>
  <c r="E102" i="14" s="1"/>
  <c r="H102" i="14" s="1"/>
  <c r="D103" i="14"/>
  <c r="I103" i="14"/>
  <c r="J103" i="14" s="1"/>
  <c r="C104" i="14"/>
  <c r="D104" i="14"/>
  <c r="F104" i="14" s="1"/>
  <c r="G104" i="14"/>
  <c r="I104" i="14"/>
  <c r="J104" i="14"/>
  <c r="M104" i="14"/>
  <c r="D105" i="14"/>
  <c r="C105" i="14" s="1"/>
  <c r="I105" i="14"/>
  <c r="J105" i="14" s="1"/>
  <c r="L105" i="14"/>
  <c r="C106" i="14"/>
  <c r="D106" i="14"/>
  <c r="G106" i="14" s="1"/>
  <c r="F106" i="14"/>
  <c r="I106" i="14"/>
  <c r="J106" i="14" s="1"/>
  <c r="M106" i="14"/>
  <c r="N106" i="14" s="1"/>
  <c r="D107" i="14"/>
  <c r="M107" i="14" s="1"/>
  <c r="G107" i="14"/>
  <c r="I107" i="14"/>
  <c r="J107" i="14"/>
  <c r="L107" i="14"/>
  <c r="D108" i="14"/>
  <c r="L108" i="14" s="1"/>
  <c r="F108" i="14"/>
  <c r="I108" i="14"/>
  <c r="M108" i="14"/>
  <c r="C109" i="14"/>
  <c r="D109" i="14"/>
  <c r="G109" i="14" s="1"/>
  <c r="N109" i="14" s="1"/>
  <c r="F109" i="14"/>
  <c r="I109" i="14"/>
  <c r="J109" i="14"/>
  <c r="L109" i="14"/>
  <c r="M109" i="14"/>
  <c r="D110" i="14"/>
  <c r="L110" i="14" s="1"/>
  <c r="G110" i="14"/>
  <c r="I110" i="14"/>
  <c r="J110" i="14" s="1"/>
  <c r="C111" i="14"/>
  <c r="D111" i="14"/>
  <c r="M111" i="14" s="1"/>
  <c r="F111" i="14"/>
  <c r="I111" i="14"/>
  <c r="J111" i="14"/>
  <c r="L111" i="14"/>
  <c r="D112" i="14"/>
  <c r="M112" i="14" s="1"/>
  <c r="G112" i="14"/>
  <c r="I112" i="14"/>
  <c r="J112" i="14" s="1"/>
  <c r="L112" i="14"/>
  <c r="D113" i="14"/>
  <c r="I113" i="14"/>
  <c r="J113" i="14"/>
  <c r="C114" i="14"/>
  <c r="D114" i="14"/>
  <c r="F114" i="14"/>
  <c r="G114" i="14"/>
  <c r="I114" i="14"/>
  <c r="J114" i="14" s="1"/>
  <c r="L114" i="14"/>
  <c r="M114" i="14"/>
  <c r="N114" i="14" s="1"/>
  <c r="P114" i="14"/>
  <c r="E114" i="14" s="1"/>
  <c r="H114" i="14" s="1"/>
  <c r="D115" i="14"/>
  <c r="I115" i="14"/>
  <c r="J115" i="14" s="1"/>
  <c r="C116" i="14"/>
  <c r="D116" i="14"/>
  <c r="F116" i="14" s="1"/>
  <c r="G116" i="14"/>
  <c r="I116" i="14"/>
  <c r="J116" i="14"/>
  <c r="M116" i="14"/>
  <c r="D117" i="14"/>
  <c r="C117" i="14" s="1"/>
  <c r="I117" i="14"/>
  <c r="J117" i="14" s="1"/>
  <c r="L117" i="14"/>
  <c r="C118" i="14"/>
  <c r="D118" i="14"/>
  <c r="G118" i="14" s="1"/>
  <c r="F118" i="14"/>
  <c r="I118" i="14"/>
  <c r="J118" i="14" s="1"/>
  <c r="M118" i="14"/>
  <c r="N118" i="14" s="1"/>
  <c r="D119" i="14"/>
  <c r="M119" i="14" s="1"/>
  <c r="G119" i="14"/>
  <c r="I119" i="14"/>
  <c r="J119" i="14"/>
  <c r="L119" i="14"/>
  <c r="D120" i="14"/>
  <c r="L120" i="14" s="1"/>
  <c r="F120" i="14"/>
  <c r="I120" i="14"/>
  <c r="M120" i="14"/>
  <c r="C121" i="14"/>
  <c r="D121" i="14"/>
  <c r="G121" i="14" s="1"/>
  <c r="N121" i="14" s="1"/>
  <c r="F121" i="14"/>
  <c r="I121" i="14"/>
  <c r="J121" i="14"/>
  <c r="L121" i="14"/>
  <c r="M121" i="14"/>
  <c r="D122" i="14"/>
  <c r="L122" i="14" s="1"/>
  <c r="G122" i="14"/>
  <c r="I122" i="14"/>
  <c r="J122" i="14" s="1"/>
  <c r="C7" i="14"/>
  <c r="D7" i="14"/>
  <c r="F7" i="14" s="1"/>
  <c r="I7" i="14"/>
  <c r="C8" i="14"/>
  <c r="D8" i="14"/>
  <c r="F8" i="14" s="1"/>
  <c r="I8" i="14"/>
  <c r="J8" i="14" s="1"/>
  <c r="M8" i="14"/>
  <c r="C9" i="14"/>
  <c r="D9" i="14"/>
  <c r="F9" i="14" s="1"/>
  <c r="G9" i="14"/>
  <c r="I9" i="14"/>
  <c r="J9" i="14" s="1"/>
  <c r="L9" i="14"/>
  <c r="M9" i="14"/>
  <c r="N9" i="14" s="1"/>
  <c r="C10" i="14"/>
  <c r="D10" i="14"/>
  <c r="F10" i="14"/>
  <c r="G10" i="14"/>
  <c r="I10" i="14"/>
  <c r="J10" i="14" s="1"/>
  <c r="L10" i="14"/>
  <c r="M10" i="14"/>
  <c r="N10" i="14" s="1"/>
  <c r="C11" i="14"/>
  <c r="D11" i="14"/>
  <c r="F11" i="14"/>
  <c r="G11" i="14"/>
  <c r="I11" i="14"/>
  <c r="J11" i="14"/>
  <c r="L11" i="14"/>
  <c r="P11" i="14" s="1"/>
  <c r="M11" i="14"/>
  <c r="N11" i="14" s="1"/>
  <c r="D12" i="14"/>
  <c r="M12" i="14" s="1"/>
  <c r="F12" i="14"/>
  <c r="I12" i="14"/>
  <c r="J12" i="14"/>
  <c r="L12" i="14"/>
  <c r="D13" i="14"/>
  <c r="L13" i="14" s="1"/>
  <c r="I13" i="14"/>
  <c r="J13" i="14" s="1"/>
  <c r="D14" i="14"/>
  <c r="L14" i="14" s="1"/>
  <c r="G14" i="14"/>
  <c r="I14" i="14"/>
  <c r="J14" i="14" s="1"/>
  <c r="D15" i="14"/>
  <c r="L15" i="14" s="1"/>
  <c r="F15" i="14"/>
  <c r="N15" i="14" s="1"/>
  <c r="G15" i="14"/>
  <c r="I15" i="14"/>
  <c r="J15" i="14" s="1"/>
  <c r="M15" i="14"/>
  <c r="D16" i="14"/>
  <c r="C16" i="14" s="1"/>
  <c r="F16" i="14"/>
  <c r="G16" i="14"/>
  <c r="I16" i="14"/>
  <c r="J16" i="14" s="1"/>
  <c r="L16" i="14"/>
  <c r="M16" i="14"/>
  <c r="N16" i="14" s="1"/>
  <c r="D17" i="14"/>
  <c r="F17" i="14" s="1"/>
  <c r="I17" i="14"/>
  <c r="J17" i="14" s="1"/>
  <c r="D18" i="14"/>
  <c r="F18" i="14" s="1"/>
  <c r="I18" i="14"/>
  <c r="J18" i="14"/>
  <c r="C19" i="14"/>
  <c r="D19" i="14"/>
  <c r="F19" i="14" s="1"/>
  <c r="I19" i="14"/>
  <c r="J19" i="14"/>
  <c r="C20" i="14"/>
  <c r="D20" i="14"/>
  <c r="F20" i="14" s="1"/>
  <c r="I20" i="14"/>
  <c r="J20" i="14" s="1"/>
  <c r="M20" i="14"/>
  <c r="C21" i="14"/>
  <c r="D21" i="14"/>
  <c r="F21" i="14" s="1"/>
  <c r="G21" i="14"/>
  <c r="I21" i="14"/>
  <c r="J21" i="14" s="1"/>
  <c r="L21" i="14"/>
  <c r="M21" i="14"/>
  <c r="D22" i="14"/>
  <c r="C22" i="14" s="1"/>
  <c r="F22" i="14"/>
  <c r="G22" i="14"/>
  <c r="I22" i="14"/>
  <c r="J22" i="14" s="1"/>
  <c r="L22" i="14"/>
  <c r="M22" i="14"/>
  <c r="N22" i="14" s="1"/>
  <c r="D23" i="14"/>
  <c r="C23" i="14" s="1"/>
  <c r="F23" i="14"/>
  <c r="G23" i="14"/>
  <c r="I23" i="14"/>
  <c r="J23" i="14"/>
  <c r="L23" i="14"/>
  <c r="P23" i="14" s="1"/>
  <c r="M23" i="14"/>
  <c r="N23" i="14" s="1"/>
  <c r="D24" i="14"/>
  <c r="M24" i="14" s="1"/>
  <c r="F24" i="14"/>
  <c r="I24" i="14"/>
  <c r="J24" i="14"/>
  <c r="L24" i="14"/>
  <c r="D25" i="14"/>
  <c r="L25" i="14" s="1"/>
  <c r="I25" i="14"/>
  <c r="J25" i="14" s="1"/>
  <c r="D26" i="14"/>
  <c r="L26" i="14" s="1"/>
  <c r="G26" i="14"/>
  <c r="I26" i="14"/>
  <c r="J26" i="14" s="1"/>
  <c r="D27" i="14"/>
  <c r="L27" i="14" s="1"/>
  <c r="F27" i="14"/>
  <c r="N27" i="14" s="1"/>
  <c r="G27" i="14"/>
  <c r="I27" i="14"/>
  <c r="J27" i="14" s="1"/>
  <c r="M27" i="14"/>
  <c r="C28" i="14"/>
  <c r="D28" i="14"/>
  <c r="F28" i="14"/>
  <c r="G28" i="14"/>
  <c r="I28" i="14"/>
  <c r="J28" i="14" s="1"/>
  <c r="L28" i="14"/>
  <c r="M28" i="14"/>
  <c r="N28" i="14" s="1"/>
  <c r="D29" i="14"/>
  <c r="F29" i="14" s="1"/>
  <c r="I29" i="14"/>
  <c r="J29" i="14" s="1"/>
  <c r="D30" i="14"/>
  <c r="F30" i="14" s="1"/>
  <c r="I30" i="14"/>
  <c r="J30" i="14"/>
  <c r="C31" i="14"/>
  <c r="D31" i="14"/>
  <c r="F31" i="14" s="1"/>
  <c r="I31" i="14"/>
  <c r="J31" i="14"/>
  <c r="C32" i="14"/>
  <c r="D32" i="14"/>
  <c r="F32" i="14" s="1"/>
  <c r="I32" i="14"/>
  <c r="J32" i="14" s="1"/>
  <c r="M32" i="14"/>
  <c r="I6" i="14"/>
  <c r="J6" i="14" s="1"/>
  <c r="L6" i="14"/>
  <c r="D6" i="14"/>
  <c r="C28" i="12"/>
  <c r="E28" i="12" s="1"/>
  <c r="C29" i="12"/>
  <c r="H29" i="12" s="1"/>
  <c r="C30" i="12"/>
  <c r="J30" i="12" s="1"/>
  <c r="C31" i="12"/>
  <c r="E31" i="12" s="1"/>
  <c r="C32" i="12"/>
  <c r="E32" i="12" s="1"/>
  <c r="C33" i="12"/>
  <c r="H33" i="12" s="1"/>
  <c r="F33" i="12"/>
  <c r="C34" i="12"/>
  <c r="J34" i="12" s="1"/>
  <c r="C35" i="12"/>
  <c r="F35" i="12"/>
  <c r="C36" i="12"/>
  <c r="E36" i="12" s="1"/>
  <c r="C37" i="12"/>
  <c r="H37" i="12" s="1"/>
  <c r="E37" i="12"/>
  <c r="C38" i="12"/>
  <c r="H38" i="12"/>
  <c r="C39" i="12"/>
  <c r="E39" i="12" s="1"/>
  <c r="F39" i="12"/>
  <c r="C40" i="12"/>
  <c r="E40" i="12" s="1"/>
  <c r="C41" i="12"/>
  <c r="H41" i="12" s="1"/>
  <c r="E41" i="12"/>
  <c r="F41" i="12"/>
  <c r="C42" i="12"/>
  <c r="J42" i="12" s="1"/>
  <c r="C43" i="12"/>
  <c r="E43" i="12" s="1"/>
  <c r="C44" i="12"/>
  <c r="E44" i="12" s="1"/>
  <c r="C45" i="12"/>
  <c r="H45" i="12" s="1"/>
  <c r="C46" i="12"/>
  <c r="J46" i="12" s="1"/>
  <c r="H46" i="12"/>
  <c r="C47" i="12"/>
  <c r="E47" i="12" s="1"/>
  <c r="C48" i="12"/>
  <c r="C49" i="12"/>
  <c r="H49" i="12" s="1"/>
  <c r="C50" i="12"/>
  <c r="J50" i="12" s="1"/>
  <c r="H50" i="12"/>
  <c r="C51" i="12"/>
  <c r="E51" i="12" s="1"/>
  <c r="C52" i="12"/>
  <c r="E52" i="12" s="1"/>
  <c r="C53" i="12"/>
  <c r="E53" i="12" s="1"/>
  <c r="C54" i="12"/>
  <c r="J54" i="12" s="1"/>
  <c r="C55" i="12"/>
  <c r="E55" i="12" s="1"/>
  <c r="C56" i="12"/>
  <c r="E56" i="12" s="1"/>
  <c r="C57" i="12"/>
  <c r="H57" i="12" s="1"/>
  <c r="C58" i="12"/>
  <c r="J58" i="12" s="1"/>
  <c r="H58" i="12"/>
  <c r="C59" i="12"/>
  <c r="E59" i="12" s="1"/>
  <c r="C60" i="12"/>
  <c r="E60" i="12" s="1"/>
  <c r="C61" i="12"/>
  <c r="E61" i="12" s="1"/>
  <c r="C62" i="12"/>
  <c r="J62" i="12" s="1"/>
  <c r="C63" i="12"/>
  <c r="E63" i="12" s="1"/>
  <c r="C64" i="12"/>
  <c r="C65" i="12"/>
  <c r="H65" i="12" s="1"/>
  <c r="E65" i="12"/>
  <c r="C66" i="12"/>
  <c r="H66" i="12"/>
  <c r="C67" i="12"/>
  <c r="E67" i="12" s="1"/>
  <c r="C68" i="12"/>
  <c r="C69" i="12"/>
  <c r="H69" i="12" s="1"/>
  <c r="E69" i="12"/>
  <c r="F69" i="12"/>
  <c r="C70" i="12"/>
  <c r="C71" i="12"/>
  <c r="E71" i="12" s="1"/>
  <c r="F71" i="12"/>
  <c r="C72" i="12"/>
  <c r="C73" i="12"/>
  <c r="H73" i="12" s="1"/>
  <c r="F73" i="12"/>
  <c r="C74" i="12"/>
  <c r="J74" i="12" s="1"/>
  <c r="C75" i="12"/>
  <c r="E75" i="12" s="1"/>
  <c r="C76" i="12"/>
  <c r="C77" i="12"/>
  <c r="H77" i="12" s="1"/>
  <c r="C78" i="12"/>
  <c r="J78" i="12" s="1"/>
  <c r="H78" i="12"/>
  <c r="C79" i="12"/>
  <c r="E79" i="12" s="1"/>
  <c r="C80" i="12"/>
  <c r="C81" i="12"/>
  <c r="H81" i="12" s="1"/>
  <c r="C82" i="12"/>
  <c r="H82" i="12" s="1"/>
  <c r="C83" i="12"/>
  <c r="F83" i="12" s="1"/>
  <c r="C84" i="12"/>
  <c r="F84" i="12" s="1"/>
  <c r="C85" i="12"/>
  <c r="H85" i="12" s="1"/>
  <c r="E85" i="12"/>
  <c r="F85" i="12"/>
  <c r="C86" i="12"/>
  <c r="H86" i="12" s="1"/>
  <c r="C87" i="12"/>
  <c r="F87" i="12" s="1"/>
  <c r="C88" i="12"/>
  <c r="F88" i="12" s="1"/>
  <c r="C89" i="12"/>
  <c r="F89" i="12"/>
  <c r="C90" i="12"/>
  <c r="H90" i="12"/>
  <c r="C91" i="12"/>
  <c r="F91" i="12"/>
  <c r="C92" i="12"/>
  <c r="C93" i="12"/>
  <c r="H93" i="12" s="1"/>
  <c r="F93" i="12"/>
  <c r="C94" i="12"/>
  <c r="H94" i="12" s="1"/>
  <c r="C95" i="12"/>
  <c r="F95" i="12" s="1"/>
  <c r="C96" i="12"/>
  <c r="F96" i="12" s="1"/>
  <c r="C97" i="12"/>
  <c r="E97" i="12" s="1"/>
  <c r="C98" i="12"/>
  <c r="H98" i="12" s="1"/>
  <c r="C99" i="12"/>
  <c r="F99" i="12" s="1"/>
  <c r="C100" i="12"/>
  <c r="F100" i="12" s="1"/>
  <c r="C101" i="12"/>
  <c r="H101" i="12" s="1"/>
  <c r="C102" i="12"/>
  <c r="F102" i="12" s="1"/>
  <c r="C103" i="12"/>
  <c r="F103" i="12"/>
  <c r="C104" i="12"/>
  <c r="F104" i="12" s="1"/>
  <c r="C105" i="12"/>
  <c r="E105" i="12" s="1"/>
  <c r="C106" i="12"/>
  <c r="B21" i="36" s="1"/>
  <c r="C107" i="12"/>
  <c r="F107" i="12" s="1"/>
  <c r="C108" i="12"/>
  <c r="F108" i="12" s="1"/>
  <c r="C109" i="12"/>
  <c r="B22" i="36" s="1"/>
  <c r="C110" i="12"/>
  <c r="B23" i="36" s="1"/>
  <c r="F110" i="12"/>
  <c r="E23" i="36" s="1"/>
  <c r="H110" i="12"/>
  <c r="C111" i="12"/>
  <c r="F111" i="12" s="1"/>
  <c r="E24" i="36" s="1"/>
  <c r="C112" i="12"/>
  <c r="F112" i="12" s="1"/>
  <c r="C113" i="12"/>
  <c r="C114" i="12"/>
  <c r="H114" i="12" s="1"/>
  <c r="F114" i="12"/>
  <c r="C115" i="12"/>
  <c r="F115" i="12" s="1"/>
  <c r="C116" i="12"/>
  <c r="F116" i="12" s="1"/>
  <c r="C117" i="12"/>
  <c r="E117" i="12" s="1"/>
  <c r="C118" i="12"/>
  <c r="F118" i="12" s="1"/>
  <c r="C119" i="12"/>
  <c r="F119" i="12" s="1"/>
  <c r="C120" i="12"/>
  <c r="F120" i="12" s="1"/>
  <c r="C121" i="12"/>
  <c r="E121" i="12" s="1"/>
  <c r="C122" i="12"/>
  <c r="C7" i="12"/>
  <c r="E7" i="12" s="1"/>
  <c r="C8" i="12"/>
  <c r="F8" i="12" s="1"/>
  <c r="C9" i="12"/>
  <c r="E9" i="12" s="1"/>
  <c r="F9" i="12"/>
  <c r="H9" i="12"/>
  <c r="C10" i="12"/>
  <c r="C11" i="12"/>
  <c r="E11" i="12" s="1"/>
  <c r="C12" i="12"/>
  <c r="E12" i="12"/>
  <c r="C13" i="12"/>
  <c r="J13" i="12" s="1"/>
  <c r="F13" i="12"/>
  <c r="C14" i="12"/>
  <c r="E14" i="12" s="1"/>
  <c r="C15" i="12"/>
  <c r="E15" i="12" s="1"/>
  <c r="C16" i="12"/>
  <c r="F16" i="12" s="1"/>
  <c r="C17" i="12"/>
  <c r="F17" i="12" s="1"/>
  <c r="C18" i="12"/>
  <c r="E18" i="12" s="1"/>
  <c r="C19" i="12"/>
  <c r="E19" i="12" s="1"/>
  <c r="C20" i="12"/>
  <c r="F20" i="12" s="1"/>
  <c r="C21" i="12"/>
  <c r="J21" i="12" s="1"/>
  <c r="F21" i="12"/>
  <c r="H21" i="12"/>
  <c r="C22" i="12"/>
  <c r="E22" i="12" s="1"/>
  <c r="C23" i="12"/>
  <c r="E23" i="12" s="1"/>
  <c r="F23" i="12"/>
  <c r="C24" i="12"/>
  <c r="C25" i="12"/>
  <c r="J25" i="12" s="1"/>
  <c r="F25" i="12"/>
  <c r="H25" i="12"/>
  <c r="C26" i="12"/>
  <c r="F26" i="12" s="1"/>
  <c r="C27" i="12"/>
  <c r="E27" i="12" s="1"/>
  <c r="C6" i="12"/>
  <c r="B6" i="36" s="1"/>
  <c r="C31" i="20"/>
  <c r="E31" i="20" s="1"/>
  <c r="C32" i="20"/>
  <c r="H32" i="20" s="1"/>
  <c r="E32" i="20"/>
  <c r="F32" i="20"/>
  <c r="C33" i="20"/>
  <c r="J33" i="20" s="1"/>
  <c r="F33" i="20"/>
  <c r="H33" i="20"/>
  <c r="C34" i="20"/>
  <c r="E34" i="20" s="1"/>
  <c r="F34" i="20"/>
  <c r="C35" i="20"/>
  <c r="E35" i="20" s="1"/>
  <c r="C36" i="20"/>
  <c r="H36" i="20" s="1"/>
  <c r="E36" i="20"/>
  <c r="F36" i="20"/>
  <c r="C37" i="20"/>
  <c r="J37" i="20" s="1"/>
  <c r="H37" i="20"/>
  <c r="C38" i="20"/>
  <c r="E38" i="20" s="1"/>
  <c r="F38" i="20"/>
  <c r="C39" i="20"/>
  <c r="E39" i="20" s="1"/>
  <c r="C40" i="20"/>
  <c r="H40" i="20" s="1"/>
  <c r="E40" i="20"/>
  <c r="F40" i="20"/>
  <c r="C41" i="20"/>
  <c r="J41" i="20" s="1"/>
  <c r="H41" i="20"/>
  <c r="C42" i="20"/>
  <c r="E42" i="20" s="1"/>
  <c r="F42" i="20"/>
  <c r="C43" i="20"/>
  <c r="E43" i="20" s="1"/>
  <c r="C44" i="20"/>
  <c r="H44" i="20" s="1"/>
  <c r="E44" i="20"/>
  <c r="F44" i="20"/>
  <c r="C45" i="20"/>
  <c r="J45" i="20" s="1"/>
  <c r="H45" i="20"/>
  <c r="C46" i="20"/>
  <c r="E46" i="20" s="1"/>
  <c r="F46" i="20"/>
  <c r="C47" i="20"/>
  <c r="E47" i="20" s="1"/>
  <c r="C48" i="20"/>
  <c r="H48" i="20" s="1"/>
  <c r="E48" i="20"/>
  <c r="F48" i="20"/>
  <c r="C49" i="20"/>
  <c r="J49" i="20" s="1"/>
  <c r="H49" i="20"/>
  <c r="C50" i="20"/>
  <c r="E50" i="20" s="1"/>
  <c r="F50" i="20"/>
  <c r="C51" i="20"/>
  <c r="E51" i="20" s="1"/>
  <c r="C52" i="20"/>
  <c r="H52" i="20" s="1"/>
  <c r="E52" i="20"/>
  <c r="F52" i="20"/>
  <c r="C53" i="20"/>
  <c r="J53" i="20" s="1"/>
  <c r="H53" i="20"/>
  <c r="C54" i="20"/>
  <c r="E54" i="20" s="1"/>
  <c r="F54" i="20"/>
  <c r="C55" i="20"/>
  <c r="E55" i="20" s="1"/>
  <c r="C56" i="20"/>
  <c r="H56" i="20" s="1"/>
  <c r="E56" i="20"/>
  <c r="F56" i="20"/>
  <c r="C57" i="20"/>
  <c r="J57" i="20" s="1"/>
  <c r="H57" i="20"/>
  <c r="C58" i="20"/>
  <c r="E58" i="20" s="1"/>
  <c r="F58" i="20"/>
  <c r="C59" i="20"/>
  <c r="E59" i="20" s="1"/>
  <c r="C60" i="20"/>
  <c r="H60" i="20" s="1"/>
  <c r="E60" i="20"/>
  <c r="F60" i="20"/>
  <c r="C61" i="20"/>
  <c r="J61" i="20" s="1"/>
  <c r="H61" i="20"/>
  <c r="C62" i="20"/>
  <c r="E62" i="20" s="1"/>
  <c r="F62" i="20"/>
  <c r="C63" i="20"/>
  <c r="F63" i="20" s="1"/>
  <c r="C64" i="20"/>
  <c r="H64" i="20" s="1"/>
  <c r="E64" i="20"/>
  <c r="F64" i="20"/>
  <c r="C65" i="20"/>
  <c r="J65" i="20" s="1"/>
  <c r="H65" i="20"/>
  <c r="C66" i="20"/>
  <c r="F66" i="20" s="1"/>
  <c r="C67" i="20"/>
  <c r="E67" i="20" s="1"/>
  <c r="C68" i="20"/>
  <c r="H68" i="20" s="1"/>
  <c r="E68" i="20"/>
  <c r="F68" i="20"/>
  <c r="C69" i="20"/>
  <c r="J69" i="20" s="1"/>
  <c r="H69" i="20"/>
  <c r="C70" i="20"/>
  <c r="E70" i="20" s="1"/>
  <c r="F70" i="20"/>
  <c r="C71" i="20"/>
  <c r="E71" i="20" s="1"/>
  <c r="C72" i="20"/>
  <c r="H72" i="20" s="1"/>
  <c r="E72" i="20"/>
  <c r="F72" i="20"/>
  <c r="C73" i="20"/>
  <c r="J73" i="20" s="1"/>
  <c r="H73" i="20"/>
  <c r="C74" i="20"/>
  <c r="E74" i="20" s="1"/>
  <c r="C75" i="20"/>
  <c r="E75" i="20" s="1"/>
  <c r="C76" i="20"/>
  <c r="H76" i="20" s="1"/>
  <c r="E76" i="20"/>
  <c r="F76" i="20"/>
  <c r="C77" i="20"/>
  <c r="J77" i="20" s="1"/>
  <c r="H77" i="20"/>
  <c r="C78" i="20"/>
  <c r="E78" i="20" s="1"/>
  <c r="F78" i="20"/>
  <c r="C79" i="20"/>
  <c r="C80" i="20"/>
  <c r="H80" i="20" s="1"/>
  <c r="E80" i="20"/>
  <c r="F80" i="20"/>
  <c r="C81" i="20"/>
  <c r="J81" i="20" s="1"/>
  <c r="H81" i="20"/>
  <c r="C82" i="20"/>
  <c r="E82" i="20" s="1"/>
  <c r="F82" i="20"/>
  <c r="C83" i="20"/>
  <c r="C84" i="20"/>
  <c r="H84" i="20" s="1"/>
  <c r="E84" i="20"/>
  <c r="F84" i="20"/>
  <c r="C85" i="20"/>
  <c r="J85" i="20" s="1"/>
  <c r="H85" i="20"/>
  <c r="C86" i="20"/>
  <c r="E86" i="20" s="1"/>
  <c r="F86" i="20"/>
  <c r="C87" i="20"/>
  <c r="C88" i="20"/>
  <c r="H88" i="20" s="1"/>
  <c r="E88" i="20"/>
  <c r="F88" i="20"/>
  <c r="C89" i="20"/>
  <c r="J89" i="20" s="1"/>
  <c r="C90" i="20"/>
  <c r="E90" i="20" s="1"/>
  <c r="F90" i="20"/>
  <c r="C91" i="20"/>
  <c r="C92" i="20"/>
  <c r="H92" i="20" s="1"/>
  <c r="E92" i="20"/>
  <c r="F92" i="20"/>
  <c r="C93" i="20"/>
  <c r="J93" i="20" s="1"/>
  <c r="H93" i="20"/>
  <c r="C94" i="20"/>
  <c r="E94" i="20" s="1"/>
  <c r="F94" i="20"/>
  <c r="C95" i="20"/>
  <c r="C96" i="20"/>
  <c r="H96" i="20" s="1"/>
  <c r="E96" i="20"/>
  <c r="F96" i="20"/>
  <c r="C97" i="20"/>
  <c r="J97" i="20" s="1"/>
  <c r="H97" i="20"/>
  <c r="C98" i="20"/>
  <c r="E98" i="20" s="1"/>
  <c r="F98" i="20"/>
  <c r="C99" i="20"/>
  <c r="C100" i="20"/>
  <c r="H100" i="20" s="1"/>
  <c r="E100" i="20"/>
  <c r="F100" i="20"/>
  <c r="C101" i="20"/>
  <c r="H101" i="20" s="1"/>
  <c r="C102" i="20"/>
  <c r="E102" i="20" s="1"/>
  <c r="F102" i="20"/>
  <c r="C103" i="20"/>
  <c r="C104" i="20"/>
  <c r="H104" i="20" s="1"/>
  <c r="E104" i="20"/>
  <c r="F104" i="20"/>
  <c r="C105" i="20"/>
  <c r="H105" i="20"/>
  <c r="C106" i="20"/>
  <c r="E106" i="20" s="1"/>
  <c r="F106" i="20"/>
  <c r="C107" i="20"/>
  <c r="C108" i="20"/>
  <c r="H108" i="20" s="1"/>
  <c r="E108" i="20"/>
  <c r="F108" i="20"/>
  <c r="C109" i="20"/>
  <c r="H109" i="20"/>
  <c r="C110" i="20"/>
  <c r="E110" i="20" s="1"/>
  <c r="F110" i="20"/>
  <c r="C111" i="20"/>
  <c r="C112" i="20"/>
  <c r="H112" i="20" s="1"/>
  <c r="E112" i="20"/>
  <c r="F112" i="20"/>
  <c r="C113" i="20"/>
  <c r="H113" i="20"/>
  <c r="C114" i="20"/>
  <c r="E114" i="20" s="1"/>
  <c r="F114" i="20"/>
  <c r="C115" i="20"/>
  <c r="F115" i="20"/>
  <c r="C116" i="20"/>
  <c r="H116" i="20" s="1"/>
  <c r="E116" i="20"/>
  <c r="F116" i="20"/>
  <c r="C117" i="20"/>
  <c r="H117" i="20"/>
  <c r="C118" i="20"/>
  <c r="F118" i="20" s="1"/>
  <c r="C119" i="20"/>
  <c r="F119" i="20"/>
  <c r="C120" i="20"/>
  <c r="E120" i="20"/>
  <c r="F120" i="20"/>
  <c r="C121" i="20"/>
  <c r="H121" i="20" s="1"/>
  <c r="C122" i="20"/>
  <c r="F122" i="20"/>
  <c r="C7" i="20"/>
  <c r="E7" i="20" s="1"/>
  <c r="C8" i="20"/>
  <c r="H8" i="20" s="1"/>
  <c r="F8" i="20"/>
  <c r="C9" i="20"/>
  <c r="J9" i="20" s="1"/>
  <c r="C10" i="20"/>
  <c r="E10" i="20" s="1"/>
  <c r="F10" i="20"/>
  <c r="C11" i="20"/>
  <c r="E11" i="20" s="1"/>
  <c r="C12" i="20"/>
  <c r="H12" i="20" s="1"/>
  <c r="C13" i="20"/>
  <c r="J13" i="20" s="1"/>
  <c r="C14" i="20"/>
  <c r="E14" i="20" s="1"/>
  <c r="C15" i="20"/>
  <c r="E15" i="20" s="1"/>
  <c r="C16" i="20"/>
  <c r="H16" i="20" s="1"/>
  <c r="C17" i="20"/>
  <c r="J17" i="20" s="1"/>
  <c r="C18" i="20"/>
  <c r="E18" i="20" s="1"/>
  <c r="C19" i="20"/>
  <c r="E19" i="20" s="1"/>
  <c r="C20" i="20"/>
  <c r="H20" i="20" s="1"/>
  <c r="F20" i="20"/>
  <c r="C21" i="20"/>
  <c r="J21" i="20" s="1"/>
  <c r="C22" i="20"/>
  <c r="E22" i="20" s="1"/>
  <c r="C23" i="20"/>
  <c r="E23" i="20" s="1"/>
  <c r="C24" i="20"/>
  <c r="H24" i="20" s="1"/>
  <c r="F24" i="20"/>
  <c r="C25" i="20"/>
  <c r="J25" i="20" s="1"/>
  <c r="F25" i="20"/>
  <c r="C26" i="20"/>
  <c r="F26" i="20" s="1"/>
  <c r="C27" i="20"/>
  <c r="E27" i="20" s="1"/>
  <c r="C28" i="20"/>
  <c r="H28" i="20" s="1"/>
  <c r="F28" i="20"/>
  <c r="C29" i="20"/>
  <c r="J29" i="20" s="1"/>
  <c r="C30" i="20"/>
  <c r="E30" i="20" s="1"/>
  <c r="H6" i="20"/>
  <c r="C6" i="20"/>
  <c r="C29" i="8"/>
  <c r="E29" i="8" s="1"/>
  <c r="C30" i="8"/>
  <c r="E30" i="8" s="1"/>
  <c r="C31" i="8"/>
  <c r="E31" i="8" s="1"/>
  <c r="F31" i="8"/>
  <c r="C32" i="8"/>
  <c r="E32" i="8" s="1"/>
  <c r="C33" i="8"/>
  <c r="E33" i="8" s="1"/>
  <c r="C34" i="8"/>
  <c r="E34" i="8" s="1"/>
  <c r="C35" i="8"/>
  <c r="F35" i="8"/>
  <c r="C36" i="8"/>
  <c r="E36" i="8" s="1"/>
  <c r="C37" i="8"/>
  <c r="E37" i="8" s="1"/>
  <c r="C38" i="8"/>
  <c r="E38" i="8" s="1"/>
  <c r="C39" i="8"/>
  <c r="E39" i="8" s="1"/>
  <c r="F39" i="8"/>
  <c r="C40" i="8"/>
  <c r="E40" i="8" s="1"/>
  <c r="C41" i="8"/>
  <c r="E41" i="8" s="1"/>
  <c r="C42" i="8"/>
  <c r="H42" i="8" s="1"/>
  <c r="C43" i="8"/>
  <c r="J43" i="8" s="1"/>
  <c r="C44" i="8"/>
  <c r="E44" i="8" s="1"/>
  <c r="J44" i="8"/>
  <c r="C45" i="8"/>
  <c r="E45" i="8" s="1"/>
  <c r="C46" i="8"/>
  <c r="H46" i="8" s="1"/>
  <c r="E46" i="8"/>
  <c r="C47" i="8"/>
  <c r="J47" i="8" s="1"/>
  <c r="C48" i="8"/>
  <c r="J48" i="8" s="1"/>
  <c r="C49" i="8"/>
  <c r="F49" i="8" s="1"/>
  <c r="C50" i="8"/>
  <c r="H50" i="8" s="1"/>
  <c r="E50" i="8"/>
  <c r="F50" i="8"/>
  <c r="C51" i="8"/>
  <c r="J51" i="8" s="1"/>
  <c r="C52" i="8"/>
  <c r="E52" i="8" s="1"/>
  <c r="C53" i="8"/>
  <c r="C54" i="8"/>
  <c r="H54" i="8" s="1"/>
  <c r="C55" i="8"/>
  <c r="J55" i="8" s="1"/>
  <c r="C56" i="8"/>
  <c r="E56" i="8" s="1"/>
  <c r="J56" i="8"/>
  <c r="C57" i="8"/>
  <c r="C58" i="8"/>
  <c r="H58" i="8" s="1"/>
  <c r="E58" i="8"/>
  <c r="C59" i="8"/>
  <c r="J59" i="8" s="1"/>
  <c r="C60" i="8"/>
  <c r="F60" i="8" s="1"/>
  <c r="C61" i="8"/>
  <c r="C62" i="8"/>
  <c r="H62" i="8" s="1"/>
  <c r="E62" i="8"/>
  <c r="F62" i="8"/>
  <c r="C63" i="8"/>
  <c r="J63" i="8" s="1"/>
  <c r="C64" i="8"/>
  <c r="E64" i="8" s="1"/>
  <c r="C65" i="8"/>
  <c r="C66" i="8"/>
  <c r="E66" i="8" s="1"/>
  <c r="C67" i="8"/>
  <c r="J67" i="8" s="1"/>
  <c r="C68" i="8"/>
  <c r="E68" i="8" s="1"/>
  <c r="J68" i="8"/>
  <c r="C69" i="8"/>
  <c r="C70" i="8"/>
  <c r="F70" i="8" s="1"/>
  <c r="E70" i="8"/>
  <c r="C71" i="8"/>
  <c r="J71" i="8" s="1"/>
  <c r="C72" i="8"/>
  <c r="E72" i="8" s="1"/>
  <c r="C73" i="8"/>
  <c r="C74" i="8"/>
  <c r="H74" i="8" s="1"/>
  <c r="E74" i="8"/>
  <c r="F74" i="8"/>
  <c r="C75" i="8"/>
  <c r="J75" i="8" s="1"/>
  <c r="C76" i="8"/>
  <c r="F76" i="8" s="1"/>
  <c r="C77" i="8"/>
  <c r="C78" i="8"/>
  <c r="H78" i="8" s="1"/>
  <c r="C79" i="8"/>
  <c r="J79" i="8" s="1"/>
  <c r="C80" i="8"/>
  <c r="E80" i="8" s="1"/>
  <c r="J80" i="8"/>
  <c r="C81" i="8"/>
  <c r="C82" i="8"/>
  <c r="H82" i="8" s="1"/>
  <c r="E82" i="8"/>
  <c r="C83" i="8"/>
  <c r="H83" i="8" s="1"/>
  <c r="C84" i="8"/>
  <c r="E84" i="8" s="1"/>
  <c r="C85" i="8"/>
  <c r="C86" i="8"/>
  <c r="H86" i="8" s="1"/>
  <c r="E86" i="8"/>
  <c r="F86" i="8"/>
  <c r="C87" i="8"/>
  <c r="J87" i="8" s="1"/>
  <c r="C88" i="8"/>
  <c r="E88" i="8" s="1"/>
  <c r="C89" i="8"/>
  <c r="B19" i="34" s="1"/>
  <c r="C90" i="8"/>
  <c r="H90" i="8" s="1"/>
  <c r="C91" i="8"/>
  <c r="J91" i="8" s="1"/>
  <c r="C92" i="8"/>
  <c r="F92" i="8" s="1"/>
  <c r="J92" i="8"/>
  <c r="C93" i="8"/>
  <c r="C94" i="8"/>
  <c r="H94" i="8" s="1"/>
  <c r="E94" i="8"/>
  <c r="C95" i="8"/>
  <c r="J95" i="8" s="1"/>
  <c r="C96" i="8"/>
  <c r="J96" i="8" s="1"/>
  <c r="C97" i="8"/>
  <c r="C98" i="8"/>
  <c r="H98" i="8" s="1"/>
  <c r="C99" i="8"/>
  <c r="J99" i="8" s="1"/>
  <c r="C100" i="8"/>
  <c r="J100" i="8" s="1"/>
  <c r="C101" i="8"/>
  <c r="F101" i="8" s="1"/>
  <c r="C102" i="8"/>
  <c r="H102" i="8" s="1"/>
  <c r="C103" i="8"/>
  <c r="J103" i="8" s="1"/>
  <c r="H103" i="8"/>
  <c r="C104" i="8"/>
  <c r="J104" i="8"/>
  <c r="C105" i="8"/>
  <c r="F105" i="8" s="1"/>
  <c r="C106" i="8"/>
  <c r="F106" i="8" s="1"/>
  <c r="E106" i="8"/>
  <c r="C107" i="8"/>
  <c r="H107" i="8" s="1"/>
  <c r="C108" i="8"/>
  <c r="F108" i="8" s="1"/>
  <c r="C109" i="8"/>
  <c r="C110" i="8"/>
  <c r="E110" i="8" s="1"/>
  <c r="D23" i="34" s="1"/>
  <c r="C111" i="8"/>
  <c r="C112" i="8"/>
  <c r="F112" i="8" s="1"/>
  <c r="C113" i="8"/>
  <c r="C114" i="8"/>
  <c r="E114" i="8" s="1"/>
  <c r="F114" i="8"/>
  <c r="C115" i="8"/>
  <c r="H115" i="8" s="1"/>
  <c r="C116" i="8"/>
  <c r="F116" i="8" s="1"/>
  <c r="C117" i="8"/>
  <c r="F117" i="8" s="1"/>
  <c r="C118" i="8"/>
  <c r="H118" i="8" s="1"/>
  <c r="E118" i="8"/>
  <c r="F118" i="8"/>
  <c r="C119" i="8"/>
  <c r="F119" i="8" s="1"/>
  <c r="C120" i="8"/>
  <c r="F120" i="8" s="1"/>
  <c r="C121" i="8"/>
  <c r="F121" i="8" s="1"/>
  <c r="C122" i="8"/>
  <c r="E122" i="8" s="1"/>
  <c r="F122" i="8"/>
  <c r="C7" i="8"/>
  <c r="E7" i="8" s="1"/>
  <c r="C8" i="8"/>
  <c r="H8" i="8" s="1"/>
  <c r="C9" i="8"/>
  <c r="J9" i="8" s="1"/>
  <c r="C10" i="8"/>
  <c r="C11" i="8"/>
  <c r="E11" i="8" s="1"/>
  <c r="C12" i="8"/>
  <c r="F12" i="8" s="1"/>
  <c r="C13" i="8"/>
  <c r="J13" i="8" s="1"/>
  <c r="C14" i="8"/>
  <c r="E14" i="8" s="1"/>
  <c r="C15" i="8"/>
  <c r="F15" i="8" s="1"/>
  <c r="C16" i="8"/>
  <c r="F16" i="8" s="1"/>
  <c r="C17" i="8"/>
  <c r="F17" i="8" s="1"/>
  <c r="C18" i="8"/>
  <c r="F18" i="8" s="1"/>
  <c r="C19" i="8"/>
  <c r="E19" i="8" s="1"/>
  <c r="C20" i="8"/>
  <c r="H20" i="8" s="1"/>
  <c r="C21" i="8"/>
  <c r="J21" i="8" s="1"/>
  <c r="C22" i="8"/>
  <c r="E22" i="8" s="1"/>
  <c r="C23" i="8"/>
  <c r="E23" i="8" s="1"/>
  <c r="C24" i="8"/>
  <c r="F24" i="8" s="1"/>
  <c r="C25" i="8"/>
  <c r="J25" i="8" s="1"/>
  <c r="C26" i="8"/>
  <c r="E26" i="8" s="1"/>
  <c r="C27" i="8"/>
  <c r="E27" i="8" s="1"/>
  <c r="C28" i="8"/>
  <c r="H28" i="8" s="1"/>
  <c r="H6" i="8"/>
  <c r="C6" i="8"/>
  <c r="C28" i="9"/>
  <c r="E28" i="9" s="1"/>
  <c r="C29" i="9"/>
  <c r="H29" i="9" s="1"/>
  <c r="F29" i="9"/>
  <c r="C30" i="9"/>
  <c r="J30" i="9" s="1"/>
  <c r="C31" i="9"/>
  <c r="E31" i="9" s="1"/>
  <c r="C32" i="9"/>
  <c r="F32" i="9"/>
  <c r="C33" i="9"/>
  <c r="H33" i="9" s="1"/>
  <c r="F33" i="9"/>
  <c r="C34" i="9"/>
  <c r="J34" i="9" s="1"/>
  <c r="F34" i="9"/>
  <c r="C35" i="9"/>
  <c r="F35" i="9" s="1"/>
  <c r="C36" i="9"/>
  <c r="F36" i="9"/>
  <c r="C37" i="9"/>
  <c r="F37" i="9"/>
  <c r="C38" i="9"/>
  <c r="C39" i="9"/>
  <c r="F39" i="9" s="1"/>
  <c r="C40" i="9"/>
  <c r="F40" i="9"/>
  <c r="C41" i="9"/>
  <c r="F41" i="9"/>
  <c r="C42" i="9"/>
  <c r="C43" i="9"/>
  <c r="F43" i="9" s="1"/>
  <c r="C44" i="9"/>
  <c r="F44" i="9"/>
  <c r="C45" i="9"/>
  <c r="F45" i="9"/>
  <c r="C46" i="9"/>
  <c r="C47" i="9"/>
  <c r="F47" i="9" s="1"/>
  <c r="C48" i="9"/>
  <c r="F48" i="9"/>
  <c r="C49" i="9"/>
  <c r="E49" i="9" s="1"/>
  <c r="F49" i="9"/>
  <c r="C50" i="9"/>
  <c r="H50" i="9" s="1"/>
  <c r="F50" i="9"/>
  <c r="C51" i="9"/>
  <c r="F51" i="9"/>
  <c r="C52" i="9"/>
  <c r="F52" i="9" s="1"/>
  <c r="C53" i="9"/>
  <c r="E53" i="9"/>
  <c r="F53" i="9"/>
  <c r="C54" i="9"/>
  <c r="F54" i="9" s="1"/>
  <c r="C55" i="9"/>
  <c r="F55" i="9"/>
  <c r="C56" i="9"/>
  <c r="F56" i="9"/>
  <c r="C57" i="9"/>
  <c r="F57" i="9" s="1"/>
  <c r="E57" i="9"/>
  <c r="C58" i="9"/>
  <c r="F58" i="9" s="1"/>
  <c r="C59" i="9"/>
  <c r="C60" i="9"/>
  <c r="F60" i="9" s="1"/>
  <c r="C61" i="9"/>
  <c r="F61" i="9" s="1"/>
  <c r="E61" i="9"/>
  <c r="C62" i="9"/>
  <c r="F62" i="9"/>
  <c r="H62" i="9"/>
  <c r="C63" i="9"/>
  <c r="F63" i="9" s="1"/>
  <c r="C64" i="9"/>
  <c r="F64" i="9"/>
  <c r="C65" i="9"/>
  <c r="E65" i="9" s="1"/>
  <c r="F65" i="9"/>
  <c r="C66" i="9"/>
  <c r="H66" i="9" s="1"/>
  <c r="F66" i="9"/>
  <c r="C67" i="9"/>
  <c r="F67" i="9"/>
  <c r="C68" i="9"/>
  <c r="F68" i="9" s="1"/>
  <c r="C69" i="9"/>
  <c r="E69" i="9"/>
  <c r="F69" i="9"/>
  <c r="C70" i="9"/>
  <c r="F70" i="9" s="1"/>
  <c r="H70" i="9"/>
  <c r="C71" i="9"/>
  <c r="F71" i="9"/>
  <c r="C72" i="9"/>
  <c r="F72" i="9"/>
  <c r="C73" i="9"/>
  <c r="E73" i="9" s="1"/>
  <c r="C74" i="9"/>
  <c r="F74" i="9" s="1"/>
  <c r="C75" i="9"/>
  <c r="C76" i="9"/>
  <c r="F76" i="9" s="1"/>
  <c r="C77" i="9"/>
  <c r="F77" i="9" s="1"/>
  <c r="E77" i="9"/>
  <c r="C78" i="9"/>
  <c r="F78" i="9"/>
  <c r="H78" i="9"/>
  <c r="C79" i="9"/>
  <c r="F79" i="9" s="1"/>
  <c r="C80" i="9"/>
  <c r="F80" i="9"/>
  <c r="C81" i="9"/>
  <c r="E81" i="9" s="1"/>
  <c r="F81" i="9"/>
  <c r="C82" i="9"/>
  <c r="E82" i="9" s="1"/>
  <c r="C83" i="9"/>
  <c r="F83" i="9" s="1"/>
  <c r="C84" i="9"/>
  <c r="J84" i="9" s="1"/>
  <c r="F84" i="9"/>
  <c r="C85" i="9"/>
  <c r="E85" i="9"/>
  <c r="F85" i="9"/>
  <c r="C86" i="9"/>
  <c r="E86" i="9" s="1"/>
  <c r="F86" i="9"/>
  <c r="H86" i="9"/>
  <c r="I86" i="9"/>
  <c r="J86" i="9"/>
  <c r="C87" i="9"/>
  <c r="F87" i="9" s="1"/>
  <c r="C88" i="9"/>
  <c r="F88" i="9"/>
  <c r="J88" i="9"/>
  <c r="C89" i="9"/>
  <c r="E89" i="9" s="1"/>
  <c r="C90" i="9"/>
  <c r="E90" i="9" s="1"/>
  <c r="C91" i="9"/>
  <c r="F91" i="9"/>
  <c r="C92" i="9"/>
  <c r="F92" i="9" s="1"/>
  <c r="C93" i="9"/>
  <c r="C94" i="9"/>
  <c r="E94" i="9" s="1"/>
  <c r="F94" i="9"/>
  <c r="H94" i="9"/>
  <c r="C95" i="9"/>
  <c r="F95" i="9"/>
  <c r="C96" i="9"/>
  <c r="F96" i="9" s="1"/>
  <c r="J96" i="9"/>
  <c r="C97" i="9"/>
  <c r="F97" i="9" s="1"/>
  <c r="E97" i="9"/>
  <c r="C98" i="9"/>
  <c r="E98" i="9" s="1"/>
  <c r="C99" i="9"/>
  <c r="F99" i="9" s="1"/>
  <c r="C100" i="9"/>
  <c r="J100" i="9" s="1"/>
  <c r="F100" i="9"/>
  <c r="C101" i="9"/>
  <c r="E101" i="9"/>
  <c r="F101" i="9"/>
  <c r="C102" i="9"/>
  <c r="E102" i="9" s="1"/>
  <c r="F102" i="9"/>
  <c r="H102" i="9"/>
  <c r="I102" i="9"/>
  <c r="J102" i="9"/>
  <c r="C103" i="9"/>
  <c r="F103" i="9" s="1"/>
  <c r="C104" i="9"/>
  <c r="F104" i="9"/>
  <c r="J104" i="9"/>
  <c r="C105" i="9"/>
  <c r="C106" i="9"/>
  <c r="E106" i="9" s="1"/>
  <c r="C107" i="9"/>
  <c r="C108" i="9"/>
  <c r="F108" i="9" s="1"/>
  <c r="C109" i="9"/>
  <c r="F109" i="9"/>
  <c r="C110" i="9"/>
  <c r="E110" i="9" s="1"/>
  <c r="H110" i="9"/>
  <c r="C111" i="9"/>
  <c r="F111" i="9"/>
  <c r="C112" i="9"/>
  <c r="F112" i="9" s="1"/>
  <c r="J112" i="9"/>
  <c r="C113" i="9"/>
  <c r="F113" i="9" s="1"/>
  <c r="E113" i="9"/>
  <c r="C114" i="9"/>
  <c r="E114" i="9" s="1"/>
  <c r="C115" i="9"/>
  <c r="F115" i="9" s="1"/>
  <c r="C116" i="9"/>
  <c r="F116" i="9"/>
  <c r="J116" i="9"/>
  <c r="C117" i="9"/>
  <c r="E117" i="9"/>
  <c r="F117" i="9"/>
  <c r="C118" i="9"/>
  <c r="E118" i="9" s="1"/>
  <c r="F118" i="9"/>
  <c r="H118" i="9"/>
  <c r="I118" i="9"/>
  <c r="J118" i="9"/>
  <c r="C119" i="9"/>
  <c r="F119" i="9" s="1"/>
  <c r="C120" i="9"/>
  <c r="F120" i="9"/>
  <c r="J120" i="9"/>
  <c r="C121" i="9"/>
  <c r="E121" i="9" s="1"/>
  <c r="C122" i="9"/>
  <c r="E122" i="9" s="1"/>
  <c r="C7" i="9"/>
  <c r="E7" i="9" s="1"/>
  <c r="C8" i="9"/>
  <c r="H8" i="9" s="1"/>
  <c r="C9" i="9"/>
  <c r="J9" i="9" s="1"/>
  <c r="C10" i="9"/>
  <c r="E10" i="9" s="1"/>
  <c r="J10" i="9"/>
  <c r="C11" i="9"/>
  <c r="E11" i="9" s="1"/>
  <c r="C12" i="9"/>
  <c r="H12" i="9" s="1"/>
  <c r="F12" i="9"/>
  <c r="C13" i="9"/>
  <c r="J13" i="9" s="1"/>
  <c r="F13" i="9"/>
  <c r="C14" i="9"/>
  <c r="F14" i="9" s="1"/>
  <c r="J14" i="9"/>
  <c r="C15" i="9"/>
  <c r="F15" i="9" s="1"/>
  <c r="C16" i="9"/>
  <c r="H16" i="9" s="1"/>
  <c r="C17" i="9"/>
  <c r="J17" i="9" s="1"/>
  <c r="F17" i="9"/>
  <c r="C18" i="9"/>
  <c r="E18" i="9" s="1"/>
  <c r="F18" i="9"/>
  <c r="J18" i="9"/>
  <c r="C19" i="9"/>
  <c r="E19" i="9" s="1"/>
  <c r="C20" i="9"/>
  <c r="F20" i="9" s="1"/>
  <c r="C21" i="9"/>
  <c r="J21" i="9" s="1"/>
  <c r="C22" i="9"/>
  <c r="F22" i="9" s="1"/>
  <c r="J22" i="9"/>
  <c r="C23" i="9"/>
  <c r="F23" i="9" s="1"/>
  <c r="C24" i="9"/>
  <c r="H24" i="9" s="1"/>
  <c r="F24" i="9"/>
  <c r="C25" i="9"/>
  <c r="J25" i="9" s="1"/>
  <c r="C26" i="9"/>
  <c r="F26" i="9" s="1"/>
  <c r="J26" i="9"/>
  <c r="C27" i="9"/>
  <c r="E27" i="9" s="1"/>
  <c r="H6" i="9"/>
  <c r="C6" i="9"/>
  <c r="C7" i="7"/>
  <c r="E7" i="7" s="1"/>
  <c r="C8" i="7"/>
  <c r="H8" i="7" s="1"/>
  <c r="C9" i="7"/>
  <c r="J9" i="7" s="1"/>
  <c r="C10" i="7"/>
  <c r="F10" i="7" s="1"/>
  <c r="C11" i="7"/>
  <c r="F11" i="7" s="1"/>
  <c r="C12" i="7"/>
  <c r="C13" i="7"/>
  <c r="C14" i="7"/>
  <c r="F14" i="7" s="1"/>
  <c r="C15" i="7"/>
  <c r="F15" i="7" s="1"/>
  <c r="C16" i="7"/>
  <c r="E16" i="7" s="1"/>
  <c r="C17" i="7"/>
  <c r="F17" i="7" s="1"/>
  <c r="C18" i="7"/>
  <c r="F18" i="7" s="1"/>
  <c r="C19" i="7"/>
  <c r="F19" i="7" s="1"/>
  <c r="C20" i="7"/>
  <c r="E20" i="7" s="1"/>
  <c r="C21" i="7"/>
  <c r="C22" i="7"/>
  <c r="F22" i="7" s="1"/>
  <c r="C23" i="7"/>
  <c r="F23" i="7" s="1"/>
  <c r="C24" i="7"/>
  <c r="C25" i="7"/>
  <c r="H25" i="7" s="1"/>
  <c r="C26" i="7"/>
  <c r="F26" i="7" s="1"/>
  <c r="C27" i="7"/>
  <c r="F27" i="7" s="1"/>
  <c r="C28" i="7"/>
  <c r="E28" i="7" s="1"/>
  <c r="C29" i="7"/>
  <c r="C30" i="7"/>
  <c r="F30" i="7" s="1"/>
  <c r="C31" i="7"/>
  <c r="F31" i="7" s="1"/>
  <c r="C32" i="7"/>
  <c r="E32" i="7" s="1"/>
  <c r="C33" i="7"/>
  <c r="H33" i="7" s="1"/>
  <c r="C34" i="7"/>
  <c r="F34" i="7" s="1"/>
  <c r="C35" i="7"/>
  <c r="F35" i="7" s="1"/>
  <c r="C36" i="7"/>
  <c r="E36" i="7" s="1"/>
  <c r="C37" i="7"/>
  <c r="C38" i="7"/>
  <c r="C39" i="7"/>
  <c r="F39" i="7" s="1"/>
  <c r="C40" i="7"/>
  <c r="E40" i="7" s="1"/>
  <c r="C41" i="7"/>
  <c r="H41" i="7" s="1"/>
  <c r="C42" i="7"/>
  <c r="F42" i="7" s="1"/>
  <c r="C43" i="7"/>
  <c r="F43" i="7" s="1"/>
  <c r="C44" i="7"/>
  <c r="E44" i="7" s="1"/>
  <c r="C45" i="7"/>
  <c r="C46" i="7"/>
  <c r="F46" i="7" s="1"/>
  <c r="C47" i="7"/>
  <c r="F47" i="7" s="1"/>
  <c r="C48" i="7"/>
  <c r="C49" i="7"/>
  <c r="H49" i="7" s="1"/>
  <c r="C50" i="7"/>
  <c r="F50" i="7" s="1"/>
  <c r="C51" i="7"/>
  <c r="F51" i="7" s="1"/>
  <c r="C52" i="7"/>
  <c r="E52" i="7" s="1"/>
  <c r="C53" i="7"/>
  <c r="C54" i="7"/>
  <c r="F54" i="7" s="1"/>
  <c r="C55" i="7"/>
  <c r="F55" i="7" s="1"/>
  <c r="C56" i="7"/>
  <c r="E56" i="7" s="1"/>
  <c r="C57" i="7"/>
  <c r="H57" i="7" s="1"/>
  <c r="C58" i="7"/>
  <c r="F58" i="7" s="1"/>
  <c r="C59" i="7"/>
  <c r="F59" i="7" s="1"/>
  <c r="C60" i="7"/>
  <c r="F60" i="7" s="1"/>
  <c r="C61" i="7"/>
  <c r="C62" i="7"/>
  <c r="F62" i="7" s="1"/>
  <c r="C63" i="7"/>
  <c r="F63" i="7" s="1"/>
  <c r="C64" i="7"/>
  <c r="F64" i="7" s="1"/>
  <c r="C65" i="7"/>
  <c r="H65" i="7" s="1"/>
  <c r="C66" i="7"/>
  <c r="F66" i="7" s="1"/>
  <c r="C67" i="7"/>
  <c r="F67" i="7" s="1"/>
  <c r="C68" i="7"/>
  <c r="E68" i="7" s="1"/>
  <c r="C69" i="7"/>
  <c r="C70" i="7"/>
  <c r="C71" i="7"/>
  <c r="F71" i="7" s="1"/>
  <c r="C72" i="7"/>
  <c r="F72" i="7" s="1"/>
  <c r="C73" i="7"/>
  <c r="H73" i="7" s="1"/>
  <c r="C74" i="7"/>
  <c r="F74" i="7" s="1"/>
  <c r="C75" i="7"/>
  <c r="F75" i="7" s="1"/>
  <c r="C76" i="7"/>
  <c r="E76" i="7" s="1"/>
  <c r="C77" i="7"/>
  <c r="C78" i="7"/>
  <c r="J78" i="7" s="1"/>
  <c r="C79" i="7"/>
  <c r="F79" i="7" s="1"/>
  <c r="C80" i="7"/>
  <c r="E80" i="7" s="1"/>
  <c r="C81" i="7"/>
  <c r="H81" i="7" s="1"/>
  <c r="C82" i="7"/>
  <c r="F82" i="7" s="1"/>
  <c r="C83" i="7"/>
  <c r="F83" i="7" s="1"/>
  <c r="C84" i="7"/>
  <c r="F84" i="7" s="1"/>
  <c r="C85" i="7"/>
  <c r="C86" i="7"/>
  <c r="J86" i="7" s="1"/>
  <c r="C87" i="7"/>
  <c r="F87" i="7" s="1"/>
  <c r="C88" i="7"/>
  <c r="E88" i="7" s="1"/>
  <c r="C89" i="7"/>
  <c r="J89" i="7" s="1"/>
  <c r="C90" i="7"/>
  <c r="C91" i="7"/>
  <c r="F91" i="7" s="1"/>
  <c r="C92" i="7"/>
  <c r="E92" i="7" s="1"/>
  <c r="C93" i="7"/>
  <c r="E93" i="7" s="1"/>
  <c r="C94" i="7"/>
  <c r="J94" i="7" s="1"/>
  <c r="C95" i="7"/>
  <c r="F95" i="7" s="1"/>
  <c r="C96" i="7"/>
  <c r="E96" i="7" s="1"/>
  <c r="C97" i="7"/>
  <c r="C98" i="7"/>
  <c r="F98" i="7" s="1"/>
  <c r="C99" i="7"/>
  <c r="C100" i="7"/>
  <c r="E100" i="7" s="1"/>
  <c r="C101" i="7"/>
  <c r="E101" i="7" s="1"/>
  <c r="C102" i="7"/>
  <c r="F102" i="7" s="1"/>
  <c r="C103" i="7"/>
  <c r="F103" i="7" s="1"/>
  <c r="C104" i="7"/>
  <c r="C105" i="7"/>
  <c r="E105" i="7" s="1"/>
  <c r="C106" i="7"/>
  <c r="C107" i="7"/>
  <c r="F107" i="7" s="1"/>
  <c r="C108" i="7"/>
  <c r="E108" i="7" s="1"/>
  <c r="C109" i="7"/>
  <c r="F109" i="7" s="1"/>
  <c r="E22" i="32" s="1"/>
  <c r="C110" i="7"/>
  <c r="B23" i="32" s="1"/>
  <c r="C111" i="7"/>
  <c r="C112" i="7"/>
  <c r="E112" i="7" s="1"/>
  <c r="C113" i="7"/>
  <c r="C114" i="7"/>
  <c r="C115" i="7"/>
  <c r="C116" i="7"/>
  <c r="F116" i="7" s="1"/>
  <c r="C117" i="7"/>
  <c r="E117" i="7" s="1"/>
  <c r="C118" i="7"/>
  <c r="F118" i="7" s="1"/>
  <c r="C119" i="7"/>
  <c r="F119" i="7" s="1"/>
  <c r="C120" i="7"/>
  <c r="E120" i="7" s="1"/>
  <c r="C121" i="7"/>
  <c r="H121" i="7" s="1"/>
  <c r="J121" i="7"/>
  <c r="C122" i="7"/>
  <c r="J122" i="7" s="1"/>
  <c r="B6" i="32"/>
  <c r="H17" i="12" l="1"/>
  <c r="F11" i="12"/>
  <c r="E113" i="12"/>
  <c r="D25" i="36" s="1"/>
  <c r="B25" i="36"/>
  <c r="E101" i="12"/>
  <c r="H89" i="12"/>
  <c r="B19" i="36"/>
  <c r="F81" i="12"/>
  <c r="E49" i="12"/>
  <c r="F24" i="12"/>
  <c r="B10" i="36"/>
  <c r="E81" i="12"/>
  <c r="H61" i="12"/>
  <c r="B15" i="36"/>
  <c r="H54" i="12"/>
  <c r="H42" i="12"/>
  <c r="H30" i="12"/>
  <c r="J17" i="12"/>
  <c r="B9" i="36"/>
  <c r="E48" i="12"/>
  <c r="B13" i="36"/>
  <c r="F30" i="12"/>
  <c r="J9" i="12"/>
  <c r="H118" i="12"/>
  <c r="F105" i="12"/>
  <c r="E93" i="12"/>
  <c r="E73" i="12"/>
  <c r="J66" i="12"/>
  <c r="B16" i="36"/>
  <c r="F59" i="12"/>
  <c r="F53" i="12"/>
  <c r="F47" i="12"/>
  <c r="E10" i="12"/>
  <c r="D7" i="36" s="1"/>
  <c r="B7" i="36"/>
  <c r="B27" i="36" s="1"/>
  <c r="F15" i="12"/>
  <c r="B24" i="36"/>
  <c r="F79" i="12"/>
  <c r="F65" i="12"/>
  <c r="E35" i="12"/>
  <c r="D11" i="36" s="1"/>
  <c r="B11" i="36"/>
  <c r="F29" i="12"/>
  <c r="H34" i="12"/>
  <c r="E29" i="12"/>
  <c r="H6" i="12"/>
  <c r="F97" i="12"/>
  <c r="H53" i="12"/>
  <c r="B14" i="36"/>
  <c r="F27" i="12"/>
  <c r="H13" i="12"/>
  <c r="E8" i="12"/>
  <c r="F57" i="12"/>
  <c r="F51" i="12"/>
  <c r="F45" i="12"/>
  <c r="F109" i="12"/>
  <c r="E22" i="36" s="1"/>
  <c r="H102" i="12"/>
  <c r="H97" i="12"/>
  <c r="B20" i="36"/>
  <c r="F77" i="12"/>
  <c r="J70" i="12"/>
  <c r="B17" i="36"/>
  <c r="E57" i="12"/>
  <c r="E45" i="12"/>
  <c r="E33" i="12"/>
  <c r="F19" i="12"/>
  <c r="E109" i="12"/>
  <c r="D22" i="36" s="1"/>
  <c r="E77" i="12"/>
  <c r="H62" i="12"/>
  <c r="E83" i="12"/>
  <c r="B18" i="36"/>
  <c r="J38" i="12"/>
  <c r="B12" i="36"/>
  <c r="F12" i="12"/>
  <c r="B8" i="36"/>
  <c r="B26" i="36"/>
  <c r="F101" i="12"/>
  <c r="E89" i="12"/>
  <c r="F61" i="12"/>
  <c r="F55" i="12"/>
  <c r="F49" i="12"/>
  <c r="F43" i="12"/>
  <c r="F37" i="12"/>
  <c r="F31" i="12"/>
  <c r="B24" i="32"/>
  <c r="F92" i="7"/>
  <c r="H109" i="7"/>
  <c r="F94" i="7"/>
  <c r="F81" i="7"/>
  <c r="E116" i="7"/>
  <c r="E7" i="32"/>
  <c r="F121" i="7"/>
  <c r="H6" i="7"/>
  <c r="E121" i="7"/>
  <c r="F101" i="7"/>
  <c r="B15" i="32"/>
  <c r="F110" i="8"/>
  <c r="E23" i="34" s="1"/>
  <c r="F98" i="8"/>
  <c r="E35" i="8"/>
  <c r="B11" i="34"/>
  <c r="H111" i="8"/>
  <c r="B24" i="34"/>
  <c r="E98" i="8"/>
  <c r="H91" i="8"/>
  <c r="H79" i="8"/>
  <c r="H67" i="8"/>
  <c r="H55" i="8"/>
  <c r="K55" i="8" s="1"/>
  <c r="D55" i="8" s="1"/>
  <c r="G55" i="8" s="1"/>
  <c r="L51" i="25" s="1"/>
  <c r="H43" i="8"/>
  <c r="J38" i="8"/>
  <c r="J34" i="8"/>
  <c r="I34" i="8" s="1"/>
  <c r="J30" i="8"/>
  <c r="B15" i="34"/>
  <c r="H38" i="8"/>
  <c r="H34" i="8"/>
  <c r="H30" i="8"/>
  <c r="J17" i="8"/>
  <c r="B9" i="34"/>
  <c r="H110" i="8"/>
  <c r="B23" i="34"/>
  <c r="J116" i="8"/>
  <c r="F109" i="8"/>
  <c r="E22" i="34" s="1"/>
  <c r="B22" i="34"/>
  <c r="F97" i="8"/>
  <c r="B20" i="34"/>
  <c r="F90" i="8"/>
  <c r="J84" i="8"/>
  <c r="F78" i="8"/>
  <c r="J72" i="8"/>
  <c r="F66" i="8"/>
  <c r="J60" i="8"/>
  <c r="F54" i="8"/>
  <c r="F42" i="8"/>
  <c r="F38" i="8"/>
  <c r="I38" i="8" s="1"/>
  <c r="F34" i="8"/>
  <c r="F30" i="8"/>
  <c r="F102" i="8"/>
  <c r="E90" i="8"/>
  <c r="E78" i="8"/>
  <c r="E54" i="8"/>
  <c r="E48" i="8"/>
  <c r="B13" i="34"/>
  <c r="E42" i="8"/>
  <c r="D12" i="34" s="1"/>
  <c r="H24" i="8"/>
  <c r="B10" i="34"/>
  <c r="E102" i="8"/>
  <c r="H95" i="8"/>
  <c r="H71" i="8"/>
  <c r="H66" i="8"/>
  <c r="B16" i="34"/>
  <c r="H59" i="8"/>
  <c r="H47" i="8"/>
  <c r="B12" i="34"/>
  <c r="B14" i="34"/>
  <c r="J83" i="8"/>
  <c r="B18" i="34"/>
  <c r="J120" i="8"/>
  <c r="F94" i="8"/>
  <c r="J88" i="8"/>
  <c r="F82" i="8"/>
  <c r="J76" i="8"/>
  <c r="J64" i="8"/>
  <c r="F58" i="8"/>
  <c r="J52" i="8"/>
  <c r="F46" i="8"/>
  <c r="J40" i="8"/>
  <c r="J36" i="8"/>
  <c r="J32" i="8"/>
  <c r="H114" i="8"/>
  <c r="B26" i="34"/>
  <c r="H12" i="8"/>
  <c r="B8" i="34"/>
  <c r="F20" i="8"/>
  <c r="H119" i="8"/>
  <c r="F113" i="8"/>
  <c r="E25" i="34" s="1"/>
  <c r="B25" i="34"/>
  <c r="H106" i="8"/>
  <c r="B21" i="34"/>
  <c r="H87" i="8"/>
  <c r="H75" i="8"/>
  <c r="H70" i="8"/>
  <c r="B17" i="34"/>
  <c r="H63" i="8"/>
  <c r="H51" i="8"/>
  <c r="J39" i="8"/>
  <c r="I39" i="8" s="1"/>
  <c r="K39" i="8" s="1"/>
  <c r="D39" i="8" s="1"/>
  <c r="G39" i="8" s="1"/>
  <c r="L35" i="25" s="1"/>
  <c r="J35" i="8"/>
  <c r="J31" i="8"/>
  <c r="I31" i="8" s="1"/>
  <c r="B6" i="34"/>
  <c r="E10" i="8"/>
  <c r="D7" i="34" s="1"/>
  <c r="B7" i="34"/>
  <c r="H99" i="8"/>
  <c r="H39" i="8"/>
  <c r="H35" i="8"/>
  <c r="H31" i="8"/>
  <c r="E12" i="7"/>
  <c r="B8" i="32"/>
  <c r="E97" i="7"/>
  <c r="B20" i="32"/>
  <c r="B18" i="32"/>
  <c r="B11" i="32"/>
  <c r="J10" i="7"/>
  <c r="J102" i="7"/>
  <c r="E109" i="7"/>
  <c r="D22" i="32" s="1"/>
  <c r="B22" i="32"/>
  <c r="B16" i="32"/>
  <c r="E10" i="7"/>
  <c r="B7" i="32"/>
  <c r="F108" i="7"/>
  <c r="F114" i="7"/>
  <c r="B26" i="32"/>
  <c r="H101" i="7"/>
  <c r="E89" i="7"/>
  <c r="B19" i="32"/>
  <c r="F73" i="7"/>
  <c r="F65" i="7"/>
  <c r="F57" i="7"/>
  <c r="F49" i="7"/>
  <c r="F41" i="7"/>
  <c r="F33" i="7"/>
  <c r="F25" i="7"/>
  <c r="H9" i="7"/>
  <c r="H17" i="7"/>
  <c r="B9" i="32"/>
  <c r="F9" i="7"/>
  <c r="J118" i="7"/>
  <c r="E48" i="7"/>
  <c r="B13" i="32"/>
  <c r="E24" i="7"/>
  <c r="B10" i="32"/>
  <c r="E113" i="7"/>
  <c r="D25" i="32" s="1"/>
  <c r="B25" i="32"/>
  <c r="F111" i="7"/>
  <c r="B21" i="32"/>
  <c r="F100" i="7"/>
  <c r="H93" i="7"/>
  <c r="F8" i="7"/>
  <c r="J105" i="7"/>
  <c r="F93" i="7"/>
  <c r="F78" i="7"/>
  <c r="E8" i="7"/>
  <c r="H117" i="7"/>
  <c r="J110" i="7"/>
  <c r="F70" i="7"/>
  <c r="B17" i="32"/>
  <c r="F38" i="7"/>
  <c r="B12" i="32"/>
  <c r="F117" i="7"/>
  <c r="F110" i="7"/>
  <c r="E23" i="32" s="1"/>
  <c r="B14" i="32"/>
  <c r="H114" i="11"/>
  <c r="H110" i="11"/>
  <c r="D23" i="38"/>
  <c r="G23" i="38" s="1"/>
  <c r="J23" i="38" s="1"/>
  <c r="O20" i="17" s="1"/>
  <c r="E118" i="11"/>
  <c r="H118" i="11" s="1"/>
  <c r="E120" i="11"/>
  <c r="H120" i="11" s="1"/>
  <c r="E113" i="11"/>
  <c r="E121" i="11"/>
  <c r="H121" i="11" s="1"/>
  <c r="C78" i="11"/>
  <c r="G78" i="11"/>
  <c r="C66" i="11"/>
  <c r="G66" i="11"/>
  <c r="C36" i="11"/>
  <c r="F36" i="11"/>
  <c r="G36" i="11"/>
  <c r="E122" i="11"/>
  <c r="H122" i="11" s="1"/>
  <c r="K122" i="11" s="1"/>
  <c r="F116" i="11"/>
  <c r="C115" i="11"/>
  <c r="F112" i="11"/>
  <c r="C111" i="11"/>
  <c r="F108" i="11"/>
  <c r="C107" i="11"/>
  <c r="G105" i="11"/>
  <c r="G102" i="11"/>
  <c r="C101" i="11"/>
  <c r="G99" i="11"/>
  <c r="G96" i="11"/>
  <c r="C93" i="11"/>
  <c r="C85" i="11"/>
  <c r="G85" i="11"/>
  <c r="E85" i="11"/>
  <c r="H85" i="11" s="1"/>
  <c r="K85" i="11" s="1"/>
  <c r="C73" i="11"/>
  <c r="G73" i="11"/>
  <c r="C61" i="11"/>
  <c r="G61" i="11"/>
  <c r="C49" i="11"/>
  <c r="G49" i="11"/>
  <c r="E49" i="11"/>
  <c r="H49" i="11" s="1"/>
  <c r="K49" i="11" s="1"/>
  <c r="C39" i="11"/>
  <c r="F39" i="11"/>
  <c r="G39" i="11"/>
  <c r="E39" i="11"/>
  <c r="H39" i="11" s="1"/>
  <c r="K39" i="11" s="1"/>
  <c r="C80" i="11"/>
  <c r="G80" i="11"/>
  <c r="C68" i="11"/>
  <c r="G68" i="11"/>
  <c r="E68" i="11"/>
  <c r="H68" i="11" s="1"/>
  <c r="K68" i="11" s="1"/>
  <c r="C56" i="11"/>
  <c r="G56" i="11"/>
  <c r="C44" i="11"/>
  <c r="G44" i="11"/>
  <c r="K87" i="11"/>
  <c r="C42" i="11"/>
  <c r="G42" i="11"/>
  <c r="J121" i="11"/>
  <c r="J120" i="11"/>
  <c r="J119" i="11"/>
  <c r="K119" i="11" s="1"/>
  <c r="J118" i="11"/>
  <c r="G117" i="11"/>
  <c r="G113" i="11"/>
  <c r="G109" i="11"/>
  <c r="G94" i="11"/>
  <c r="C91" i="11"/>
  <c r="C87" i="11"/>
  <c r="G87" i="11"/>
  <c r="E87" i="11"/>
  <c r="H87" i="11" s="1"/>
  <c r="C75" i="11"/>
  <c r="G75" i="11"/>
  <c r="E75" i="11"/>
  <c r="H75" i="11" s="1"/>
  <c r="K75" i="11" s="1"/>
  <c r="C63" i="11"/>
  <c r="G63" i="11"/>
  <c r="C51" i="11"/>
  <c r="G51" i="11"/>
  <c r="E51" i="11"/>
  <c r="H51" i="11" s="1"/>
  <c r="K51" i="11" s="1"/>
  <c r="F117" i="11"/>
  <c r="E117" i="11" s="1"/>
  <c r="H117" i="11" s="1"/>
  <c r="K117" i="11" s="1"/>
  <c r="K114" i="11"/>
  <c r="F113" i="11"/>
  <c r="K110" i="11"/>
  <c r="F109" i="11"/>
  <c r="E109" i="11" s="1"/>
  <c r="E99" i="11"/>
  <c r="H99" i="11" s="1"/>
  <c r="K99" i="11" s="1"/>
  <c r="C96" i="11"/>
  <c r="C82" i="11"/>
  <c r="G82" i="11"/>
  <c r="C70" i="11"/>
  <c r="G70" i="11"/>
  <c r="E70" i="11"/>
  <c r="C58" i="11"/>
  <c r="G58" i="11"/>
  <c r="C46" i="11"/>
  <c r="G46" i="11"/>
  <c r="C41" i="11"/>
  <c r="F41" i="11"/>
  <c r="G41" i="11"/>
  <c r="C38" i="11"/>
  <c r="F38" i="11"/>
  <c r="G38" i="11"/>
  <c r="E38" i="11"/>
  <c r="C35" i="11"/>
  <c r="F35" i="11"/>
  <c r="G35" i="11"/>
  <c r="G106" i="11"/>
  <c r="C105" i="11"/>
  <c r="G103" i="11"/>
  <c r="C102" i="11"/>
  <c r="G100" i="11"/>
  <c r="C99" i="11"/>
  <c r="G97" i="11"/>
  <c r="G92" i="11"/>
  <c r="C89" i="11"/>
  <c r="E89" i="11"/>
  <c r="C77" i="11"/>
  <c r="G77" i="11"/>
  <c r="E77" i="11"/>
  <c r="H77" i="11" s="1"/>
  <c r="K77" i="11" s="1"/>
  <c r="C65" i="11"/>
  <c r="G65" i="11"/>
  <c r="E65" i="11"/>
  <c r="H65" i="11" s="1"/>
  <c r="K65" i="11" s="1"/>
  <c r="C53" i="11"/>
  <c r="G53" i="11"/>
  <c r="K95" i="11"/>
  <c r="C94" i="11"/>
  <c r="C84" i="11"/>
  <c r="G84" i="11"/>
  <c r="C72" i="11"/>
  <c r="G72" i="11"/>
  <c r="C60" i="11"/>
  <c r="G60" i="11"/>
  <c r="C48" i="11"/>
  <c r="G48" i="11"/>
  <c r="C117" i="11"/>
  <c r="C113" i="11"/>
  <c r="C109" i="11"/>
  <c r="C79" i="11"/>
  <c r="G79" i="11"/>
  <c r="C67" i="11"/>
  <c r="G67" i="11"/>
  <c r="C55" i="11"/>
  <c r="G55" i="11"/>
  <c r="C43" i="11"/>
  <c r="G43" i="11"/>
  <c r="C54" i="11"/>
  <c r="G54" i="11"/>
  <c r="E106" i="11"/>
  <c r="E103" i="11"/>
  <c r="H103" i="11" s="1"/>
  <c r="K103" i="11" s="1"/>
  <c r="C92" i="11"/>
  <c r="E92" i="11"/>
  <c r="H92" i="11" s="1"/>
  <c r="K92" i="11" s="1"/>
  <c r="C86" i="11"/>
  <c r="G86" i="11"/>
  <c r="C74" i="11"/>
  <c r="G74" i="11"/>
  <c r="E74" i="11"/>
  <c r="H74" i="11" s="1"/>
  <c r="K74" i="11" s="1"/>
  <c r="C62" i="11"/>
  <c r="G62" i="11"/>
  <c r="E62" i="11"/>
  <c r="H62" i="11" s="1"/>
  <c r="K62" i="11" s="1"/>
  <c r="C50" i="11"/>
  <c r="G50" i="11"/>
  <c r="C40" i="11"/>
  <c r="F40" i="11"/>
  <c r="G40" i="11"/>
  <c r="C37" i="11"/>
  <c r="F37" i="11"/>
  <c r="G37" i="11"/>
  <c r="C34" i="11"/>
  <c r="F34" i="11"/>
  <c r="G34" i="11"/>
  <c r="E116" i="11"/>
  <c r="H116" i="11" s="1"/>
  <c r="K116" i="11" s="1"/>
  <c r="G115" i="11"/>
  <c r="E112" i="11"/>
  <c r="H112" i="11" s="1"/>
  <c r="K112" i="11" s="1"/>
  <c r="G111" i="11"/>
  <c r="E108" i="11"/>
  <c r="H108" i="11" s="1"/>
  <c r="K108" i="11" s="1"/>
  <c r="G107" i="11"/>
  <c r="C106" i="11"/>
  <c r="G104" i="11"/>
  <c r="C103" i="11"/>
  <c r="G101" i="11"/>
  <c r="C100" i="11"/>
  <c r="G98" i="11"/>
  <c r="C97" i="11"/>
  <c r="C81" i="11"/>
  <c r="G81" i="11"/>
  <c r="C69" i="11"/>
  <c r="G69" i="11"/>
  <c r="C57" i="11"/>
  <c r="G57" i="11"/>
  <c r="C45" i="11"/>
  <c r="G45" i="11"/>
  <c r="F115" i="11"/>
  <c r="C114" i="11"/>
  <c r="F111" i="11"/>
  <c r="C110" i="11"/>
  <c r="F107" i="11"/>
  <c r="F104" i="11"/>
  <c r="F98" i="11"/>
  <c r="C90" i="11"/>
  <c r="C88" i="11"/>
  <c r="G88" i="11"/>
  <c r="C76" i="11"/>
  <c r="G76" i="11"/>
  <c r="C64" i="11"/>
  <c r="G64" i="11"/>
  <c r="C52" i="11"/>
  <c r="G52" i="11"/>
  <c r="E101" i="11"/>
  <c r="H101" i="11" s="1"/>
  <c r="K101" i="11" s="1"/>
  <c r="C95" i="11"/>
  <c r="E95" i="11"/>
  <c r="H95" i="11" s="1"/>
  <c r="C83" i="11"/>
  <c r="G83" i="11"/>
  <c r="F78" i="11"/>
  <c r="C71" i="11"/>
  <c r="G71" i="11"/>
  <c r="F66" i="11"/>
  <c r="C59" i="11"/>
  <c r="G59" i="11"/>
  <c r="F54" i="11"/>
  <c r="C47" i="11"/>
  <c r="G47" i="11"/>
  <c r="F42" i="11"/>
  <c r="G33" i="11"/>
  <c r="F33" i="11"/>
  <c r="E31" i="11"/>
  <c r="H31" i="11" s="1"/>
  <c r="K31" i="11" s="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P121" i="10"/>
  <c r="K121" i="10"/>
  <c r="N91" i="10"/>
  <c r="P106" i="10"/>
  <c r="E106" i="10" s="1"/>
  <c r="H106" i="10" s="1"/>
  <c r="K106" i="10" s="1"/>
  <c r="N110" i="10"/>
  <c r="F122" i="10"/>
  <c r="N122" i="10" s="1"/>
  <c r="E121" i="10"/>
  <c r="H121" i="10" s="1"/>
  <c r="C119" i="10"/>
  <c r="M115" i="10"/>
  <c r="G113" i="10"/>
  <c r="C111" i="10"/>
  <c r="L105" i="10"/>
  <c r="M105" i="10"/>
  <c r="F105" i="10"/>
  <c r="G105" i="10"/>
  <c r="P96" i="10"/>
  <c r="E96" i="10"/>
  <c r="H96" i="10" s="1"/>
  <c r="K96" i="10" s="1"/>
  <c r="C95" i="10"/>
  <c r="K75" i="10"/>
  <c r="K34" i="10"/>
  <c r="F64" i="10"/>
  <c r="G64" i="10"/>
  <c r="L64" i="10"/>
  <c r="M64" i="10"/>
  <c r="C64" i="10"/>
  <c r="P54" i="10"/>
  <c r="E54" i="10" s="1"/>
  <c r="H54" i="10" s="1"/>
  <c r="P118" i="10"/>
  <c r="E118" i="10" s="1"/>
  <c r="H118" i="10" s="1"/>
  <c r="K118" i="10" s="1"/>
  <c r="M116" i="10"/>
  <c r="N116" i="10" s="1"/>
  <c r="P116" i="10" s="1"/>
  <c r="G114" i="10"/>
  <c r="N114" i="10" s="1"/>
  <c r="F113" i="10"/>
  <c r="M112" i="10"/>
  <c r="N112" i="10" s="1"/>
  <c r="C112" i="10"/>
  <c r="C105" i="10"/>
  <c r="C71" i="10"/>
  <c r="F52" i="10"/>
  <c r="G52" i="10"/>
  <c r="L52" i="10"/>
  <c r="M52" i="10"/>
  <c r="C52" i="10"/>
  <c r="E41" i="10"/>
  <c r="H41" i="10" s="1"/>
  <c r="N32" i="10"/>
  <c r="P32" i="10" s="1"/>
  <c r="C103" i="10"/>
  <c r="G103" i="10"/>
  <c r="L103" i="10"/>
  <c r="E94" i="10"/>
  <c r="H94" i="10" s="1"/>
  <c r="F88" i="10"/>
  <c r="L88" i="10"/>
  <c r="M88" i="10"/>
  <c r="C88" i="10"/>
  <c r="K77" i="10"/>
  <c r="P42" i="10"/>
  <c r="F100" i="10"/>
  <c r="L100" i="10"/>
  <c r="M100" i="10"/>
  <c r="C100" i="10"/>
  <c r="K99" i="10"/>
  <c r="G98" i="10"/>
  <c r="L98" i="10"/>
  <c r="M98" i="10"/>
  <c r="N98" i="10" s="1"/>
  <c r="C98" i="10"/>
  <c r="L93" i="10"/>
  <c r="M93" i="10"/>
  <c r="N93" i="10" s="1"/>
  <c r="F93" i="10"/>
  <c r="G93" i="10"/>
  <c r="K89" i="10"/>
  <c r="N84" i="10"/>
  <c r="N79" i="10"/>
  <c r="P72" i="10"/>
  <c r="E72" i="10" s="1"/>
  <c r="H72" i="10" s="1"/>
  <c r="K72" i="10" s="1"/>
  <c r="M119" i="10"/>
  <c r="N119" i="10" s="1"/>
  <c r="L117" i="10"/>
  <c r="C113" i="10"/>
  <c r="M107" i="10"/>
  <c r="P102" i="10"/>
  <c r="C93" i="10"/>
  <c r="P84" i="10"/>
  <c r="E84" i="10"/>
  <c r="H84" i="10" s="1"/>
  <c r="K84" i="10" s="1"/>
  <c r="C83" i="10"/>
  <c r="N60" i="10"/>
  <c r="K51" i="10"/>
  <c r="C47" i="10"/>
  <c r="F40" i="10"/>
  <c r="G40" i="10"/>
  <c r="L40" i="10"/>
  <c r="M40" i="10"/>
  <c r="C40" i="10"/>
  <c r="M120" i="10"/>
  <c r="N120" i="10" s="1"/>
  <c r="P120" i="10" s="1"/>
  <c r="L119" i="10"/>
  <c r="C114" i="10"/>
  <c r="E101" i="10"/>
  <c r="H101" i="10" s="1"/>
  <c r="K101" i="10" s="1"/>
  <c r="K94" i="10"/>
  <c r="C91" i="10"/>
  <c r="G91" i="10"/>
  <c r="L91" i="10"/>
  <c r="N67" i="10"/>
  <c r="E63" i="10"/>
  <c r="H63" i="10" s="1"/>
  <c r="K63" i="10" s="1"/>
  <c r="P60" i="10"/>
  <c r="N48" i="10"/>
  <c r="P48" i="10" s="1"/>
  <c r="E48" i="10" s="1"/>
  <c r="H48" i="10" s="1"/>
  <c r="K48" i="10" s="1"/>
  <c r="G115" i="10"/>
  <c r="L115" i="10"/>
  <c r="K87" i="10"/>
  <c r="G86" i="10"/>
  <c r="L86" i="10"/>
  <c r="M86" i="10"/>
  <c r="C86" i="10"/>
  <c r="E82" i="10"/>
  <c r="H82" i="10" s="1"/>
  <c r="K82" i="10" s="1"/>
  <c r="E77" i="10"/>
  <c r="H77" i="10" s="1"/>
  <c r="K53" i="10"/>
  <c r="P30" i="10"/>
  <c r="C115" i="10"/>
  <c r="N113" i="10"/>
  <c r="G110" i="10"/>
  <c r="L110" i="10"/>
  <c r="C110" i="10"/>
  <c r="M104" i="10"/>
  <c r="F104" i="10"/>
  <c r="G104" i="10"/>
  <c r="P90" i="10"/>
  <c r="P70" i="10"/>
  <c r="E70" i="10" s="1"/>
  <c r="H70" i="10" s="1"/>
  <c r="K70" i="10" s="1"/>
  <c r="E51" i="10"/>
  <c r="H51" i="10" s="1"/>
  <c r="N37" i="10"/>
  <c r="P37" i="10" s="1"/>
  <c r="E108" i="10"/>
  <c r="H108" i="10" s="1"/>
  <c r="K108" i="10" s="1"/>
  <c r="C107" i="10"/>
  <c r="F107" i="10"/>
  <c r="C104" i="10"/>
  <c r="E89" i="10"/>
  <c r="H89" i="10" s="1"/>
  <c r="E65" i="10"/>
  <c r="H65" i="10" s="1"/>
  <c r="K65" i="10" s="1"/>
  <c r="C35" i="10"/>
  <c r="G119" i="10"/>
  <c r="C116" i="10"/>
  <c r="M103" i="10"/>
  <c r="N103" i="10" s="1"/>
  <c r="F76" i="10"/>
  <c r="G76" i="10"/>
  <c r="L76" i="10"/>
  <c r="M76" i="10"/>
  <c r="C76" i="10"/>
  <c r="P66" i="10"/>
  <c r="P58" i="10"/>
  <c r="E58" i="10" s="1"/>
  <c r="H58" i="10" s="1"/>
  <c r="K58" i="10" s="1"/>
  <c r="K41" i="10"/>
  <c r="N36" i="10"/>
  <c r="P36" i="10" s="1"/>
  <c r="L114" i="10"/>
  <c r="G100" i="10"/>
  <c r="N97" i="10"/>
  <c r="M92" i="10"/>
  <c r="F92" i="10"/>
  <c r="G92" i="10"/>
  <c r="E53" i="10"/>
  <c r="H53" i="10" s="1"/>
  <c r="F109" i="10"/>
  <c r="N109" i="10" s="1"/>
  <c r="M102" i="10"/>
  <c r="N102" i="10" s="1"/>
  <c r="F97" i="10"/>
  <c r="M90" i="10"/>
  <c r="N90" i="10" s="1"/>
  <c r="F85" i="10"/>
  <c r="N85" i="10" s="1"/>
  <c r="L79" i="10"/>
  <c r="M78" i="10"/>
  <c r="N78" i="10" s="1"/>
  <c r="P78" i="10" s="1"/>
  <c r="F73" i="10"/>
  <c r="N73" i="10" s="1"/>
  <c r="L67" i="10"/>
  <c r="F61" i="10"/>
  <c r="N61" i="10" s="1"/>
  <c r="L55" i="10"/>
  <c r="F49" i="10"/>
  <c r="N49" i="10" s="1"/>
  <c r="L43" i="10"/>
  <c r="F37" i="10"/>
  <c r="L31" i="10"/>
  <c r="M30" i="10"/>
  <c r="N30" i="10" s="1"/>
  <c r="C75" i="10"/>
  <c r="C63" i="10"/>
  <c r="C51" i="10"/>
  <c r="C39" i="10"/>
  <c r="F95" i="10"/>
  <c r="N95" i="10" s="1"/>
  <c r="P95" i="10" s="1"/>
  <c r="E95" i="10" s="1"/>
  <c r="H95" i="10" s="1"/>
  <c r="K95" i="10" s="1"/>
  <c r="F83" i="10"/>
  <c r="N83" i="10" s="1"/>
  <c r="P83" i="10" s="1"/>
  <c r="C74" i="10"/>
  <c r="F71" i="10"/>
  <c r="N71" i="10" s="1"/>
  <c r="C62" i="10"/>
  <c r="E60" i="10"/>
  <c r="H60" i="10" s="1"/>
  <c r="K60" i="10" s="1"/>
  <c r="F59" i="10"/>
  <c r="N59" i="10" s="1"/>
  <c r="C50" i="10"/>
  <c r="F47" i="10"/>
  <c r="N47" i="10" s="1"/>
  <c r="C38" i="10"/>
  <c r="F35" i="10"/>
  <c r="N35" i="10" s="1"/>
  <c r="G81" i="10"/>
  <c r="G69" i="10"/>
  <c r="J66" i="10"/>
  <c r="G57" i="10"/>
  <c r="J54" i="10"/>
  <c r="G45" i="10"/>
  <c r="J42" i="10"/>
  <c r="K42" i="10" s="1"/>
  <c r="G33" i="10"/>
  <c r="F81" i="10"/>
  <c r="G80" i="10"/>
  <c r="M74" i="10"/>
  <c r="N74" i="10" s="1"/>
  <c r="F69" i="10"/>
  <c r="G68" i="10"/>
  <c r="M62" i="10"/>
  <c r="N62" i="10" s="1"/>
  <c r="F57" i="10"/>
  <c r="G56" i="10"/>
  <c r="M50" i="10"/>
  <c r="N50" i="10" s="1"/>
  <c r="E46" i="10"/>
  <c r="H46" i="10" s="1"/>
  <c r="K46" i="10" s="1"/>
  <c r="F45" i="10"/>
  <c r="G44" i="10"/>
  <c r="N44" i="10" s="1"/>
  <c r="M38" i="10"/>
  <c r="N38" i="10" s="1"/>
  <c r="E34" i="10"/>
  <c r="H34" i="10" s="1"/>
  <c r="F33" i="10"/>
  <c r="G32" i="10"/>
  <c r="F80" i="10"/>
  <c r="N80" i="10" s="1"/>
  <c r="G79" i="10"/>
  <c r="L74" i="10"/>
  <c r="F68" i="10"/>
  <c r="N68" i="10" s="1"/>
  <c r="G67" i="10"/>
  <c r="L62" i="10"/>
  <c r="F56" i="10"/>
  <c r="N56" i="10" s="1"/>
  <c r="G55" i="10"/>
  <c r="L50" i="10"/>
  <c r="F44" i="10"/>
  <c r="G43" i="10"/>
  <c r="L38" i="10"/>
  <c r="F32" i="10"/>
  <c r="G31" i="10"/>
  <c r="F79" i="10"/>
  <c r="F67" i="10"/>
  <c r="F55" i="10"/>
  <c r="N55" i="10" s="1"/>
  <c r="F43" i="10"/>
  <c r="N43" i="10" s="1"/>
  <c r="F31" i="10"/>
  <c r="N31" i="10" s="1"/>
  <c r="C68" i="10"/>
  <c r="E66" i="10"/>
  <c r="H66" i="10" s="1"/>
  <c r="C56" i="10"/>
  <c r="C44" i="10"/>
  <c r="E42" i="10"/>
  <c r="H42" i="10" s="1"/>
  <c r="C32" i="10"/>
  <c r="E30" i="10"/>
  <c r="H30" i="10" s="1"/>
  <c r="K30" i="10" s="1"/>
  <c r="M81" i="10"/>
  <c r="N81" i="10" s="1"/>
  <c r="M69" i="10"/>
  <c r="N69" i="10" s="1"/>
  <c r="P69" i="10" s="1"/>
  <c r="M57" i="10"/>
  <c r="M45" i="10"/>
  <c r="M33" i="10"/>
  <c r="P28" i="10"/>
  <c r="E28" i="10" s="1"/>
  <c r="H28" i="10" s="1"/>
  <c r="K28" i="10" s="1"/>
  <c r="N21" i="10"/>
  <c r="P21" i="10" s="1"/>
  <c r="E21" i="10" s="1"/>
  <c r="H21" i="10" s="1"/>
  <c r="K21" i="10" s="1"/>
  <c r="N9" i="10"/>
  <c r="P9" i="10" s="1"/>
  <c r="N16" i="10"/>
  <c r="N14" i="10"/>
  <c r="E18" i="10"/>
  <c r="H18" i="10" s="1"/>
  <c r="K18" i="10" s="1"/>
  <c r="P18" i="10"/>
  <c r="C29" i="10"/>
  <c r="F26" i="10"/>
  <c r="N26" i="10" s="1"/>
  <c r="G25" i="10"/>
  <c r="J22" i="10"/>
  <c r="L20" i="10"/>
  <c r="M19" i="10"/>
  <c r="C17" i="10"/>
  <c r="F14" i="10"/>
  <c r="G13" i="10"/>
  <c r="J10" i="10"/>
  <c r="L8" i="10"/>
  <c r="M7" i="10"/>
  <c r="F25" i="10"/>
  <c r="L19" i="10"/>
  <c r="F13" i="10"/>
  <c r="L7" i="10"/>
  <c r="M29" i="10"/>
  <c r="C27" i="10"/>
  <c r="F24" i="10"/>
  <c r="N24" i="10" s="1"/>
  <c r="J20" i="10"/>
  <c r="M17" i="10"/>
  <c r="C15" i="10"/>
  <c r="F12" i="10"/>
  <c r="N12" i="10" s="1"/>
  <c r="L29" i="10"/>
  <c r="C26" i="10"/>
  <c r="L17" i="10"/>
  <c r="M27" i="10"/>
  <c r="N27" i="10" s="1"/>
  <c r="C25" i="10"/>
  <c r="E23" i="10"/>
  <c r="H23" i="10" s="1"/>
  <c r="K23" i="10" s="1"/>
  <c r="F22" i="10"/>
  <c r="N22" i="10" s="1"/>
  <c r="G21" i="10"/>
  <c r="M15" i="10"/>
  <c r="N15" i="10" s="1"/>
  <c r="C13" i="10"/>
  <c r="E11" i="10"/>
  <c r="H11" i="10" s="1"/>
  <c r="K11" i="10" s="1"/>
  <c r="F10" i="10"/>
  <c r="N10" i="10" s="1"/>
  <c r="G9" i="10"/>
  <c r="L27" i="10"/>
  <c r="F21" i="10"/>
  <c r="G20" i="10"/>
  <c r="N20" i="10" s="1"/>
  <c r="L15" i="10"/>
  <c r="C12" i="10"/>
  <c r="F9" i="10"/>
  <c r="G8" i="10"/>
  <c r="M25" i="10"/>
  <c r="N25" i="10" s="1"/>
  <c r="P25" i="10" s="1"/>
  <c r="E25" i="10" s="1"/>
  <c r="H25" i="10" s="1"/>
  <c r="K25" i="10" s="1"/>
  <c r="G19" i="10"/>
  <c r="M13" i="10"/>
  <c r="F8" i="10"/>
  <c r="N8" i="10" s="1"/>
  <c r="G7" i="10"/>
  <c r="F19" i="10"/>
  <c r="F7" i="10"/>
  <c r="G29" i="10"/>
  <c r="G17" i="10"/>
  <c r="K56" i="18"/>
  <c r="H119" i="18"/>
  <c r="J119" i="18"/>
  <c r="I119" i="18" s="1"/>
  <c r="H115" i="18"/>
  <c r="J115" i="18"/>
  <c r="I115" i="18" s="1"/>
  <c r="F118" i="18"/>
  <c r="E118" i="18"/>
  <c r="H118" i="18"/>
  <c r="J118" i="18"/>
  <c r="I104" i="18"/>
  <c r="K104" i="18" s="1"/>
  <c r="I80" i="18"/>
  <c r="K80" i="18" s="1"/>
  <c r="I56" i="18"/>
  <c r="D56" i="18" s="1"/>
  <c r="G56" i="18" s="1"/>
  <c r="E122" i="18"/>
  <c r="F122" i="18"/>
  <c r="H122" i="18"/>
  <c r="J122" i="18"/>
  <c r="I122" i="18" s="1"/>
  <c r="I108" i="18"/>
  <c r="K108" i="18" s="1"/>
  <c r="I72" i="18"/>
  <c r="I48" i="18"/>
  <c r="K48" i="18" s="1"/>
  <c r="D48" i="18" s="1"/>
  <c r="G48" i="18" s="1"/>
  <c r="I36" i="18"/>
  <c r="K36" i="18" s="1"/>
  <c r="I100" i="18"/>
  <c r="I40" i="18"/>
  <c r="K40" i="18" s="1"/>
  <c r="E103" i="18"/>
  <c r="J121" i="18"/>
  <c r="I121" i="18" s="1"/>
  <c r="J117" i="18"/>
  <c r="I117" i="18" s="1"/>
  <c r="J113" i="18"/>
  <c r="I113" i="18" s="1"/>
  <c r="J109" i="18"/>
  <c r="I109" i="18" s="1"/>
  <c r="J105" i="18"/>
  <c r="I105" i="18" s="1"/>
  <c r="J101" i="18"/>
  <c r="I101" i="18" s="1"/>
  <c r="J97" i="18"/>
  <c r="I97" i="18" s="1"/>
  <c r="J93" i="18"/>
  <c r="I93" i="18" s="1"/>
  <c r="J89" i="18"/>
  <c r="I89" i="18" s="1"/>
  <c r="J85" i="18"/>
  <c r="I85" i="18" s="1"/>
  <c r="J81" i="18"/>
  <c r="I81" i="18" s="1"/>
  <c r="J77" i="18"/>
  <c r="I77" i="18" s="1"/>
  <c r="J73" i="18"/>
  <c r="I73" i="18" s="1"/>
  <c r="J69" i="18"/>
  <c r="I69" i="18" s="1"/>
  <c r="J65" i="18"/>
  <c r="I65" i="18" s="1"/>
  <c r="J61" i="18"/>
  <c r="I61" i="18" s="1"/>
  <c r="J57" i="18"/>
  <c r="I57" i="18" s="1"/>
  <c r="J53" i="18"/>
  <c r="I53" i="18" s="1"/>
  <c r="J49" i="18"/>
  <c r="I49" i="18" s="1"/>
  <c r="J45" i="18"/>
  <c r="I45" i="18" s="1"/>
  <c r="J41" i="18"/>
  <c r="I41" i="18" s="1"/>
  <c r="J37" i="18"/>
  <c r="I37" i="18" s="1"/>
  <c r="H121" i="18"/>
  <c r="E120" i="18"/>
  <c r="I120" i="18" s="1"/>
  <c r="K120" i="18" s="1"/>
  <c r="H117" i="18"/>
  <c r="E116" i="18"/>
  <c r="I116" i="18" s="1"/>
  <c r="K116" i="18" s="1"/>
  <c r="H113" i="18"/>
  <c r="E112" i="18"/>
  <c r="I112" i="18" s="1"/>
  <c r="H109" i="18"/>
  <c r="E108" i="18"/>
  <c r="H105" i="18"/>
  <c r="E104" i="18"/>
  <c r="H101" i="18"/>
  <c r="E100" i="18"/>
  <c r="H97" i="18"/>
  <c r="E96" i="18"/>
  <c r="I96" i="18" s="1"/>
  <c r="H93" i="18"/>
  <c r="E92" i="18"/>
  <c r="I92" i="18" s="1"/>
  <c r="H89" i="18"/>
  <c r="E88" i="18"/>
  <c r="I88" i="18" s="1"/>
  <c r="H85" i="18"/>
  <c r="E84" i="18"/>
  <c r="I84" i="18" s="1"/>
  <c r="H81" i="18"/>
  <c r="E80" i="18"/>
  <c r="H77" i="18"/>
  <c r="E76" i="18"/>
  <c r="I76" i="18" s="1"/>
  <c r="H73" i="18"/>
  <c r="E72" i="18"/>
  <c r="H69" i="18"/>
  <c r="E68" i="18"/>
  <c r="I68" i="18" s="1"/>
  <c r="H65" i="18"/>
  <c r="E64" i="18"/>
  <c r="I64" i="18" s="1"/>
  <c r="H61" i="18"/>
  <c r="E60" i="18"/>
  <c r="I60" i="18" s="1"/>
  <c r="H57" i="18"/>
  <c r="E56" i="18"/>
  <c r="H53" i="18"/>
  <c r="E52" i="18"/>
  <c r="I52" i="18" s="1"/>
  <c r="H49" i="18"/>
  <c r="E48" i="18"/>
  <c r="H45" i="18"/>
  <c r="E44" i="18"/>
  <c r="I44" i="18" s="1"/>
  <c r="H41" i="18"/>
  <c r="E40" i="18"/>
  <c r="H37" i="18"/>
  <c r="E36" i="18"/>
  <c r="J114" i="18"/>
  <c r="J110" i="18"/>
  <c r="J106" i="18"/>
  <c r="J102" i="18"/>
  <c r="I102" i="18" s="1"/>
  <c r="J98" i="18"/>
  <c r="I98" i="18" s="1"/>
  <c r="J94" i="18"/>
  <c r="I94" i="18" s="1"/>
  <c r="J90" i="18"/>
  <c r="I90" i="18" s="1"/>
  <c r="J86" i="18"/>
  <c r="J82" i="18"/>
  <c r="I82" i="18" s="1"/>
  <c r="J78" i="18"/>
  <c r="J74" i="18"/>
  <c r="I74" i="18" s="1"/>
  <c r="J70" i="18"/>
  <c r="J66" i="18"/>
  <c r="J62" i="18"/>
  <c r="J58" i="18"/>
  <c r="J54" i="18"/>
  <c r="I54" i="18" s="1"/>
  <c r="J50" i="18"/>
  <c r="I50" i="18" s="1"/>
  <c r="J46" i="18"/>
  <c r="I46" i="18" s="1"/>
  <c r="J42" i="18"/>
  <c r="I42" i="18" s="1"/>
  <c r="J38" i="18"/>
  <c r="J34" i="18"/>
  <c r="I34" i="18" s="1"/>
  <c r="E121" i="18"/>
  <c r="H114" i="18"/>
  <c r="H110" i="18"/>
  <c r="H106" i="18"/>
  <c r="H102" i="18"/>
  <c r="H98" i="18"/>
  <c r="H94" i="18"/>
  <c r="H90" i="18"/>
  <c r="H86" i="18"/>
  <c r="H82" i="18"/>
  <c r="H78" i="18"/>
  <c r="H74" i="18"/>
  <c r="H70" i="18"/>
  <c r="H66" i="18"/>
  <c r="H62" i="18"/>
  <c r="H58" i="18"/>
  <c r="H54" i="18"/>
  <c r="H50" i="18"/>
  <c r="H46" i="18"/>
  <c r="H42" i="18"/>
  <c r="H38" i="18"/>
  <c r="H34" i="18"/>
  <c r="J111" i="18"/>
  <c r="I111" i="18" s="1"/>
  <c r="J107" i="18"/>
  <c r="I107" i="18" s="1"/>
  <c r="J103" i="18"/>
  <c r="J99" i="18"/>
  <c r="I99" i="18" s="1"/>
  <c r="J95" i="18"/>
  <c r="I95" i="18" s="1"/>
  <c r="J91" i="18"/>
  <c r="I91" i="18" s="1"/>
  <c r="J87" i="18"/>
  <c r="I87" i="18" s="1"/>
  <c r="J83" i="18"/>
  <c r="I83" i="18" s="1"/>
  <c r="J79" i="18"/>
  <c r="I79" i="18" s="1"/>
  <c r="J75" i="18"/>
  <c r="I75" i="18" s="1"/>
  <c r="J71" i="18"/>
  <c r="I71" i="18" s="1"/>
  <c r="J67" i="18"/>
  <c r="I67" i="18" s="1"/>
  <c r="J63" i="18"/>
  <c r="I63" i="18" s="1"/>
  <c r="J59" i="18"/>
  <c r="I59" i="18" s="1"/>
  <c r="J55" i="18"/>
  <c r="I55" i="18" s="1"/>
  <c r="J51" i="18"/>
  <c r="I51" i="18" s="1"/>
  <c r="J47" i="18"/>
  <c r="I47" i="18" s="1"/>
  <c r="J43" i="18"/>
  <c r="I43" i="18" s="1"/>
  <c r="J39" i="18"/>
  <c r="I39" i="18" s="1"/>
  <c r="J35" i="18"/>
  <c r="I35" i="18" s="1"/>
  <c r="K35" i="18" s="1"/>
  <c r="F114" i="18"/>
  <c r="F106" i="18"/>
  <c r="F102" i="18"/>
  <c r="F98" i="18"/>
  <c r="F90" i="18"/>
  <c r="F86" i="18"/>
  <c r="F82" i="18"/>
  <c r="F78" i="18"/>
  <c r="F74" i="18"/>
  <c r="F70" i="18"/>
  <c r="F66" i="18"/>
  <c r="F62" i="18"/>
  <c r="F58" i="18"/>
  <c r="F54" i="18"/>
  <c r="F50" i="18"/>
  <c r="F46" i="18"/>
  <c r="F42" i="18"/>
  <c r="F38" i="18"/>
  <c r="F34" i="18"/>
  <c r="F110" i="18"/>
  <c r="H111" i="18"/>
  <c r="H107" i="18"/>
  <c r="H103" i="18"/>
  <c r="H99" i="18"/>
  <c r="H95" i="18"/>
  <c r="H91" i="18"/>
  <c r="H87" i="18"/>
  <c r="H83" i="18"/>
  <c r="H79" i="18"/>
  <c r="H75" i="18"/>
  <c r="H71" i="18"/>
  <c r="H67" i="18"/>
  <c r="H63" i="18"/>
  <c r="H59" i="18"/>
  <c r="H55" i="18"/>
  <c r="H51" i="18"/>
  <c r="H47" i="18"/>
  <c r="H43" i="18"/>
  <c r="H39" i="18"/>
  <c r="K12" i="18"/>
  <c r="D12" i="18" s="1"/>
  <c r="G12" i="18" s="1"/>
  <c r="K32" i="18"/>
  <c r="D32" i="18"/>
  <c r="G32" i="18" s="1"/>
  <c r="I25" i="18"/>
  <c r="I18" i="18"/>
  <c r="I22" i="18"/>
  <c r="K8" i="18"/>
  <c r="D8" i="18" s="1"/>
  <c r="G8" i="18" s="1"/>
  <c r="I17" i="18"/>
  <c r="H33" i="18"/>
  <c r="F33" i="18"/>
  <c r="F29" i="18"/>
  <c r="F25" i="18"/>
  <c r="F21" i="18"/>
  <c r="F17" i="18"/>
  <c r="F13" i="18"/>
  <c r="F9" i="18"/>
  <c r="E33" i="18"/>
  <c r="I33" i="18" s="1"/>
  <c r="H30" i="18"/>
  <c r="E29" i="18"/>
  <c r="I29" i="18" s="1"/>
  <c r="H26" i="18"/>
  <c r="E25" i="18"/>
  <c r="H22" i="18"/>
  <c r="E21" i="18"/>
  <c r="I21" i="18" s="1"/>
  <c r="H18" i="18"/>
  <c r="E17" i="18"/>
  <c r="H14" i="18"/>
  <c r="E13" i="18"/>
  <c r="I13" i="18" s="1"/>
  <c r="H10" i="18"/>
  <c r="E9" i="18"/>
  <c r="I9" i="18" s="1"/>
  <c r="J31" i="18"/>
  <c r="J27" i="18"/>
  <c r="J23" i="18"/>
  <c r="I23" i="18" s="1"/>
  <c r="J19" i="18"/>
  <c r="J15" i="18"/>
  <c r="J11" i="18"/>
  <c r="I11" i="18" s="1"/>
  <c r="J7" i="18"/>
  <c r="H31" i="18"/>
  <c r="H27" i="18"/>
  <c r="H23" i="18"/>
  <c r="H19" i="18"/>
  <c r="H15" i="18"/>
  <c r="H11" i="18"/>
  <c r="H7" i="18"/>
  <c r="J32" i="18"/>
  <c r="I32" i="18" s="1"/>
  <c r="J28" i="18"/>
  <c r="I28" i="18" s="1"/>
  <c r="K28" i="18" s="1"/>
  <c r="J24" i="18"/>
  <c r="I24" i="18" s="1"/>
  <c r="K24" i="18" s="1"/>
  <c r="D24" i="18" s="1"/>
  <c r="G24" i="18" s="1"/>
  <c r="J20" i="18"/>
  <c r="I20" i="18" s="1"/>
  <c r="K20" i="18" s="1"/>
  <c r="D20" i="18" s="1"/>
  <c r="G20" i="18" s="1"/>
  <c r="J16" i="18"/>
  <c r="I16" i="18" s="1"/>
  <c r="K16" i="18" s="1"/>
  <c r="D16" i="18" s="1"/>
  <c r="G16" i="18" s="1"/>
  <c r="F31" i="18"/>
  <c r="F27" i="18"/>
  <c r="F23" i="18"/>
  <c r="F19" i="18"/>
  <c r="F15" i="18"/>
  <c r="F11" i="18"/>
  <c r="F7" i="18"/>
  <c r="K119" i="16"/>
  <c r="I93" i="16"/>
  <c r="I69" i="16"/>
  <c r="I121" i="16"/>
  <c r="I117" i="16"/>
  <c r="I113" i="16"/>
  <c r="I109" i="16"/>
  <c r="I105" i="16"/>
  <c r="I101" i="16"/>
  <c r="I97" i="16"/>
  <c r="I41" i="16"/>
  <c r="I37" i="16"/>
  <c r="K59" i="16"/>
  <c r="K112" i="16"/>
  <c r="I112" i="16"/>
  <c r="D112" i="16" s="1"/>
  <c r="G112" i="16" s="1"/>
  <c r="I100" i="16"/>
  <c r="K100" i="16" s="1"/>
  <c r="I81" i="16"/>
  <c r="I57" i="16"/>
  <c r="I40" i="16"/>
  <c r="K40" i="16" s="1"/>
  <c r="I48" i="16"/>
  <c r="K48" i="16" s="1"/>
  <c r="K95" i="16"/>
  <c r="F120" i="16"/>
  <c r="I120" i="16" s="1"/>
  <c r="F108" i="16"/>
  <c r="F104" i="16"/>
  <c r="F96" i="16"/>
  <c r="F92" i="16"/>
  <c r="F88" i="16"/>
  <c r="F84" i="16"/>
  <c r="F80" i="16"/>
  <c r="F76" i="16"/>
  <c r="F72" i="16"/>
  <c r="F68" i="16"/>
  <c r="F64" i="16"/>
  <c r="F60" i="16"/>
  <c r="I60" i="16" s="1"/>
  <c r="F56" i="16"/>
  <c r="F52" i="16"/>
  <c r="F48" i="16"/>
  <c r="F44" i="16"/>
  <c r="F40" i="16"/>
  <c r="F36" i="16"/>
  <c r="I36" i="16" s="1"/>
  <c r="F116" i="16"/>
  <c r="F100" i="16"/>
  <c r="H121" i="16"/>
  <c r="E120" i="16"/>
  <c r="H117" i="16"/>
  <c r="E116" i="16"/>
  <c r="I116" i="16" s="1"/>
  <c r="H113" i="16"/>
  <c r="E112" i="16"/>
  <c r="H109" i="16"/>
  <c r="E108" i="16"/>
  <c r="I108" i="16" s="1"/>
  <c r="H105" i="16"/>
  <c r="E104" i="16"/>
  <c r="I104" i="16" s="1"/>
  <c r="H101" i="16"/>
  <c r="E100" i="16"/>
  <c r="H97" i="16"/>
  <c r="E96" i="16"/>
  <c r="I96" i="16" s="1"/>
  <c r="H93" i="16"/>
  <c r="E92" i="16"/>
  <c r="I92" i="16" s="1"/>
  <c r="H89" i="16"/>
  <c r="E88" i="16"/>
  <c r="I88" i="16" s="1"/>
  <c r="H85" i="16"/>
  <c r="E84" i="16"/>
  <c r="I84" i="16" s="1"/>
  <c r="H81" i="16"/>
  <c r="E80" i="16"/>
  <c r="I80" i="16" s="1"/>
  <c r="H77" i="16"/>
  <c r="E76" i="16"/>
  <c r="I76" i="16" s="1"/>
  <c r="H73" i="16"/>
  <c r="E72" i="16"/>
  <c r="I72" i="16" s="1"/>
  <c r="H69" i="16"/>
  <c r="E68" i="16"/>
  <c r="I68" i="16" s="1"/>
  <c r="H65" i="16"/>
  <c r="E64" i="16"/>
  <c r="I64" i="16" s="1"/>
  <c r="H61" i="16"/>
  <c r="E60" i="16"/>
  <c r="H57" i="16"/>
  <c r="E56" i="16"/>
  <c r="I56" i="16" s="1"/>
  <c r="H53" i="16"/>
  <c r="E52" i="16"/>
  <c r="I52" i="16" s="1"/>
  <c r="H49" i="16"/>
  <c r="E48" i="16"/>
  <c r="H45" i="16"/>
  <c r="E44" i="16"/>
  <c r="I44" i="16" s="1"/>
  <c r="H41" i="16"/>
  <c r="E40" i="16"/>
  <c r="H37" i="16"/>
  <c r="E36" i="16"/>
  <c r="F112" i="16"/>
  <c r="J122" i="16"/>
  <c r="I122" i="16" s="1"/>
  <c r="J118" i="16"/>
  <c r="J114" i="16"/>
  <c r="J110" i="16"/>
  <c r="J106" i="16"/>
  <c r="J102" i="16"/>
  <c r="J98" i="16"/>
  <c r="I98" i="16" s="1"/>
  <c r="J94" i="16"/>
  <c r="J90" i="16"/>
  <c r="J86" i="16"/>
  <c r="I86" i="16" s="1"/>
  <c r="J82" i="16"/>
  <c r="J78" i="16"/>
  <c r="J74" i="16"/>
  <c r="I74" i="16" s="1"/>
  <c r="J70" i="16"/>
  <c r="J66" i="16"/>
  <c r="J62" i="16"/>
  <c r="J58" i="16"/>
  <c r="J54" i="16"/>
  <c r="J50" i="16"/>
  <c r="I50" i="16" s="1"/>
  <c r="J46" i="16"/>
  <c r="I46" i="16" s="1"/>
  <c r="J42" i="16"/>
  <c r="J38" i="16"/>
  <c r="I38" i="16" s="1"/>
  <c r="J34" i="16"/>
  <c r="H122" i="16"/>
  <c r="H118" i="16"/>
  <c r="H114" i="16"/>
  <c r="H110" i="16"/>
  <c r="H106" i="16"/>
  <c r="H102" i="16"/>
  <c r="H98" i="16"/>
  <c r="H94" i="16"/>
  <c r="H90" i="16"/>
  <c r="H86" i="16"/>
  <c r="H82" i="16"/>
  <c r="H78" i="16"/>
  <c r="H74" i="16"/>
  <c r="H70" i="16"/>
  <c r="H66" i="16"/>
  <c r="H62" i="16"/>
  <c r="H58" i="16"/>
  <c r="H54" i="16"/>
  <c r="H50" i="16"/>
  <c r="H46" i="16"/>
  <c r="H42" i="16"/>
  <c r="H38" i="16"/>
  <c r="H34" i="16"/>
  <c r="J119" i="16"/>
  <c r="I119" i="16" s="1"/>
  <c r="J115" i="16"/>
  <c r="I115" i="16" s="1"/>
  <c r="K115" i="16" s="1"/>
  <c r="J111" i="16"/>
  <c r="I111" i="16" s="1"/>
  <c r="K111" i="16" s="1"/>
  <c r="J107" i="16"/>
  <c r="I107" i="16" s="1"/>
  <c r="K107" i="16" s="1"/>
  <c r="J103" i="16"/>
  <c r="I103" i="16" s="1"/>
  <c r="K103" i="16" s="1"/>
  <c r="J99" i="16"/>
  <c r="I99" i="16" s="1"/>
  <c r="K99" i="16" s="1"/>
  <c r="J95" i="16"/>
  <c r="I95" i="16" s="1"/>
  <c r="D95" i="16" s="1"/>
  <c r="G95" i="16" s="1"/>
  <c r="J91" i="16"/>
  <c r="I91" i="16" s="1"/>
  <c r="K91" i="16" s="1"/>
  <c r="J87" i="16"/>
  <c r="I87" i="16" s="1"/>
  <c r="K87" i="16" s="1"/>
  <c r="J83" i="16"/>
  <c r="I83" i="16" s="1"/>
  <c r="K83" i="16" s="1"/>
  <c r="J79" i="16"/>
  <c r="I79" i="16" s="1"/>
  <c r="K79" i="16" s="1"/>
  <c r="J75" i="16"/>
  <c r="I75" i="16" s="1"/>
  <c r="K75" i="16" s="1"/>
  <c r="J71" i="16"/>
  <c r="I71" i="16" s="1"/>
  <c r="K71" i="16" s="1"/>
  <c r="J67" i="16"/>
  <c r="I67" i="16" s="1"/>
  <c r="K67" i="16" s="1"/>
  <c r="D67" i="16" s="1"/>
  <c r="G67" i="16" s="1"/>
  <c r="J63" i="16"/>
  <c r="I63" i="16" s="1"/>
  <c r="K63" i="16" s="1"/>
  <c r="J59" i="16"/>
  <c r="I59" i="16" s="1"/>
  <c r="D59" i="16" s="1"/>
  <c r="G59" i="16" s="1"/>
  <c r="J55" i="16"/>
  <c r="I55" i="16" s="1"/>
  <c r="K55" i="16" s="1"/>
  <c r="D55" i="16" s="1"/>
  <c r="G55" i="16" s="1"/>
  <c r="J51" i="16"/>
  <c r="I51" i="16" s="1"/>
  <c r="J47" i="16"/>
  <c r="I47" i="16" s="1"/>
  <c r="K47" i="16" s="1"/>
  <c r="J43" i="16"/>
  <c r="I43" i="16" s="1"/>
  <c r="K43" i="16" s="1"/>
  <c r="J39" i="16"/>
  <c r="I39" i="16" s="1"/>
  <c r="K39" i="16" s="1"/>
  <c r="J35" i="16"/>
  <c r="I35" i="16" s="1"/>
  <c r="K35" i="16" s="1"/>
  <c r="F118" i="16"/>
  <c r="F114" i="16"/>
  <c r="F102" i="16"/>
  <c r="F98" i="16"/>
  <c r="F90" i="16"/>
  <c r="F86" i="16"/>
  <c r="F82" i="16"/>
  <c r="F78" i="16"/>
  <c r="F74" i="16"/>
  <c r="F70" i="16"/>
  <c r="F66" i="16"/>
  <c r="F62" i="16"/>
  <c r="F58" i="16"/>
  <c r="F54" i="16"/>
  <c r="F50" i="16"/>
  <c r="F46" i="16"/>
  <c r="F42" i="16"/>
  <c r="F38" i="16"/>
  <c r="F34" i="16"/>
  <c r="F122" i="16"/>
  <c r="F110" i="16"/>
  <c r="F94" i="16"/>
  <c r="E106" i="16"/>
  <c r="K17" i="16"/>
  <c r="I17" i="16"/>
  <c r="I9" i="16"/>
  <c r="K9" i="16" s="1"/>
  <c r="D9" i="16" s="1"/>
  <c r="G9" i="16" s="1"/>
  <c r="K8" i="16"/>
  <c r="I33" i="16"/>
  <c r="K33" i="16" s="1"/>
  <c r="D33" i="16" s="1"/>
  <c r="G33" i="16" s="1"/>
  <c r="I13" i="16"/>
  <c r="K13" i="16" s="1"/>
  <c r="D13" i="16" s="1"/>
  <c r="G13" i="16" s="1"/>
  <c r="J30" i="16"/>
  <c r="J26" i="16"/>
  <c r="J22" i="16"/>
  <c r="J18" i="16"/>
  <c r="I18" i="16" s="1"/>
  <c r="J14" i="16"/>
  <c r="I14" i="16" s="1"/>
  <c r="J10" i="16"/>
  <c r="I10" i="16" s="1"/>
  <c r="E33" i="16"/>
  <c r="H30" i="16"/>
  <c r="E29" i="16"/>
  <c r="I29" i="16" s="1"/>
  <c r="H26" i="16"/>
  <c r="E25" i="16"/>
  <c r="I25" i="16" s="1"/>
  <c r="H22" i="16"/>
  <c r="E21" i="16"/>
  <c r="I21" i="16" s="1"/>
  <c r="H18" i="16"/>
  <c r="E17" i="16"/>
  <c r="H14" i="16"/>
  <c r="E13" i="16"/>
  <c r="H10" i="16"/>
  <c r="E9" i="16"/>
  <c r="J31" i="16"/>
  <c r="J27" i="16"/>
  <c r="I27" i="16" s="1"/>
  <c r="J23" i="16"/>
  <c r="J19" i="16"/>
  <c r="I19" i="16" s="1"/>
  <c r="D17" i="16"/>
  <c r="G17" i="16" s="1"/>
  <c r="J15" i="16"/>
  <c r="J11" i="16"/>
  <c r="J7" i="16"/>
  <c r="F30" i="16"/>
  <c r="F26" i="16"/>
  <c r="F22" i="16"/>
  <c r="F18" i="16"/>
  <c r="H31" i="16"/>
  <c r="H27" i="16"/>
  <c r="H23" i="16"/>
  <c r="H19" i="16"/>
  <c r="H15" i="16"/>
  <c r="H11" i="16"/>
  <c r="H7" i="16"/>
  <c r="J32" i="16"/>
  <c r="I32" i="16" s="1"/>
  <c r="J28" i="16"/>
  <c r="I28" i="16" s="1"/>
  <c r="J24" i="16"/>
  <c r="I24" i="16" s="1"/>
  <c r="J20" i="16"/>
  <c r="I20" i="16" s="1"/>
  <c r="J16" i="16"/>
  <c r="I16" i="16" s="1"/>
  <c r="J12" i="16"/>
  <c r="I12" i="16" s="1"/>
  <c r="J8" i="16"/>
  <c r="I8" i="16" s="1"/>
  <c r="D8" i="16" s="1"/>
  <c r="G8" i="16" s="1"/>
  <c r="F31" i="16"/>
  <c r="F27" i="16"/>
  <c r="F23" i="16"/>
  <c r="F19" i="16"/>
  <c r="F15" i="16"/>
  <c r="F11" i="16"/>
  <c r="F7" i="16"/>
  <c r="H32" i="16"/>
  <c r="H28" i="16"/>
  <c r="H24" i="16"/>
  <c r="H20" i="16"/>
  <c r="H16" i="16"/>
  <c r="H12" i="16"/>
  <c r="K75" i="13"/>
  <c r="D75" i="13"/>
  <c r="G75" i="13" s="1"/>
  <c r="K51" i="13"/>
  <c r="I60" i="13"/>
  <c r="K60" i="13" s="1"/>
  <c r="K63" i="13"/>
  <c r="I92" i="13"/>
  <c r="K79" i="13"/>
  <c r="I41" i="13"/>
  <c r="I116" i="13"/>
  <c r="I36" i="13"/>
  <c r="K36" i="13" s="1"/>
  <c r="K31" i="13"/>
  <c r="J121" i="13"/>
  <c r="J117" i="13"/>
  <c r="J113" i="13"/>
  <c r="J109" i="13"/>
  <c r="I109" i="13" s="1"/>
  <c r="J105" i="13"/>
  <c r="J101" i="13"/>
  <c r="I101" i="13" s="1"/>
  <c r="J97" i="13"/>
  <c r="I97" i="13" s="1"/>
  <c r="J93" i="13"/>
  <c r="J89" i="13"/>
  <c r="J85" i="13"/>
  <c r="J81" i="13"/>
  <c r="J77" i="13"/>
  <c r="J73" i="13"/>
  <c r="J69" i="13"/>
  <c r="F116" i="13"/>
  <c r="F112" i="13"/>
  <c r="F108" i="13"/>
  <c r="I108" i="13" s="1"/>
  <c r="F100" i="13"/>
  <c r="F96" i="13"/>
  <c r="F92" i="13"/>
  <c r="F88" i="13"/>
  <c r="F84" i="13"/>
  <c r="F80" i="13"/>
  <c r="F76" i="13"/>
  <c r="F72" i="13"/>
  <c r="F68" i="13"/>
  <c r="F64" i="13"/>
  <c r="F60" i="13"/>
  <c r="F56" i="13"/>
  <c r="H121" i="13"/>
  <c r="E120" i="13"/>
  <c r="I120" i="13" s="1"/>
  <c r="H117" i="13"/>
  <c r="E116" i="13"/>
  <c r="H113" i="13"/>
  <c r="E112" i="13"/>
  <c r="I112" i="13" s="1"/>
  <c r="H109" i="13"/>
  <c r="E108" i="13"/>
  <c r="H105" i="13"/>
  <c r="E104" i="13"/>
  <c r="I104" i="13" s="1"/>
  <c r="H101" i="13"/>
  <c r="E100" i="13"/>
  <c r="I100" i="13" s="1"/>
  <c r="H97" i="13"/>
  <c r="E96" i="13"/>
  <c r="I96" i="13" s="1"/>
  <c r="H93" i="13"/>
  <c r="E92" i="13"/>
  <c r="H89" i="13"/>
  <c r="E88" i="13"/>
  <c r="I88" i="13" s="1"/>
  <c r="H85" i="13"/>
  <c r="E84" i="13"/>
  <c r="I84" i="13" s="1"/>
  <c r="H81" i="13"/>
  <c r="E80" i="13"/>
  <c r="I80" i="13" s="1"/>
  <c r="H77" i="13"/>
  <c r="E76" i="13"/>
  <c r="I76" i="13" s="1"/>
  <c r="H73" i="13"/>
  <c r="E72" i="13"/>
  <c r="I72" i="13" s="1"/>
  <c r="H69" i="13"/>
  <c r="E68" i="13"/>
  <c r="I68" i="13" s="1"/>
  <c r="H65" i="13"/>
  <c r="E64" i="13"/>
  <c r="I64" i="13" s="1"/>
  <c r="H61" i="13"/>
  <c r="E60" i="13"/>
  <c r="H57" i="13"/>
  <c r="E56" i="13"/>
  <c r="I56" i="13" s="1"/>
  <c r="H53" i="13"/>
  <c r="E52" i="13"/>
  <c r="I52" i="13" s="1"/>
  <c r="H49" i="13"/>
  <c r="E48" i="13"/>
  <c r="I48" i="13" s="1"/>
  <c r="H45" i="13"/>
  <c r="E44" i="13"/>
  <c r="I44" i="13" s="1"/>
  <c r="H41" i="13"/>
  <c r="E40" i="13"/>
  <c r="I40" i="13" s="1"/>
  <c r="H37" i="13"/>
  <c r="E36" i="13"/>
  <c r="H33" i="13"/>
  <c r="E32" i="13"/>
  <c r="I32" i="13" s="1"/>
  <c r="F120" i="13"/>
  <c r="J122" i="13"/>
  <c r="I122" i="13" s="1"/>
  <c r="J118" i="13"/>
  <c r="I118" i="13" s="1"/>
  <c r="J114" i="13"/>
  <c r="J110" i="13"/>
  <c r="J106" i="13"/>
  <c r="J102" i="13"/>
  <c r="J98" i="13"/>
  <c r="I98" i="13" s="1"/>
  <c r="J94" i="13"/>
  <c r="J90" i="13"/>
  <c r="J86" i="13"/>
  <c r="J82" i="13"/>
  <c r="J78" i="13"/>
  <c r="J74" i="13"/>
  <c r="I74" i="13" s="1"/>
  <c r="J70" i="13"/>
  <c r="J66" i="13"/>
  <c r="I66" i="13" s="1"/>
  <c r="J62" i="13"/>
  <c r="J58" i="13"/>
  <c r="J54" i="13"/>
  <c r="I54" i="13" s="1"/>
  <c r="J50" i="13"/>
  <c r="I50" i="13" s="1"/>
  <c r="J46" i="13"/>
  <c r="J42" i="13"/>
  <c r="I42" i="13" s="1"/>
  <c r="J38" i="13"/>
  <c r="J34" i="13"/>
  <c r="J30" i="13"/>
  <c r="F121" i="13"/>
  <c r="F113" i="13"/>
  <c r="F105" i="13"/>
  <c r="F101" i="13"/>
  <c r="F93" i="13"/>
  <c r="F89" i="13"/>
  <c r="F85" i="13"/>
  <c r="F81" i="13"/>
  <c r="F77" i="13"/>
  <c r="F73" i="13"/>
  <c r="F69" i="13"/>
  <c r="F65" i="13"/>
  <c r="I65" i="13" s="1"/>
  <c r="F61" i="13"/>
  <c r="I61" i="13" s="1"/>
  <c r="F57" i="13"/>
  <c r="I57" i="13" s="1"/>
  <c r="F53" i="13"/>
  <c r="I53" i="13" s="1"/>
  <c r="F49" i="13"/>
  <c r="I49" i="13" s="1"/>
  <c r="F45" i="13"/>
  <c r="I45" i="13" s="1"/>
  <c r="F41" i="13"/>
  <c r="F37" i="13"/>
  <c r="I37" i="13" s="1"/>
  <c r="F33" i="13"/>
  <c r="I33" i="13" s="1"/>
  <c r="F109" i="13"/>
  <c r="F97" i="13"/>
  <c r="H122" i="13"/>
  <c r="H118" i="13"/>
  <c r="E117" i="13"/>
  <c r="H114" i="13"/>
  <c r="H110" i="13"/>
  <c r="H106" i="13"/>
  <c r="H102" i="13"/>
  <c r="H98" i="13"/>
  <c r="H94" i="13"/>
  <c r="H90" i="13"/>
  <c r="H86" i="13"/>
  <c r="H82" i="13"/>
  <c r="H78" i="13"/>
  <c r="H74" i="13"/>
  <c r="H70" i="13"/>
  <c r="H66" i="13"/>
  <c r="H62" i="13"/>
  <c r="H58" i="13"/>
  <c r="H54" i="13"/>
  <c r="H50" i="13"/>
  <c r="H46" i="13"/>
  <c r="H42" i="13"/>
  <c r="H38" i="13"/>
  <c r="H34" i="13"/>
  <c r="H30" i="13"/>
  <c r="J119" i="13"/>
  <c r="I119" i="13" s="1"/>
  <c r="K119" i="13" s="1"/>
  <c r="J115" i="13"/>
  <c r="I115" i="13" s="1"/>
  <c r="K115" i="13" s="1"/>
  <c r="J111" i="13"/>
  <c r="I111" i="13" s="1"/>
  <c r="J107" i="13"/>
  <c r="I107" i="13" s="1"/>
  <c r="K107" i="13" s="1"/>
  <c r="J103" i="13"/>
  <c r="I103" i="13" s="1"/>
  <c r="K103" i="13" s="1"/>
  <c r="J99" i="13"/>
  <c r="I99" i="13" s="1"/>
  <c r="K99" i="13" s="1"/>
  <c r="J95" i="13"/>
  <c r="I95" i="13" s="1"/>
  <c r="K95" i="13" s="1"/>
  <c r="J91" i="13"/>
  <c r="I91" i="13" s="1"/>
  <c r="K91" i="13" s="1"/>
  <c r="J87" i="13"/>
  <c r="I87" i="13" s="1"/>
  <c r="K87" i="13" s="1"/>
  <c r="J83" i="13"/>
  <c r="I83" i="13" s="1"/>
  <c r="K83" i="13" s="1"/>
  <c r="D83" i="13" s="1"/>
  <c r="G83" i="13" s="1"/>
  <c r="J79" i="13"/>
  <c r="I79" i="13" s="1"/>
  <c r="D79" i="13" s="1"/>
  <c r="G79" i="13" s="1"/>
  <c r="J75" i="13"/>
  <c r="I75" i="13" s="1"/>
  <c r="J71" i="13"/>
  <c r="I71" i="13" s="1"/>
  <c r="K71" i="13" s="1"/>
  <c r="J67" i="13"/>
  <c r="I67" i="13" s="1"/>
  <c r="K67" i="13" s="1"/>
  <c r="J63" i="13"/>
  <c r="I63" i="13" s="1"/>
  <c r="D63" i="13" s="1"/>
  <c r="G63" i="13" s="1"/>
  <c r="J59" i="13"/>
  <c r="I59" i="13" s="1"/>
  <c r="J55" i="13"/>
  <c r="I55" i="13" s="1"/>
  <c r="K55" i="13" s="1"/>
  <c r="J51" i="13"/>
  <c r="I51" i="13" s="1"/>
  <c r="D51" i="13" s="1"/>
  <c r="G51" i="13" s="1"/>
  <c r="J47" i="13"/>
  <c r="I47" i="13" s="1"/>
  <c r="K47" i="13" s="1"/>
  <c r="J43" i="13"/>
  <c r="I43" i="13" s="1"/>
  <c r="K43" i="13" s="1"/>
  <c r="J39" i="13"/>
  <c r="I39" i="13" s="1"/>
  <c r="K39" i="13" s="1"/>
  <c r="J35" i="13"/>
  <c r="I35" i="13" s="1"/>
  <c r="K35" i="13" s="1"/>
  <c r="J31" i="13"/>
  <c r="I31" i="13" s="1"/>
  <c r="D31" i="13" s="1"/>
  <c r="G31" i="13" s="1"/>
  <c r="F110" i="13"/>
  <c r="F106" i="13"/>
  <c r="F94" i="13"/>
  <c r="F90" i="13"/>
  <c r="F82" i="13"/>
  <c r="F78" i="13"/>
  <c r="F74" i="13"/>
  <c r="F70" i="13"/>
  <c r="F66" i="13"/>
  <c r="F62" i="13"/>
  <c r="F58" i="13"/>
  <c r="F54" i="13"/>
  <c r="F50" i="13"/>
  <c r="F46" i="13"/>
  <c r="F42" i="13"/>
  <c r="F38" i="13"/>
  <c r="F34" i="13"/>
  <c r="F30" i="13"/>
  <c r="F114" i="13"/>
  <c r="F102" i="13"/>
  <c r="F86" i="13"/>
  <c r="E122" i="13"/>
  <c r="E118" i="13"/>
  <c r="E98" i="13"/>
  <c r="K24" i="13"/>
  <c r="D24" i="13"/>
  <c r="G24" i="13" s="1"/>
  <c r="K12" i="13"/>
  <c r="I17" i="13"/>
  <c r="K17" i="13" s="1"/>
  <c r="D17" i="13" s="1"/>
  <c r="G17" i="13" s="1"/>
  <c r="K16" i="13"/>
  <c r="I21" i="13"/>
  <c r="K21" i="13" s="1"/>
  <c r="D21" i="13" s="1"/>
  <c r="G21" i="13" s="1"/>
  <c r="I13" i="13"/>
  <c r="J26" i="13"/>
  <c r="I26" i="13" s="1"/>
  <c r="J22" i="13"/>
  <c r="I22" i="13" s="1"/>
  <c r="J18" i="13"/>
  <c r="I18" i="13" s="1"/>
  <c r="J14" i="13"/>
  <c r="I14" i="13" s="1"/>
  <c r="J10" i="13"/>
  <c r="I10" i="13" s="1"/>
  <c r="F29" i="13"/>
  <c r="F25" i="13"/>
  <c r="F21" i="13"/>
  <c r="F17" i="13"/>
  <c r="F13" i="13"/>
  <c r="F9" i="13"/>
  <c r="E29" i="13"/>
  <c r="I29" i="13" s="1"/>
  <c r="H26" i="13"/>
  <c r="E25" i="13"/>
  <c r="I25" i="13" s="1"/>
  <c r="H22" i="13"/>
  <c r="E21" i="13"/>
  <c r="H18" i="13"/>
  <c r="E17" i="13"/>
  <c r="H14" i="13"/>
  <c r="E13" i="13"/>
  <c r="H10" i="13"/>
  <c r="E9" i="13"/>
  <c r="I9" i="13" s="1"/>
  <c r="J27" i="13"/>
  <c r="I27" i="13" s="1"/>
  <c r="J23" i="13"/>
  <c r="J19" i="13"/>
  <c r="J15" i="13"/>
  <c r="J11" i="13"/>
  <c r="J7" i="13"/>
  <c r="I7" i="13" s="1"/>
  <c r="H27" i="13"/>
  <c r="H23" i="13"/>
  <c r="H19" i="13"/>
  <c r="H15" i="13"/>
  <c r="H11" i="13"/>
  <c r="H7" i="13"/>
  <c r="J28" i="13"/>
  <c r="I28" i="13" s="1"/>
  <c r="K28" i="13" s="1"/>
  <c r="J24" i="13"/>
  <c r="I24" i="13" s="1"/>
  <c r="J20" i="13"/>
  <c r="I20" i="13" s="1"/>
  <c r="K20" i="13" s="1"/>
  <c r="J16" i="13"/>
  <c r="I16" i="13" s="1"/>
  <c r="D16" i="13" s="1"/>
  <c r="G16" i="13" s="1"/>
  <c r="J12" i="13"/>
  <c r="I12" i="13" s="1"/>
  <c r="D12" i="13" s="1"/>
  <c r="G12" i="13" s="1"/>
  <c r="J8" i="13"/>
  <c r="I8" i="13" s="1"/>
  <c r="K8" i="13" s="1"/>
  <c r="F27" i="13"/>
  <c r="F23" i="13"/>
  <c r="F19" i="13"/>
  <c r="F15" i="13"/>
  <c r="F11" i="13"/>
  <c r="F7" i="13"/>
  <c r="N105" i="15"/>
  <c r="P105" i="15" s="1"/>
  <c r="E105" i="15" s="1"/>
  <c r="H105" i="15" s="1"/>
  <c r="K105" i="15" s="1"/>
  <c r="N119" i="15"/>
  <c r="E114" i="15"/>
  <c r="H114" i="15" s="1"/>
  <c r="K114" i="15" s="1"/>
  <c r="N109" i="15"/>
  <c r="P109" i="15" s="1"/>
  <c r="E109" i="15" s="1"/>
  <c r="H109" i="15" s="1"/>
  <c r="K109" i="15" s="1"/>
  <c r="P108" i="15"/>
  <c r="L119" i="15"/>
  <c r="F65" i="15"/>
  <c r="G65" i="15"/>
  <c r="L65" i="15"/>
  <c r="M65" i="15"/>
  <c r="C65" i="15"/>
  <c r="P62" i="15"/>
  <c r="E60" i="15"/>
  <c r="H60" i="15" s="1"/>
  <c r="E52" i="15"/>
  <c r="H52" i="15" s="1"/>
  <c r="N44" i="15"/>
  <c r="P122" i="15"/>
  <c r="E122" i="15" s="1"/>
  <c r="H122" i="15" s="1"/>
  <c r="K122" i="15" s="1"/>
  <c r="M120" i="15"/>
  <c r="G118" i="15"/>
  <c r="L113" i="15"/>
  <c r="M113" i="15"/>
  <c r="N113" i="15" s="1"/>
  <c r="C113" i="15"/>
  <c r="C106" i="15"/>
  <c r="E78" i="15"/>
  <c r="H78" i="15" s="1"/>
  <c r="K78" i="15" s="1"/>
  <c r="N73" i="15"/>
  <c r="K62" i="15"/>
  <c r="J60" i="15"/>
  <c r="C60" i="15"/>
  <c r="J96" i="15"/>
  <c r="K96" i="15" s="1"/>
  <c r="C96" i="15"/>
  <c r="E62" i="15"/>
  <c r="H62" i="15" s="1"/>
  <c r="M121" i="15"/>
  <c r="L120" i="15"/>
  <c r="F118" i="15"/>
  <c r="E88" i="15"/>
  <c r="H88" i="15" s="1"/>
  <c r="K88" i="15" s="1"/>
  <c r="N38" i="15"/>
  <c r="P38" i="15" s="1"/>
  <c r="E38" i="15" s="1"/>
  <c r="H38" i="15" s="1"/>
  <c r="K38" i="15" s="1"/>
  <c r="L121" i="15"/>
  <c r="L115" i="15"/>
  <c r="N112" i="15"/>
  <c r="N74" i="15"/>
  <c r="N72" i="15"/>
  <c r="P72" i="15" s="1"/>
  <c r="F119" i="15"/>
  <c r="E108" i="15"/>
  <c r="H108" i="15" s="1"/>
  <c r="K108" i="15" s="1"/>
  <c r="F77" i="15"/>
  <c r="G77" i="15"/>
  <c r="L77" i="15"/>
  <c r="M77" i="15"/>
  <c r="C77" i="15"/>
  <c r="E66" i="15"/>
  <c r="H66" i="15" s="1"/>
  <c r="N56" i="15"/>
  <c r="E54" i="15"/>
  <c r="H54" i="15" s="1"/>
  <c r="K54" i="15" s="1"/>
  <c r="F41" i="15"/>
  <c r="G41" i="15"/>
  <c r="L41" i="15"/>
  <c r="M41" i="15"/>
  <c r="C41" i="15"/>
  <c r="J36" i="15"/>
  <c r="C36" i="15"/>
  <c r="G120" i="15"/>
  <c r="C118" i="15"/>
  <c r="N92" i="15"/>
  <c r="J72" i="15"/>
  <c r="C72" i="15"/>
  <c r="E64" i="15"/>
  <c r="H64" i="15" s="1"/>
  <c r="K64" i="15" s="1"/>
  <c r="C103" i="15"/>
  <c r="F103" i="15"/>
  <c r="G103" i="15"/>
  <c r="M103" i="15"/>
  <c r="G101" i="15"/>
  <c r="L101" i="15"/>
  <c r="M101" i="15"/>
  <c r="N101" i="15" s="1"/>
  <c r="C101" i="15"/>
  <c r="G99" i="15"/>
  <c r="L99" i="15"/>
  <c r="M99" i="15"/>
  <c r="C99" i="15"/>
  <c r="E90" i="15"/>
  <c r="H90" i="15" s="1"/>
  <c r="K90" i="15" s="1"/>
  <c r="K66" i="15"/>
  <c r="C119" i="15"/>
  <c r="G111" i="15"/>
  <c r="M111" i="15"/>
  <c r="N111" i="15" s="1"/>
  <c r="C111" i="15"/>
  <c r="K76" i="15"/>
  <c r="F53" i="15"/>
  <c r="G53" i="15"/>
  <c r="L53" i="15"/>
  <c r="M53" i="15"/>
  <c r="C53" i="15"/>
  <c r="P50" i="15"/>
  <c r="E48" i="15"/>
  <c r="H48" i="15" s="1"/>
  <c r="N37" i="15"/>
  <c r="F121" i="15"/>
  <c r="C120" i="15"/>
  <c r="N110" i="15"/>
  <c r="E110" i="15" s="1"/>
  <c r="H110" i="15" s="1"/>
  <c r="K110" i="15" s="1"/>
  <c r="N100" i="15"/>
  <c r="P98" i="15"/>
  <c r="E98" i="15" s="1"/>
  <c r="H98" i="15" s="1"/>
  <c r="N96" i="15"/>
  <c r="P96" i="15" s="1"/>
  <c r="N86" i="15"/>
  <c r="P78" i="15"/>
  <c r="N58" i="15"/>
  <c r="P58" i="15" s="1"/>
  <c r="J48" i="15"/>
  <c r="C48" i="15"/>
  <c r="E42" i="15"/>
  <c r="H42" i="15" s="1"/>
  <c r="K42" i="15" s="1"/>
  <c r="P37" i="15"/>
  <c r="K117" i="15"/>
  <c r="C115" i="15"/>
  <c r="M115" i="15"/>
  <c r="N115" i="15" s="1"/>
  <c r="P110" i="15"/>
  <c r="C108" i="15"/>
  <c r="K102" i="15"/>
  <c r="J98" i="15"/>
  <c r="K98" i="15" s="1"/>
  <c r="C98" i="15"/>
  <c r="E96" i="15"/>
  <c r="H96" i="15" s="1"/>
  <c r="C94" i="15"/>
  <c r="J94" i="15"/>
  <c r="F89" i="15"/>
  <c r="G89" i="15"/>
  <c r="L89" i="15"/>
  <c r="M89" i="15"/>
  <c r="N89" i="15" s="1"/>
  <c r="C89" i="15"/>
  <c r="P86" i="15"/>
  <c r="E84" i="15"/>
  <c r="H84" i="15" s="1"/>
  <c r="E76" i="15"/>
  <c r="H76" i="15" s="1"/>
  <c r="P73" i="15"/>
  <c r="E73" i="15" s="1"/>
  <c r="H73" i="15" s="1"/>
  <c r="K73" i="15" s="1"/>
  <c r="E40" i="15"/>
  <c r="H40" i="15" s="1"/>
  <c r="K40" i="15" s="1"/>
  <c r="C121" i="15"/>
  <c r="M118" i="15"/>
  <c r="N118" i="15" s="1"/>
  <c r="J84" i="15"/>
  <c r="K84" i="15" s="1"/>
  <c r="C84" i="15"/>
  <c r="K52" i="15"/>
  <c r="G109" i="15"/>
  <c r="L104" i="15"/>
  <c r="G97" i="15"/>
  <c r="N97" i="15" s="1"/>
  <c r="L92" i="15"/>
  <c r="M91" i="15"/>
  <c r="G85" i="15"/>
  <c r="N85" i="15" s="1"/>
  <c r="J82" i="15"/>
  <c r="L80" i="15"/>
  <c r="M79" i="15"/>
  <c r="G73" i="15"/>
  <c r="J70" i="15"/>
  <c r="L68" i="15"/>
  <c r="M67" i="15"/>
  <c r="G61" i="15"/>
  <c r="N61" i="15" s="1"/>
  <c r="J58" i="15"/>
  <c r="L56" i="15"/>
  <c r="M55" i="15"/>
  <c r="N55" i="15" s="1"/>
  <c r="G49" i="15"/>
  <c r="N49" i="15" s="1"/>
  <c r="P49" i="15" s="1"/>
  <c r="L44" i="15"/>
  <c r="M43" i="15"/>
  <c r="G37" i="15"/>
  <c r="L32" i="15"/>
  <c r="M31" i="15"/>
  <c r="L91" i="15"/>
  <c r="L79" i="15"/>
  <c r="L67" i="15"/>
  <c r="L55" i="15"/>
  <c r="E50" i="15"/>
  <c r="H50" i="15" s="1"/>
  <c r="K50" i="15" s="1"/>
  <c r="L43" i="15"/>
  <c r="C40" i="15"/>
  <c r="G36" i="15"/>
  <c r="N36" i="15" s="1"/>
  <c r="L31" i="15"/>
  <c r="G107" i="15"/>
  <c r="N107" i="15" s="1"/>
  <c r="P107" i="15" s="1"/>
  <c r="E107" i="15" s="1"/>
  <c r="H107" i="15" s="1"/>
  <c r="K107" i="15" s="1"/>
  <c r="G95" i="15"/>
  <c r="C87" i="15"/>
  <c r="G83" i="15"/>
  <c r="C75" i="15"/>
  <c r="G71" i="15"/>
  <c r="C63" i="15"/>
  <c r="G59" i="15"/>
  <c r="C51" i="15"/>
  <c r="G47" i="15"/>
  <c r="C39" i="15"/>
  <c r="E37" i="15"/>
  <c r="H37" i="15" s="1"/>
  <c r="K37" i="15" s="1"/>
  <c r="G35" i="15"/>
  <c r="G106" i="15"/>
  <c r="F95" i="15"/>
  <c r="N95" i="15" s="1"/>
  <c r="G94" i="15"/>
  <c r="N94" i="15" s="1"/>
  <c r="C86" i="15"/>
  <c r="F83" i="15"/>
  <c r="N83" i="15" s="1"/>
  <c r="G82" i="15"/>
  <c r="C74" i="15"/>
  <c r="F71" i="15"/>
  <c r="N71" i="15" s="1"/>
  <c r="G70" i="15"/>
  <c r="C62" i="15"/>
  <c r="F59" i="15"/>
  <c r="N59" i="15" s="1"/>
  <c r="G58" i="15"/>
  <c r="C50" i="15"/>
  <c r="F47" i="15"/>
  <c r="N47" i="15" s="1"/>
  <c r="G46" i="15"/>
  <c r="C38" i="15"/>
  <c r="F35" i="15"/>
  <c r="G34" i="15"/>
  <c r="F106" i="15"/>
  <c r="N106" i="15" s="1"/>
  <c r="G105" i="15"/>
  <c r="F94" i="15"/>
  <c r="G93" i="15"/>
  <c r="M87" i="15"/>
  <c r="N87" i="15" s="1"/>
  <c r="F82" i="15"/>
  <c r="N82" i="15" s="1"/>
  <c r="G81" i="15"/>
  <c r="M75" i="15"/>
  <c r="N75" i="15" s="1"/>
  <c r="F70" i="15"/>
  <c r="N70" i="15" s="1"/>
  <c r="G69" i="15"/>
  <c r="M63" i="15"/>
  <c r="N63" i="15" s="1"/>
  <c r="F58" i="15"/>
  <c r="G57" i="15"/>
  <c r="M51" i="15"/>
  <c r="N51" i="15" s="1"/>
  <c r="F46" i="15"/>
  <c r="N46" i="15" s="1"/>
  <c r="G45" i="15"/>
  <c r="M39" i="15"/>
  <c r="N39" i="15" s="1"/>
  <c r="F34" i="15"/>
  <c r="G33" i="15"/>
  <c r="F105" i="15"/>
  <c r="G104" i="15"/>
  <c r="N104" i="15" s="1"/>
  <c r="F93" i="15"/>
  <c r="G92" i="15"/>
  <c r="L87" i="15"/>
  <c r="F81" i="15"/>
  <c r="N81" i="15" s="1"/>
  <c r="G80" i="15"/>
  <c r="N80" i="15" s="1"/>
  <c r="L75" i="15"/>
  <c r="F69" i="15"/>
  <c r="N69" i="15" s="1"/>
  <c r="G68" i="15"/>
  <c r="N68" i="15" s="1"/>
  <c r="L63" i="15"/>
  <c r="F57" i="15"/>
  <c r="N57" i="15" s="1"/>
  <c r="G56" i="15"/>
  <c r="L51" i="15"/>
  <c r="F45" i="15"/>
  <c r="N45" i="15" s="1"/>
  <c r="G44" i="15"/>
  <c r="L39" i="15"/>
  <c r="F33" i="15"/>
  <c r="N33" i="15" s="1"/>
  <c r="G32" i="15"/>
  <c r="C95" i="15"/>
  <c r="G91" i="15"/>
  <c r="C83" i="15"/>
  <c r="G79" i="15"/>
  <c r="C71" i="15"/>
  <c r="G67" i="15"/>
  <c r="C59" i="15"/>
  <c r="G55" i="15"/>
  <c r="C47" i="15"/>
  <c r="G43" i="15"/>
  <c r="C35" i="15"/>
  <c r="F32" i="15"/>
  <c r="N32" i="15" s="1"/>
  <c r="G31" i="15"/>
  <c r="F91" i="15"/>
  <c r="F79" i="15"/>
  <c r="F67" i="15"/>
  <c r="F55" i="15"/>
  <c r="F43" i="15"/>
  <c r="F31" i="15"/>
  <c r="C93" i="15"/>
  <c r="C81" i="15"/>
  <c r="C69" i="15"/>
  <c r="C57" i="15"/>
  <c r="C45" i="15"/>
  <c r="M35" i="15"/>
  <c r="N35" i="15" s="1"/>
  <c r="P35" i="15" s="1"/>
  <c r="C33" i="15"/>
  <c r="M34" i="15"/>
  <c r="N34" i="15" s="1"/>
  <c r="P34" i="15" s="1"/>
  <c r="L30" i="15"/>
  <c r="M29" i="15"/>
  <c r="L29" i="15"/>
  <c r="G30" i="15"/>
  <c r="F30" i="15"/>
  <c r="N30" i="15" s="1"/>
  <c r="G29" i="15"/>
  <c r="F29" i="15"/>
  <c r="P14" i="15"/>
  <c r="E14" i="15"/>
  <c r="H14" i="15" s="1"/>
  <c r="K14" i="15" s="1"/>
  <c r="P8" i="15"/>
  <c r="N10" i="15"/>
  <c r="P10" i="15" s="1"/>
  <c r="P23" i="15"/>
  <c r="E23" i="15" s="1"/>
  <c r="H23" i="15" s="1"/>
  <c r="K23" i="15" s="1"/>
  <c r="E26" i="15"/>
  <c r="H26" i="15" s="1"/>
  <c r="K26" i="15" s="1"/>
  <c r="P26" i="15"/>
  <c r="P20" i="15"/>
  <c r="N11" i="15"/>
  <c r="P11" i="15" s="1"/>
  <c r="C16" i="15"/>
  <c r="C27" i="15"/>
  <c r="F24" i="15"/>
  <c r="J20" i="15"/>
  <c r="K20" i="15" s="1"/>
  <c r="L18" i="15"/>
  <c r="M17" i="15"/>
  <c r="N17" i="15" s="1"/>
  <c r="C15" i="15"/>
  <c r="F12" i="15"/>
  <c r="J8" i="15"/>
  <c r="M28" i="15"/>
  <c r="L17" i="15"/>
  <c r="M16" i="15"/>
  <c r="C28" i="15"/>
  <c r="L28" i="15"/>
  <c r="M27" i="15"/>
  <c r="N27" i="15" s="1"/>
  <c r="C25" i="15"/>
  <c r="F22" i="15"/>
  <c r="N22" i="15" s="1"/>
  <c r="L16" i="15"/>
  <c r="M15" i="15"/>
  <c r="N15" i="15" s="1"/>
  <c r="C13" i="15"/>
  <c r="F10" i="15"/>
  <c r="L27" i="15"/>
  <c r="C24" i="15"/>
  <c r="F21" i="15"/>
  <c r="N21" i="15" s="1"/>
  <c r="L15" i="15"/>
  <c r="C12" i="15"/>
  <c r="F9" i="15"/>
  <c r="N9" i="15" s="1"/>
  <c r="M25" i="15"/>
  <c r="N25" i="15" s="1"/>
  <c r="P25" i="15" s="1"/>
  <c r="G19" i="15"/>
  <c r="M13" i="15"/>
  <c r="N13" i="15" s="1"/>
  <c r="P13" i="15" s="1"/>
  <c r="G7" i="15"/>
  <c r="M24" i="15"/>
  <c r="N24" i="15" s="1"/>
  <c r="P24" i="15" s="1"/>
  <c r="C22" i="15"/>
  <c r="E20" i="15"/>
  <c r="H20" i="15" s="1"/>
  <c r="F19" i="15"/>
  <c r="G18" i="15"/>
  <c r="N18" i="15" s="1"/>
  <c r="M12" i="15"/>
  <c r="C10" i="15"/>
  <c r="E8" i="15"/>
  <c r="H8" i="15" s="1"/>
  <c r="F7" i="15"/>
  <c r="N7" i="15" s="1"/>
  <c r="C21" i="15"/>
  <c r="G17" i="15"/>
  <c r="C9" i="15"/>
  <c r="G28" i="15"/>
  <c r="F17" i="15"/>
  <c r="G16" i="15"/>
  <c r="N108" i="14"/>
  <c r="P108" i="14" s="1"/>
  <c r="E108" i="14" s="1"/>
  <c r="H108" i="14" s="1"/>
  <c r="K75" i="14"/>
  <c r="P36" i="14"/>
  <c r="E36" i="14" s="1"/>
  <c r="H36" i="14" s="1"/>
  <c r="N92" i="14"/>
  <c r="E85" i="14"/>
  <c r="H85" i="14" s="1"/>
  <c r="N77" i="14"/>
  <c r="E56" i="14"/>
  <c r="H56" i="14" s="1"/>
  <c r="K56" i="14" s="1"/>
  <c r="F43" i="14"/>
  <c r="G43" i="14"/>
  <c r="L43" i="14"/>
  <c r="M43" i="14"/>
  <c r="C43" i="14"/>
  <c r="G113" i="14"/>
  <c r="L113" i="14"/>
  <c r="M113" i="14"/>
  <c r="C113" i="14"/>
  <c r="C108" i="14"/>
  <c r="J108" i="14"/>
  <c r="E68" i="14"/>
  <c r="H68" i="14" s="1"/>
  <c r="N65" i="14"/>
  <c r="N42" i="14"/>
  <c r="K37" i="14"/>
  <c r="N119" i="14"/>
  <c r="N116" i="14"/>
  <c r="K114" i="14"/>
  <c r="E97" i="14"/>
  <c r="H97" i="14" s="1"/>
  <c r="N84" i="14"/>
  <c r="E84" i="14" s="1"/>
  <c r="H84" i="14" s="1"/>
  <c r="N63" i="14"/>
  <c r="P63" i="14" s="1"/>
  <c r="P49" i="14"/>
  <c r="F79" i="14"/>
  <c r="G79" i="14"/>
  <c r="L79" i="14"/>
  <c r="M79" i="14"/>
  <c r="C79" i="14"/>
  <c r="F55" i="14"/>
  <c r="G55" i="14"/>
  <c r="L55" i="14"/>
  <c r="M55" i="14"/>
  <c r="N55" i="14" s="1"/>
  <c r="C55" i="14"/>
  <c r="P48" i="14"/>
  <c r="E48" i="14"/>
  <c r="H48" i="14" s="1"/>
  <c r="N112" i="14"/>
  <c r="F103" i="14"/>
  <c r="G103" i="14"/>
  <c r="L103" i="14"/>
  <c r="M103" i="14"/>
  <c r="C103" i="14"/>
  <c r="F67" i="14"/>
  <c r="G67" i="14"/>
  <c r="L67" i="14"/>
  <c r="M67" i="14"/>
  <c r="N67" i="14" s="1"/>
  <c r="C67" i="14"/>
  <c r="N54" i="14"/>
  <c r="P54" i="14" s="1"/>
  <c r="P109" i="14"/>
  <c r="E109" i="14" s="1"/>
  <c r="H109" i="14" s="1"/>
  <c r="K109" i="14" s="1"/>
  <c r="G101" i="14"/>
  <c r="L101" i="14"/>
  <c r="M101" i="14"/>
  <c r="N101" i="14" s="1"/>
  <c r="C101" i="14"/>
  <c r="P78" i="14"/>
  <c r="E78" i="14" s="1"/>
  <c r="H78" i="14" s="1"/>
  <c r="P84" i="14"/>
  <c r="K78" i="14"/>
  <c r="P39" i="14"/>
  <c r="E121" i="14"/>
  <c r="H121" i="14" s="1"/>
  <c r="K121" i="14" s="1"/>
  <c r="C120" i="14"/>
  <c r="J120" i="14"/>
  <c r="F91" i="14"/>
  <c r="G91" i="14"/>
  <c r="L91" i="14"/>
  <c r="M91" i="14"/>
  <c r="C91" i="14"/>
  <c r="K66" i="14"/>
  <c r="P61" i="14"/>
  <c r="E61" i="14" s="1"/>
  <c r="H61" i="14" s="1"/>
  <c r="K61" i="14" s="1"/>
  <c r="N47" i="14"/>
  <c r="P47" i="14" s="1"/>
  <c r="P122" i="14"/>
  <c r="N107" i="14"/>
  <c r="P107" i="14" s="1"/>
  <c r="N104" i="14"/>
  <c r="K102" i="14"/>
  <c r="P85" i="14"/>
  <c r="N80" i="14"/>
  <c r="P73" i="14"/>
  <c r="E73" i="14" s="1"/>
  <c r="H73" i="14" s="1"/>
  <c r="K73" i="14" s="1"/>
  <c r="P96" i="14"/>
  <c r="E96" i="14" s="1"/>
  <c r="H96" i="14" s="1"/>
  <c r="K85" i="14"/>
  <c r="K68" i="14"/>
  <c r="E44" i="14"/>
  <c r="H44" i="14" s="1"/>
  <c r="K44" i="14" s="1"/>
  <c r="P121" i="14"/>
  <c r="F115" i="14"/>
  <c r="G115" i="14"/>
  <c r="L115" i="14"/>
  <c r="M115" i="14"/>
  <c r="C115" i="14"/>
  <c r="F113" i="14"/>
  <c r="N100" i="14"/>
  <c r="K97" i="14"/>
  <c r="E75" i="14"/>
  <c r="H75" i="14" s="1"/>
  <c r="P37" i="14"/>
  <c r="L118" i="14"/>
  <c r="M117" i="14"/>
  <c r="F112" i="14"/>
  <c r="G111" i="14"/>
  <c r="N111" i="14" s="1"/>
  <c r="L106" i="14"/>
  <c r="M105" i="14"/>
  <c r="N105" i="14" s="1"/>
  <c r="P105" i="14" s="1"/>
  <c r="F100" i="14"/>
  <c r="G99" i="14"/>
  <c r="J96" i="14"/>
  <c r="L94" i="14"/>
  <c r="M93" i="14"/>
  <c r="F88" i="14"/>
  <c r="N88" i="14" s="1"/>
  <c r="G87" i="14"/>
  <c r="J84" i="14"/>
  <c r="L82" i="14"/>
  <c r="M81" i="14"/>
  <c r="F76" i="14"/>
  <c r="N76" i="14" s="1"/>
  <c r="J72" i="14"/>
  <c r="L70" i="14"/>
  <c r="M69" i="14"/>
  <c r="F64" i="14"/>
  <c r="N64" i="14" s="1"/>
  <c r="G63" i="14"/>
  <c r="J60" i="14"/>
  <c r="L58" i="14"/>
  <c r="M57" i="14"/>
  <c r="F52" i="14"/>
  <c r="G51" i="14"/>
  <c r="J48" i="14"/>
  <c r="K48" i="14" s="1"/>
  <c r="L46" i="14"/>
  <c r="M45" i="14"/>
  <c r="F40" i="14"/>
  <c r="G39" i="14"/>
  <c r="J36" i="14"/>
  <c r="L34" i="14"/>
  <c r="M33" i="14"/>
  <c r="N33" i="14" s="1"/>
  <c r="F87" i="14"/>
  <c r="G86" i="14"/>
  <c r="L81" i="14"/>
  <c r="G74" i="14"/>
  <c r="L69" i="14"/>
  <c r="G62" i="14"/>
  <c r="L57" i="14"/>
  <c r="F51" i="14"/>
  <c r="G50" i="14"/>
  <c r="L45" i="14"/>
  <c r="F39" i="14"/>
  <c r="G38" i="14"/>
  <c r="L33" i="14"/>
  <c r="F122" i="14"/>
  <c r="L116" i="14"/>
  <c r="F110" i="14"/>
  <c r="L104" i="14"/>
  <c r="F98" i="14"/>
  <c r="L92" i="14"/>
  <c r="C89" i="14"/>
  <c r="F86" i="14"/>
  <c r="L80" i="14"/>
  <c r="C77" i="14"/>
  <c r="F74" i="14"/>
  <c r="C65" i="14"/>
  <c r="F62" i="14"/>
  <c r="C53" i="14"/>
  <c r="F50" i="14"/>
  <c r="C41" i="14"/>
  <c r="F38" i="14"/>
  <c r="G120" i="14"/>
  <c r="N120" i="14" s="1"/>
  <c r="C112" i="14"/>
  <c r="G108" i="14"/>
  <c r="C100" i="14"/>
  <c r="C88" i="14"/>
  <c r="G84" i="14"/>
  <c r="C76" i="14"/>
  <c r="G72" i="14"/>
  <c r="N72" i="14" s="1"/>
  <c r="C64" i="14"/>
  <c r="G60" i="14"/>
  <c r="N60" i="14" s="1"/>
  <c r="C52" i="14"/>
  <c r="M89" i="14"/>
  <c r="N89" i="14" s="1"/>
  <c r="E49" i="14"/>
  <c r="H49" i="14" s="1"/>
  <c r="K49" i="14" s="1"/>
  <c r="M41" i="14"/>
  <c r="N41" i="14" s="1"/>
  <c r="C39" i="14"/>
  <c r="E37" i="14"/>
  <c r="H37" i="14" s="1"/>
  <c r="C122" i="14"/>
  <c r="F119" i="14"/>
  <c r="C110" i="14"/>
  <c r="F107" i="14"/>
  <c r="C98" i="14"/>
  <c r="F95" i="14"/>
  <c r="N95" i="14" s="1"/>
  <c r="G94" i="14"/>
  <c r="N94" i="14" s="1"/>
  <c r="L89" i="14"/>
  <c r="C86" i="14"/>
  <c r="F83" i="14"/>
  <c r="N83" i="14" s="1"/>
  <c r="G82" i="14"/>
  <c r="N82" i="14" s="1"/>
  <c r="L77" i="14"/>
  <c r="C74" i="14"/>
  <c r="F71" i="14"/>
  <c r="N71" i="14" s="1"/>
  <c r="G70" i="14"/>
  <c r="N70" i="14" s="1"/>
  <c r="L65" i="14"/>
  <c r="C62" i="14"/>
  <c r="F59" i="14"/>
  <c r="N59" i="14" s="1"/>
  <c r="G58" i="14"/>
  <c r="N58" i="14" s="1"/>
  <c r="L53" i="14"/>
  <c r="M52" i="14"/>
  <c r="N52" i="14" s="1"/>
  <c r="P52" i="14" s="1"/>
  <c r="C50" i="14"/>
  <c r="F47" i="14"/>
  <c r="G46" i="14"/>
  <c r="L41" i="14"/>
  <c r="M40" i="14"/>
  <c r="N40" i="14" s="1"/>
  <c r="P40" i="14" s="1"/>
  <c r="E40" i="14" s="1"/>
  <c r="H40" i="14" s="1"/>
  <c r="K40" i="14" s="1"/>
  <c r="C38" i="14"/>
  <c r="F35" i="14"/>
  <c r="N35" i="14" s="1"/>
  <c r="G34" i="14"/>
  <c r="G117" i="14"/>
  <c r="G105" i="14"/>
  <c r="M99" i="14"/>
  <c r="N99" i="14" s="1"/>
  <c r="P99" i="14" s="1"/>
  <c r="G93" i="14"/>
  <c r="M87" i="14"/>
  <c r="G81" i="14"/>
  <c r="G69" i="14"/>
  <c r="G57" i="14"/>
  <c r="M51" i="14"/>
  <c r="N51" i="14" s="1"/>
  <c r="P51" i="14" s="1"/>
  <c r="F46" i="14"/>
  <c r="N46" i="14" s="1"/>
  <c r="G45" i="14"/>
  <c r="M39" i="14"/>
  <c r="N39" i="14" s="1"/>
  <c r="E39" i="14" s="1"/>
  <c r="H39" i="14" s="1"/>
  <c r="K39" i="14" s="1"/>
  <c r="F34" i="14"/>
  <c r="N34" i="14" s="1"/>
  <c r="G33" i="14"/>
  <c r="M122" i="14"/>
  <c r="N122" i="14" s="1"/>
  <c r="E122" i="14" s="1"/>
  <c r="H122" i="14" s="1"/>
  <c r="K122" i="14" s="1"/>
  <c r="F117" i="14"/>
  <c r="M110" i="14"/>
  <c r="F105" i="14"/>
  <c r="M98" i="14"/>
  <c r="F93" i="14"/>
  <c r="M86" i="14"/>
  <c r="N86" i="14" s="1"/>
  <c r="P86" i="14" s="1"/>
  <c r="E86" i="14" s="1"/>
  <c r="H86" i="14" s="1"/>
  <c r="K86" i="14" s="1"/>
  <c r="F81" i="14"/>
  <c r="M74" i="14"/>
  <c r="F69" i="14"/>
  <c r="M62" i="14"/>
  <c r="F57" i="14"/>
  <c r="M50" i="14"/>
  <c r="N50" i="14" s="1"/>
  <c r="P50" i="14" s="1"/>
  <c r="F45" i="14"/>
  <c r="M38" i="14"/>
  <c r="F33" i="14"/>
  <c r="C119" i="14"/>
  <c r="C107" i="14"/>
  <c r="C95" i="14"/>
  <c r="C83" i="14"/>
  <c r="C71" i="14"/>
  <c r="C59" i="14"/>
  <c r="P27" i="14"/>
  <c r="E27" i="14"/>
  <c r="H27" i="14" s="1"/>
  <c r="K27" i="14" s="1"/>
  <c r="N21" i="14"/>
  <c r="P10" i="14"/>
  <c r="P28" i="14"/>
  <c r="E28" i="14" s="1"/>
  <c r="H28" i="14" s="1"/>
  <c r="K28" i="14" s="1"/>
  <c r="N8" i="14"/>
  <c r="P15" i="14"/>
  <c r="E15" i="14" s="1"/>
  <c r="H15" i="14" s="1"/>
  <c r="K15" i="14" s="1"/>
  <c r="P22" i="14"/>
  <c r="P16" i="14"/>
  <c r="E16" i="14" s="1"/>
  <c r="H16" i="14" s="1"/>
  <c r="K16" i="14" s="1"/>
  <c r="P9" i="14"/>
  <c r="E9" i="14" s="1"/>
  <c r="H9" i="14" s="1"/>
  <c r="K9" i="14" s="1"/>
  <c r="L32" i="14"/>
  <c r="M31" i="14"/>
  <c r="C29" i="14"/>
  <c r="F26" i="14"/>
  <c r="G25" i="14"/>
  <c r="L20" i="14"/>
  <c r="M19" i="14"/>
  <c r="C17" i="14"/>
  <c r="F14" i="14"/>
  <c r="G13" i="14"/>
  <c r="L8" i="14"/>
  <c r="M7" i="14"/>
  <c r="N7" i="14" s="1"/>
  <c r="L31" i="14"/>
  <c r="M30" i="14"/>
  <c r="F25" i="14"/>
  <c r="G24" i="14"/>
  <c r="N24" i="14" s="1"/>
  <c r="L19" i="14"/>
  <c r="M18" i="14"/>
  <c r="F13" i="14"/>
  <c r="G12" i="14"/>
  <c r="N12" i="14" s="1"/>
  <c r="L7" i="14"/>
  <c r="L30" i="14"/>
  <c r="M29" i="14"/>
  <c r="C27" i="14"/>
  <c r="L18" i="14"/>
  <c r="M17" i="14"/>
  <c r="C15" i="14"/>
  <c r="L29" i="14"/>
  <c r="C26" i="14"/>
  <c r="L17" i="14"/>
  <c r="C14" i="14"/>
  <c r="C18" i="14"/>
  <c r="C25" i="14"/>
  <c r="E23" i="14"/>
  <c r="H23" i="14" s="1"/>
  <c r="K23" i="14" s="1"/>
  <c r="C13" i="14"/>
  <c r="E11" i="14"/>
  <c r="H11" i="14" s="1"/>
  <c r="K11" i="14" s="1"/>
  <c r="G32" i="14"/>
  <c r="N32" i="14" s="1"/>
  <c r="M26" i="14"/>
  <c r="N26" i="14" s="1"/>
  <c r="P26" i="14" s="1"/>
  <c r="C24" i="14"/>
  <c r="E22" i="14"/>
  <c r="H22" i="14" s="1"/>
  <c r="K22" i="14" s="1"/>
  <c r="G20" i="14"/>
  <c r="N20" i="14" s="1"/>
  <c r="M14" i="14"/>
  <c r="C12" i="14"/>
  <c r="E10" i="14"/>
  <c r="H10" i="14" s="1"/>
  <c r="K10" i="14" s="1"/>
  <c r="G8" i="14"/>
  <c r="G31" i="14"/>
  <c r="M25" i="14"/>
  <c r="N25" i="14" s="1"/>
  <c r="P25" i="14" s="1"/>
  <c r="G19" i="14"/>
  <c r="M13" i="14"/>
  <c r="G7" i="14"/>
  <c r="G30" i="14"/>
  <c r="G18" i="14"/>
  <c r="C30" i="14"/>
  <c r="G29" i="14"/>
  <c r="G17" i="14"/>
  <c r="J106" i="12"/>
  <c r="E106" i="12"/>
  <c r="D21" i="36" s="1"/>
  <c r="E92" i="12"/>
  <c r="H92" i="12"/>
  <c r="J92" i="12"/>
  <c r="E112" i="12"/>
  <c r="H112" i="12"/>
  <c r="J112" i="12"/>
  <c r="H109" i="12"/>
  <c r="J109" i="12"/>
  <c r="I109" i="12" s="1"/>
  <c r="E99" i="12"/>
  <c r="H99" i="12"/>
  <c r="J99" i="12"/>
  <c r="E88" i="12"/>
  <c r="H88" i="12"/>
  <c r="J88" i="12"/>
  <c r="E80" i="12"/>
  <c r="F80" i="12"/>
  <c r="H80" i="12"/>
  <c r="J80" i="12"/>
  <c r="I80" i="12" s="1"/>
  <c r="K57" i="12"/>
  <c r="D57" i="12"/>
  <c r="G57" i="12" s="1"/>
  <c r="N53" i="25" s="1"/>
  <c r="F121" i="12"/>
  <c r="E115" i="12"/>
  <c r="H115" i="12"/>
  <c r="J115" i="12"/>
  <c r="I115" i="12" s="1"/>
  <c r="E95" i="12"/>
  <c r="H95" i="12"/>
  <c r="J95" i="12"/>
  <c r="E84" i="12"/>
  <c r="H84" i="12"/>
  <c r="J84" i="12"/>
  <c r="E68" i="12"/>
  <c r="F68" i="12"/>
  <c r="H68" i="12"/>
  <c r="J68" i="12"/>
  <c r="J118" i="12"/>
  <c r="E118" i="12"/>
  <c r="J102" i="12"/>
  <c r="I102" i="12" s="1"/>
  <c r="K102" i="12" s="1"/>
  <c r="E102" i="12"/>
  <c r="E91" i="12"/>
  <c r="H91" i="12"/>
  <c r="J91" i="12"/>
  <c r="H121" i="12"/>
  <c r="J121" i="12"/>
  <c r="I121" i="12" s="1"/>
  <c r="E108" i="12"/>
  <c r="H108" i="12"/>
  <c r="J108" i="12"/>
  <c r="H105" i="12"/>
  <c r="J105" i="12"/>
  <c r="I105" i="12" s="1"/>
  <c r="J98" i="12"/>
  <c r="E98" i="12"/>
  <c r="D20" i="36" s="1"/>
  <c r="F98" i="12"/>
  <c r="E87" i="12"/>
  <c r="H87" i="12"/>
  <c r="J87" i="12"/>
  <c r="I87" i="12" s="1"/>
  <c r="F117" i="12"/>
  <c r="E26" i="36" s="1"/>
  <c r="E111" i="12"/>
  <c r="D24" i="36" s="1"/>
  <c r="H111" i="12"/>
  <c r="J111" i="12"/>
  <c r="J94" i="12"/>
  <c r="I94" i="12" s="1"/>
  <c r="K94" i="12" s="1"/>
  <c r="D94" i="12" s="1"/>
  <c r="G94" i="12" s="1"/>
  <c r="N90" i="25" s="1"/>
  <c r="E94" i="12"/>
  <c r="F94" i="12"/>
  <c r="K49" i="12"/>
  <c r="J114" i="12"/>
  <c r="E114" i="12"/>
  <c r="J90" i="12"/>
  <c r="F90" i="12"/>
  <c r="E19" i="36" s="1"/>
  <c r="E90" i="12"/>
  <c r="E72" i="12"/>
  <c r="F72" i="12"/>
  <c r="H72" i="12"/>
  <c r="J72" i="12"/>
  <c r="E120" i="12"/>
  <c r="H120" i="12"/>
  <c r="J120" i="12"/>
  <c r="I120" i="12" s="1"/>
  <c r="H117" i="12"/>
  <c r="J117" i="12"/>
  <c r="E104" i="12"/>
  <c r="H104" i="12"/>
  <c r="J104" i="12"/>
  <c r="I104" i="12" s="1"/>
  <c r="J86" i="12"/>
  <c r="E86" i="12"/>
  <c r="F86" i="12"/>
  <c r="E18" i="36" s="1"/>
  <c r="F113" i="12"/>
  <c r="E25" i="36" s="1"/>
  <c r="E107" i="12"/>
  <c r="H107" i="12"/>
  <c r="J107" i="12"/>
  <c r="J82" i="12"/>
  <c r="I82" i="12" s="1"/>
  <c r="K82" i="12" s="1"/>
  <c r="E82" i="12"/>
  <c r="F82" i="12"/>
  <c r="J110" i="12"/>
  <c r="E110" i="12"/>
  <c r="D23" i="36" s="1"/>
  <c r="J122" i="12"/>
  <c r="E122" i="12"/>
  <c r="H122" i="12"/>
  <c r="E116" i="12"/>
  <c r="H116" i="12"/>
  <c r="J116" i="12"/>
  <c r="H113" i="12"/>
  <c r="J113" i="12"/>
  <c r="I113" i="12" s="1"/>
  <c r="H106" i="12"/>
  <c r="E100" i="12"/>
  <c r="H100" i="12"/>
  <c r="J100" i="12"/>
  <c r="I100" i="12" s="1"/>
  <c r="F64" i="12"/>
  <c r="E64" i="12"/>
  <c r="H64" i="12"/>
  <c r="J64" i="12"/>
  <c r="I64" i="12" s="1"/>
  <c r="F122" i="12"/>
  <c r="E119" i="12"/>
  <c r="H119" i="12"/>
  <c r="J119" i="12"/>
  <c r="I119" i="12" s="1"/>
  <c r="F106" i="12"/>
  <c r="E21" i="36" s="1"/>
  <c r="E103" i="12"/>
  <c r="H103" i="12"/>
  <c r="J103" i="12"/>
  <c r="E96" i="12"/>
  <c r="H96" i="12"/>
  <c r="J96" i="12"/>
  <c r="I96" i="12" s="1"/>
  <c r="F92" i="12"/>
  <c r="F76" i="12"/>
  <c r="E76" i="12"/>
  <c r="H76" i="12"/>
  <c r="J76" i="12"/>
  <c r="H74" i="12"/>
  <c r="H70" i="12"/>
  <c r="J83" i="12"/>
  <c r="I83" i="12" s="1"/>
  <c r="J79" i="12"/>
  <c r="I79" i="12" s="1"/>
  <c r="J75" i="12"/>
  <c r="I75" i="12" s="1"/>
  <c r="J71" i="12"/>
  <c r="I71" i="12" s="1"/>
  <c r="J67" i="12"/>
  <c r="J63" i="12"/>
  <c r="J59" i="12"/>
  <c r="I59" i="12" s="1"/>
  <c r="J55" i="12"/>
  <c r="I55" i="12" s="1"/>
  <c r="J51" i="12"/>
  <c r="J47" i="12"/>
  <c r="I47" i="12" s="1"/>
  <c r="J43" i="12"/>
  <c r="I43" i="12" s="1"/>
  <c r="J39" i="12"/>
  <c r="I39" i="12" s="1"/>
  <c r="J35" i="12"/>
  <c r="I35" i="12" s="1"/>
  <c r="J31" i="12"/>
  <c r="I31" i="12" s="1"/>
  <c r="F78" i="12"/>
  <c r="F66" i="12"/>
  <c r="F62" i="12"/>
  <c r="F54" i="12"/>
  <c r="F50" i="12"/>
  <c r="F46" i="12"/>
  <c r="F42" i="12"/>
  <c r="F38" i="12"/>
  <c r="E12" i="36" s="1"/>
  <c r="F34" i="12"/>
  <c r="F74" i="12"/>
  <c r="F58" i="12"/>
  <c r="I58" i="12" s="1"/>
  <c r="H83" i="12"/>
  <c r="H79" i="12"/>
  <c r="E78" i="12"/>
  <c r="H75" i="12"/>
  <c r="E74" i="12"/>
  <c r="I74" i="12" s="1"/>
  <c r="H71" i="12"/>
  <c r="E70" i="12"/>
  <c r="H67" i="12"/>
  <c r="E66" i="12"/>
  <c r="H63" i="12"/>
  <c r="E62" i="12"/>
  <c r="D15" i="36" s="1"/>
  <c r="H59" i="12"/>
  <c r="E58" i="12"/>
  <c r="H55" i="12"/>
  <c r="E54" i="12"/>
  <c r="H51" i="12"/>
  <c r="E50" i="12"/>
  <c r="H47" i="12"/>
  <c r="E46" i="12"/>
  <c r="I46" i="12" s="1"/>
  <c r="H43" i="12"/>
  <c r="E42" i="12"/>
  <c r="I42" i="12" s="1"/>
  <c r="H39" i="12"/>
  <c r="E38" i="12"/>
  <c r="H35" i="12"/>
  <c r="E34" i="12"/>
  <c r="H31" i="12"/>
  <c r="E30" i="12"/>
  <c r="I30" i="12" s="1"/>
  <c r="F70" i="12"/>
  <c r="E17" i="36" s="1"/>
  <c r="J60" i="12"/>
  <c r="J56" i="12"/>
  <c r="I56" i="12" s="1"/>
  <c r="J52" i="12"/>
  <c r="J48" i="12"/>
  <c r="J44" i="12"/>
  <c r="J40" i="12"/>
  <c r="I40" i="12" s="1"/>
  <c r="J36" i="12"/>
  <c r="I36" i="12" s="1"/>
  <c r="J32" i="12"/>
  <c r="J28" i="12"/>
  <c r="F67" i="12"/>
  <c r="F75" i="12"/>
  <c r="F63" i="12"/>
  <c r="H60" i="12"/>
  <c r="H56" i="12"/>
  <c r="H52" i="12"/>
  <c r="H48" i="12"/>
  <c r="H44" i="12"/>
  <c r="H40" i="12"/>
  <c r="H36" i="12"/>
  <c r="H32" i="12"/>
  <c r="H28" i="12"/>
  <c r="J101" i="12"/>
  <c r="I101" i="12" s="1"/>
  <c r="K101" i="12" s="1"/>
  <c r="J97" i="12"/>
  <c r="I97" i="12" s="1"/>
  <c r="K97" i="12" s="1"/>
  <c r="D97" i="12" s="1"/>
  <c r="J93" i="12"/>
  <c r="I93" i="12" s="1"/>
  <c r="K93" i="12" s="1"/>
  <c r="J89" i="12"/>
  <c r="I89" i="12" s="1"/>
  <c r="J85" i="12"/>
  <c r="I85" i="12" s="1"/>
  <c r="K85" i="12" s="1"/>
  <c r="J81" i="12"/>
  <c r="I81" i="12" s="1"/>
  <c r="K81" i="12" s="1"/>
  <c r="J77" i="12"/>
  <c r="I77" i="12" s="1"/>
  <c r="K77" i="12" s="1"/>
  <c r="J73" i="12"/>
  <c r="I73" i="12" s="1"/>
  <c r="K73" i="12" s="1"/>
  <c r="J69" i="12"/>
  <c r="I69" i="12" s="1"/>
  <c r="K69" i="12" s="1"/>
  <c r="J65" i="12"/>
  <c r="I65" i="12" s="1"/>
  <c r="K65" i="12" s="1"/>
  <c r="J61" i="12"/>
  <c r="I61" i="12" s="1"/>
  <c r="K61" i="12" s="1"/>
  <c r="J57" i="12"/>
  <c r="I57" i="12" s="1"/>
  <c r="J53" i="12"/>
  <c r="I53" i="12" s="1"/>
  <c r="K53" i="12" s="1"/>
  <c r="J49" i="12"/>
  <c r="I49" i="12" s="1"/>
  <c r="D49" i="12" s="1"/>
  <c r="G49" i="12" s="1"/>
  <c r="N45" i="25" s="1"/>
  <c r="J45" i="12"/>
  <c r="I45" i="12" s="1"/>
  <c r="K45" i="12" s="1"/>
  <c r="J41" i="12"/>
  <c r="I41" i="12" s="1"/>
  <c r="K41" i="12" s="1"/>
  <c r="J37" i="12"/>
  <c r="I37" i="12" s="1"/>
  <c r="K37" i="12" s="1"/>
  <c r="J33" i="12"/>
  <c r="I33" i="12" s="1"/>
  <c r="K33" i="12" s="1"/>
  <c r="J29" i="12"/>
  <c r="I29" i="12" s="1"/>
  <c r="K29" i="12" s="1"/>
  <c r="D29" i="12" s="1"/>
  <c r="G29" i="12" s="1"/>
  <c r="N25" i="25" s="1"/>
  <c r="F56" i="12"/>
  <c r="F48" i="12"/>
  <c r="E13" i="36" s="1"/>
  <c r="F44" i="12"/>
  <c r="F40" i="12"/>
  <c r="F36" i="12"/>
  <c r="E11" i="36" s="1"/>
  <c r="F32" i="12"/>
  <c r="F28" i="12"/>
  <c r="F60" i="12"/>
  <c r="F52" i="12"/>
  <c r="I9" i="12"/>
  <c r="I13" i="12"/>
  <c r="K13" i="12" s="1"/>
  <c r="E24" i="12"/>
  <c r="D10" i="36" s="1"/>
  <c r="E20" i="12"/>
  <c r="E16" i="12"/>
  <c r="J26" i="12"/>
  <c r="J22" i="12"/>
  <c r="J18" i="12"/>
  <c r="J14" i="12"/>
  <c r="J10" i="12"/>
  <c r="H26" i="12"/>
  <c r="E25" i="12"/>
  <c r="I25" i="12" s="1"/>
  <c r="H22" i="12"/>
  <c r="E21" i="12"/>
  <c r="I21" i="12" s="1"/>
  <c r="H18" i="12"/>
  <c r="E17" i="12"/>
  <c r="H14" i="12"/>
  <c r="E13" i="12"/>
  <c r="D8" i="36" s="1"/>
  <c r="H10" i="12"/>
  <c r="J27" i="12"/>
  <c r="I27" i="12" s="1"/>
  <c r="J23" i="12"/>
  <c r="I23" i="12" s="1"/>
  <c r="J19" i="12"/>
  <c r="I19" i="12" s="1"/>
  <c r="J15" i="12"/>
  <c r="I15" i="12" s="1"/>
  <c r="J11" i="12"/>
  <c r="I11" i="12" s="1"/>
  <c r="J7" i="12"/>
  <c r="I7" i="12" s="1"/>
  <c r="F22" i="12"/>
  <c r="F14" i="12"/>
  <c r="F10" i="12"/>
  <c r="E7" i="36" s="1"/>
  <c r="F18" i="12"/>
  <c r="E9" i="36" s="1"/>
  <c r="H27" i="12"/>
  <c r="E26" i="12"/>
  <c r="H23" i="12"/>
  <c r="H19" i="12"/>
  <c r="H15" i="12"/>
  <c r="H11" i="12"/>
  <c r="H7" i="12"/>
  <c r="J24" i="12"/>
  <c r="I24" i="12" s="1"/>
  <c r="J20" i="12"/>
  <c r="J16" i="12"/>
  <c r="J12" i="12"/>
  <c r="I12" i="12" s="1"/>
  <c r="J8" i="12"/>
  <c r="I8" i="12" s="1"/>
  <c r="F7" i="12"/>
  <c r="H24" i="12"/>
  <c r="H20" i="12"/>
  <c r="H16" i="12"/>
  <c r="H12" i="12"/>
  <c r="H8" i="12"/>
  <c r="E95" i="20"/>
  <c r="F95" i="20"/>
  <c r="H95" i="20"/>
  <c r="J95" i="20"/>
  <c r="H120" i="20"/>
  <c r="J120" i="20"/>
  <c r="I120" i="20" s="1"/>
  <c r="K108" i="20"/>
  <c r="D108" i="20"/>
  <c r="G108" i="20" s="1"/>
  <c r="E99" i="20"/>
  <c r="F99" i="20"/>
  <c r="H99" i="20"/>
  <c r="J99" i="20"/>
  <c r="I99" i="20" s="1"/>
  <c r="J105" i="20"/>
  <c r="I105" i="20" s="1"/>
  <c r="K105" i="20" s="1"/>
  <c r="F105" i="20"/>
  <c r="E105" i="20"/>
  <c r="J109" i="20"/>
  <c r="E109" i="20"/>
  <c r="F109" i="20"/>
  <c r="J113" i="20"/>
  <c r="I113" i="20" s="1"/>
  <c r="K113" i="20" s="1"/>
  <c r="E113" i="20"/>
  <c r="F113" i="20"/>
  <c r="E79" i="20"/>
  <c r="F79" i="20"/>
  <c r="H79" i="20"/>
  <c r="J79" i="20"/>
  <c r="K116" i="20"/>
  <c r="K112" i="20"/>
  <c r="D112" i="20"/>
  <c r="G112" i="20" s="1"/>
  <c r="E103" i="20"/>
  <c r="F103" i="20"/>
  <c r="H103" i="20"/>
  <c r="J103" i="20"/>
  <c r="I103" i="20" s="1"/>
  <c r="F83" i="20"/>
  <c r="E83" i="20"/>
  <c r="H83" i="20"/>
  <c r="J83" i="20"/>
  <c r="K72" i="20"/>
  <c r="E107" i="20"/>
  <c r="F107" i="20"/>
  <c r="H107" i="20"/>
  <c r="J107" i="20"/>
  <c r="F121" i="20"/>
  <c r="F111" i="20"/>
  <c r="E111" i="20"/>
  <c r="H111" i="20"/>
  <c r="J111" i="20"/>
  <c r="E119" i="20"/>
  <c r="H119" i="20"/>
  <c r="J119" i="20"/>
  <c r="I119" i="20" s="1"/>
  <c r="E122" i="20"/>
  <c r="H122" i="20"/>
  <c r="J122" i="20"/>
  <c r="I122" i="20" s="1"/>
  <c r="E115" i="20"/>
  <c r="H115" i="20"/>
  <c r="J115" i="20"/>
  <c r="E87" i="20"/>
  <c r="F87" i="20"/>
  <c r="H87" i="20"/>
  <c r="J87" i="20"/>
  <c r="I87" i="20" s="1"/>
  <c r="K64" i="20"/>
  <c r="D64" i="20"/>
  <c r="G64" i="20" s="1"/>
  <c r="E118" i="20"/>
  <c r="H118" i="20"/>
  <c r="J118" i="20"/>
  <c r="I118" i="20" s="1"/>
  <c r="J101" i="20"/>
  <c r="E101" i="20"/>
  <c r="F101" i="20"/>
  <c r="E91" i="20"/>
  <c r="F91" i="20"/>
  <c r="H91" i="20"/>
  <c r="J91" i="20"/>
  <c r="K85" i="20"/>
  <c r="J117" i="20"/>
  <c r="F117" i="20"/>
  <c r="E117" i="20"/>
  <c r="K80" i="20"/>
  <c r="D80" i="20"/>
  <c r="G80" i="20" s="1"/>
  <c r="K32" i="20"/>
  <c r="J121" i="20"/>
  <c r="E121" i="20"/>
  <c r="H89" i="20"/>
  <c r="J114" i="20"/>
  <c r="I114" i="20" s="1"/>
  <c r="J110" i="20"/>
  <c r="I110" i="20" s="1"/>
  <c r="J106" i="20"/>
  <c r="I106" i="20" s="1"/>
  <c r="J102" i="20"/>
  <c r="I102" i="20" s="1"/>
  <c r="J98" i="20"/>
  <c r="I98" i="20" s="1"/>
  <c r="J94" i="20"/>
  <c r="I94" i="20" s="1"/>
  <c r="J90" i="20"/>
  <c r="I90" i="20" s="1"/>
  <c r="J86" i="20"/>
  <c r="I86" i="20" s="1"/>
  <c r="J82" i="20"/>
  <c r="I82" i="20" s="1"/>
  <c r="J78" i="20"/>
  <c r="I78" i="20" s="1"/>
  <c r="J74" i="20"/>
  <c r="I74" i="20" s="1"/>
  <c r="J70" i="20"/>
  <c r="I70" i="20" s="1"/>
  <c r="J66" i="20"/>
  <c r="I66" i="20" s="1"/>
  <c r="J62" i="20"/>
  <c r="I62" i="20" s="1"/>
  <c r="J58" i="20"/>
  <c r="I58" i="20" s="1"/>
  <c r="J54" i="20"/>
  <c r="I54" i="20" s="1"/>
  <c r="J50" i="20"/>
  <c r="I50" i="20" s="1"/>
  <c r="J46" i="20"/>
  <c r="I46" i="20" s="1"/>
  <c r="J42" i="20"/>
  <c r="I42" i="20" s="1"/>
  <c r="J38" i="20"/>
  <c r="I38" i="20" s="1"/>
  <c r="J34" i="20"/>
  <c r="I34" i="20" s="1"/>
  <c r="F85" i="20"/>
  <c r="F81" i="20"/>
  <c r="F61" i="20"/>
  <c r="F57" i="20"/>
  <c r="F53" i="20"/>
  <c r="F49" i="20"/>
  <c r="F45" i="20"/>
  <c r="F41" i="20"/>
  <c r="F37" i="20"/>
  <c r="I37" i="20" s="1"/>
  <c r="F97" i="20"/>
  <c r="F77" i="20"/>
  <c r="F73" i="20"/>
  <c r="F65" i="20"/>
  <c r="H114" i="20"/>
  <c r="H110" i="20"/>
  <c r="H106" i="20"/>
  <c r="H102" i="20"/>
  <c r="H98" i="20"/>
  <c r="E97" i="20"/>
  <c r="I97" i="20" s="1"/>
  <c r="H94" i="20"/>
  <c r="E93" i="20"/>
  <c r="I93" i="20" s="1"/>
  <c r="K93" i="20" s="1"/>
  <c r="H90" i="20"/>
  <c r="E89" i="20"/>
  <c r="H86" i="20"/>
  <c r="E85" i="20"/>
  <c r="I85" i="20" s="1"/>
  <c r="H82" i="20"/>
  <c r="E81" i="20"/>
  <c r="I81" i="20" s="1"/>
  <c r="H78" i="20"/>
  <c r="E77" i="20"/>
  <c r="I77" i="20" s="1"/>
  <c r="H74" i="20"/>
  <c r="E73" i="20"/>
  <c r="I73" i="20" s="1"/>
  <c r="H70" i="20"/>
  <c r="E69" i="20"/>
  <c r="I69" i="20" s="1"/>
  <c r="H66" i="20"/>
  <c r="E65" i="20"/>
  <c r="I65" i="20" s="1"/>
  <c r="H62" i="20"/>
  <c r="E61" i="20"/>
  <c r="I61" i="20" s="1"/>
  <c r="H58" i="20"/>
  <c r="E57" i="20"/>
  <c r="I57" i="20" s="1"/>
  <c r="H54" i="20"/>
  <c r="E53" i="20"/>
  <c r="I53" i="20" s="1"/>
  <c r="H50" i="20"/>
  <c r="E49" i="20"/>
  <c r="I49" i="20" s="1"/>
  <c r="H46" i="20"/>
  <c r="E45" i="20"/>
  <c r="I45" i="20" s="1"/>
  <c r="H42" i="20"/>
  <c r="E41" i="20"/>
  <c r="I41" i="20" s="1"/>
  <c r="H38" i="20"/>
  <c r="E37" i="20"/>
  <c r="H34" i="20"/>
  <c r="E33" i="20"/>
  <c r="I33" i="20" s="1"/>
  <c r="F93" i="20"/>
  <c r="F89" i="20"/>
  <c r="F69" i="20"/>
  <c r="D85" i="20"/>
  <c r="G85" i="20" s="1"/>
  <c r="J75" i="20"/>
  <c r="J71" i="20"/>
  <c r="J67" i="20"/>
  <c r="I67" i="20" s="1"/>
  <c r="J63" i="20"/>
  <c r="I63" i="20" s="1"/>
  <c r="J59" i="20"/>
  <c r="J55" i="20"/>
  <c r="J51" i="20"/>
  <c r="I51" i="20" s="1"/>
  <c r="J47" i="20"/>
  <c r="J43" i="20"/>
  <c r="J39" i="20"/>
  <c r="J35" i="20"/>
  <c r="I35" i="20" s="1"/>
  <c r="J31" i="20"/>
  <c r="F74" i="20"/>
  <c r="H75" i="20"/>
  <c r="H71" i="20"/>
  <c r="H67" i="20"/>
  <c r="E66" i="20"/>
  <c r="H63" i="20"/>
  <c r="H59" i="20"/>
  <c r="H55" i="20"/>
  <c r="H51" i="20"/>
  <c r="H47" i="20"/>
  <c r="H43" i="20"/>
  <c r="H39" i="20"/>
  <c r="H35" i="20"/>
  <c r="H31" i="20"/>
  <c r="J116" i="20"/>
  <c r="I116" i="20" s="1"/>
  <c r="D116" i="20" s="1"/>
  <c r="G116" i="20" s="1"/>
  <c r="J112" i="20"/>
  <c r="I112" i="20" s="1"/>
  <c r="J108" i="20"/>
  <c r="I108" i="20" s="1"/>
  <c r="J104" i="20"/>
  <c r="I104" i="20" s="1"/>
  <c r="K104" i="20" s="1"/>
  <c r="J100" i="20"/>
  <c r="I100" i="20" s="1"/>
  <c r="K100" i="20" s="1"/>
  <c r="J96" i="20"/>
  <c r="I96" i="20" s="1"/>
  <c r="K96" i="20" s="1"/>
  <c r="J92" i="20"/>
  <c r="I92" i="20" s="1"/>
  <c r="K92" i="20" s="1"/>
  <c r="J88" i="20"/>
  <c r="I88" i="20" s="1"/>
  <c r="K88" i="20" s="1"/>
  <c r="J84" i="20"/>
  <c r="I84" i="20" s="1"/>
  <c r="K84" i="20" s="1"/>
  <c r="J80" i="20"/>
  <c r="I80" i="20" s="1"/>
  <c r="J76" i="20"/>
  <c r="I76" i="20" s="1"/>
  <c r="K76" i="20" s="1"/>
  <c r="J72" i="20"/>
  <c r="I72" i="20" s="1"/>
  <c r="D72" i="20" s="1"/>
  <c r="G72" i="20" s="1"/>
  <c r="J68" i="20"/>
  <c r="I68" i="20" s="1"/>
  <c r="K68" i="20" s="1"/>
  <c r="J64" i="20"/>
  <c r="I64" i="20" s="1"/>
  <c r="J60" i="20"/>
  <c r="I60" i="20" s="1"/>
  <c r="K60" i="20" s="1"/>
  <c r="D60" i="20" s="1"/>
  <c r="G60" i="20" s="1"/>
  <c r="J56" i="20"/>
  <c r="I56" i="20" s="1"/>
  <c r="K56" i="20" s="1"/>
  <c r="J52" i="20"/>
  <c r="I52" i="20" s="1"/>
  <c r="K52" i="20" s="1"/>
  <c r="D52" i="20" s="1"/>
  <c r="G52" i="20" s="1"/>
  <c r="J48" i="20"/>
  <c r="I48" i="20" s="1"/>
  <c r="K48" i="20" s="1"/>
  <c r="J44" i="20"/>
  <c r="I44" i="20" s="1"/>
  <c r="K44" i="20" s="1"/>
  <c r="J40" i="20"/>
  <c r="I40" i="20" s="1"/>
  <c r="K40" i="20" s="1"/>
  <c r="J36" i="20"/>
  <c r="I36" i="20" s="1"/>
  <c r="K36" i="20" s="1"/>
  <c r="J32" i="20"/>
  <c r="I32" i="20" s="1"/>
  <c r="D32" i="20" s="1"/>
  <c r="G32" i="20" s="1"/>
  <c r="F75" i="20"/>
  <c r="F67" i="20"/>
  <c r="F55" i="20"/>
  <c r="F51" i="20"/>
  <c r="F47" i="20"/>
  <c r="F43" i="20"/>
  <c r="F39" i="20"/>
  <c r="F35" i="20"/>
  <c r="F31" i="20"/>
  <c r="F71" i="20"/>
  <c r="F59" i="20"/>
  <c r="E63" i="20"/>
  <c r="I25" i="20"/>
  <c r="K16" i="20"/>
  <c r="I9" i="20"/>
  <c r="I29" i="20"/>
  <c r="K28" i="20"/>
  <c r="F16" i="20"/>
  <c r="F12" i="20"/>
  <c r="H29" i="20"/>
  <c r="E28" i="20"/>
  <c r="H25" i="20"/>
  <c r="E24" i="20"/>
  <c r="H21" i="20"/>
  <c r="E20" i="20"/>
  <c r="H17" i="20"/>
  <c r="E16" i="20"/>
  <c r="H13" i="20"/>
  <c r="E12" i="20"/>
  <c r="H9" i="20"/>
  <c r="E8" i="20"/>
  <c r="J30" i="20"/>
  <c r="J26" i="20"/>
  <c r="I26" i="20" s="1"/>
  <c r="J22" i="20"/>
  <c r="J18" i="20"/>
  <c r="I18" i="20" s="1"/>
  <c r="J14" i="20"/>
  <c r="I14" i="20" s="1"/>
  <c r="J10" i="20"/>
  <c r="I10" i="20" s="1"/>
  <c r="F21" i="20"/>
  <c r="F17" i="20"/>
  <c r="F13" i="20"/>
  <c r="F9" i="20"/>
  <c r="H30" i="20"/>
  <c r="E29" i="20"/>
  <c r="H26" i="20"/>
  <c r="E25" i="20"/>
  <c r="H22" i="20"/>
  <c r="E21" i="20"/>
  <c r="I21" i="20" s="1"/>
  <c r="H18" i="20"/>
  <c r="E17" i="20"/>
  <c r="I17" i="20" s="1"/>
  <c r="H14" i="20"/>
  <c r="E13" i="20"/>
  <c r="I13" i="20" s="1"/>
  <c r="H10" i="20"/>
  <c r="E9" i="20"/>
  <c r="F29" i="20"/>
  <c r="J27" i="20"/>
  <c r="I27" i="20" s="1"/>
  <c r="J23" i="20"/>
  <c r="I23" i="20" s="1"/>
  <c r="J19" i="20"/>
  <c r="J15" i="20"/>
  <c r="J11" i="20"/>
  <c r="I11" i="20" s="1"/>
  <c r="J7" i="20"/>
  <c r="F30" i="20"/>
  <c r="F22" i="20"/>
  <c r="F14" i="20"/>
  <c r="F18" i="20"/>
  <c r="H27" i="20"/>
  <c r="E26" i="20"/>
  <c r="H23" i="20"/>
  <c r="H19" i="20"/>
  <c r="H15" i="20"/>
  <c r="H11" i="20"/>
  <c r="H7" i="20"/>
  <c r="J28" i="20"/>
  <c r="I28" i="20" s="1"/>
  <c r="D28" i="20" s="1"/>
  <c r="G28" i="20" s="1"/>
  <c r="J24" i="20"/>
  <c r="J20" i="20"/>
  <c r="I20" i="20" s="1"/>
  <c r="K20" i="20" s="1"/>
  <c r="D20" i="20" s="1"/>
  <c r="G20" i="20" s="1"/>
  <c r="J16" i="20"/>
  <c r="I16" i="20" s="1"/>
  <c r="D16" i="20" s="1"/>
  <c r="G16" i="20" s="1"/>
  <c r="J12" i="20"/>
  <c r="I12" i="20" s="1"/>
  <c r="K12" i="20" s="1"/>
  <c r="J8" i="20"/>
  <c r="F23" i="20"/>
  <c r="F19" i="20"/>
  <c r="F7" i="20"/>
  <c r="F27" i="20"/>
  <c r="F15" i="20"/>
  <c r="F11" i="20"/>
  <c r="K98" i="8"/>
  <c r="H122" i="8"/>
  <c r="J122" i="8"/>
  <c r="I122" i="8" s="1"/>
  <c r="E104" i="8"/>
  <c r="I104" i="8" s="1"/>
  <c r="F104" i="8"/>
  <c r="H104" i="8"/>
  <c r="E101" i="8"/>
  <c r="H101" i="8"/>
  <c r="J101" i="8"/>
  <c r="J119" i="8"/>
  <c r="E119" i="8"/>
  <c r="E116" i="8"/>
  <c r="I116" i="8" s="1"/>
  <c r="H116" i="8"/>
  <c r="E113" i="8"/>
  <c r="D25" i="34" s="1"/>
  <c r="H113" i="8"/>
  <c r="J113" i="8"/>
  <c r="I113" i="8" s="1"/>
  <c r="J107" i="8"/>
  <c r="F107" i="8"/>
  <c r="E21" i="34" s="1"/>
  <c r="E107" i="8"/>
  <c r="D21" i="34" s="1"/>
  <c r="E97" i="8"/>
  <c r="H97" i="8"/>
  <c r="J97" i="8"/>
  <c r="I97" i="8" s="1"/>
  <c r="K94" i="8"/>
  <c r="D94" i="8" s="1"/>
  <c r="G94" i="8" s="1"/>
  <c r="L90" i="25" s="1"/>
  <c r="E93" i="8"/>
  <c r="F93" i="8"/>
  <c r="H93" i="8"/>
  <c r="J93" i="8"/>
  <c r="I93" i="8" s="1"/>
  <c r="E85" i="8"/>
  <c r="F85" i="8"/>
  <c r="H85" i="8"/>
  <c r="J85" i="8"/>
  <c r="E73" i="8"/>
  <c r="F73" i="8"/>
  <c r="H73" i="8"/>
  <c r="J73" i="8"/>
  <c r="E57" i="8"/>
  <c r="F57" i="8"/>
  <c r="H57" i="8"/>
  <c r="J57" i="8"/>
  <c r="I57" i="8" s="1"/>
  <c r="F89" i="8"/>
  <c r="E89" i="8"/>
  <c r="H89" i="8"/>
  <c r="J89" i="8"/>
  <c r="F77" i="8"/>
  <c r="E77" i="8"/>
  <c r="H77" i="8"/>
  <c r="J77" i="8"/>
  <c r="E65" i="8"/>
  <c r="F65" i="8"/>
  <c r="H65" i="8"/>
  <c r="J65" i="8"/>
  <c r="I65" i="8" s="1"/>
  <c r="F53" i="8"/>
  <c r="E53" i="8"/>
  <c r="H53" i="8"/>
  <c r="J53" i="8"/>
  <c r="E121" i="8"/>
  <c r="H121" i="8"/>
  <c r="J121" i="8"/>
  <c r="J112" i="8"/>
  <c r="I30" i="8"/>
  <c r="E100" i="8"/>
  <c r="F100" i="8"/>
  <c r="I100" i="8" s="1"/>
  <c r="H100" i="8"/>
  <c r="E81" i="8"/>
  <c r="F81" i="8"/>
  <c r="H81" i="8"/>
  <c r="J81" i="8"/>
  <c r="F69" i="8"/>
  <c r="E69" i="8"/>
  <c r="H69" i="8"/>
  <c r="J69" i="8"/>
  <c r="E61" i="8"/>
  <c r="F61" i="8"/>
  <c r="H61" i="8"/>
  <c r="J61" i="8"/>
  <c r="I61" i="8" s="1"/>
  <c r="E96" i="8"/>
  <c r="I96" i="8" s="1"/>
  <c r="F96" i="8"/>
  <c r="H96" i="8"/>
  <c r="E109" i="8"/>
  <c r="D22" i="34" s="1"/>
  <c r="H109" i="8"/>
  <c r="J109" i="8"/>
  <c r="E112" i="8"/>
  <c r="H112" i="8"/>
  <c r="J115" i="8"/>
  <c r="E115" i="8"/>
  <c r="D26" i="34" s="1"/>
  <c r="F115" i="8"/>
  <c r="E26" i="34" s="1"/>
  <c r="J108" i="8"/>
  <c r="E120" i="8"/>
  <c r="I120" i="8" s="1"/>
  <c r="H120" i="8"/>
  <c r="E117" i="8"/>
  <c r="H117" i="8"/>
  <c r="J117" i="8"/>
  <c r="I117" i="8" s="1"/>
  <c r="J111" i="8"/>
  <c r="E111" i="8"/>
  <c r="D24" i="34" s="1"/>
  <c r="F111" i="8"/>
  <c r="E24" i="34" s="1"/>
  <c r="E108" i="8"/>
  <c r="H108" i="8"/>
  <c r="E105" i="8"/>
  <c r="H105" i="8"/>
  <c r="J105" i="8"/>
  <c r="F103" i="8"/>
  <c r="F91" i="8"/>
  <c r="F79" i="8"/>
  <c r="F67" i="8"/>
  <c r="F59" i="8"/>
  <c r="F51" i="8"/>
  <c r="F43" i="8"/>
  <c r="F99" i="8"/>
  <c r="F87" i="8"/>
  <c r="F71" i="8"/>
  <c r="E17" i="34" s="1"/>
  <c r="F63" i="8"/>
  <c r="F55" i="8"/>
  <c r="F47" i="8"/>
  <c r="E103" i="8"/>
  <c r="E99" i="8"/>
  <c r="E95" i="8"/>
  <c r="H92" i="8"/>
  <c r="E91" i="8"/>
  <c r="I91" i="8" s="1"/>
  <c r="H88" i="8"/>
  <c r="E87" i="8"/>
  <c r="H84" i="8"/>
  <c r="E83" i="8"/>
  <c r="H80" i="8"/>
  <c r="E79" i="8"/>
  <c r="H76" i="8"/>
  <c r="E75" i="8"/>
  <c r="H72" i="8"/>
  <c r="E71" i="8"/>
  <c r="H68" i="8"/>
  <c r="E67" i="8"/>
  <c r="D16" i="34" s="1"/>
  <c r="H64" i="8"/>
  <c r="E63" i="8"/>
  <c r="H60" i="8"/>
  <c r="E59" i="8"/>
  <c r="I59" i="8" s="1"/>
  <c r="K59" i="8" s="1"/>
  <c r="H56" i="8"/>
  <c r="E55" i="8"/>
  <c r="I55" i="8" s="1"/>
  <c r="H52" i="8"/>
  <c r="E51" i="8"/>
  <c r="H48" i="8"/>
  <c r="E47" i="8"/>
  <c r="I47" i="8" s="1"/>
  <c r="H44" i="8"/>
  <c r="E43" i="8"/>
  <c r="I43" i="8" s="1"/>
  <c r="H40" i="8"/>
  <c r="H36" i="8"/>
  <c r="H32" i="8"/>
  <c r="F95" i="8"/>
  <c r="F83" i="8"/>
  <c r="F75" i="8"/>
  <c r="J49" i="8"/>
  <c r="J45" i="8"/>
  <c r="J41" i="8"/>
  <c r="J37" i="8"/>
  <c r="I37" i="8" s="1"/>
  <c r="J33" i="8"/>
  <c r="J29" i="8"/>
  <c r="F84" i="8"/>
  <c r="I84" i="8" s="1"/>
  <c r="F72" i="8"/>
  <c r="I72" i="8" s="1"/>
  <c r="F64" i="8"/>
  <c r="I64" i="8" s="1"/>
  <c r="F52" i="8"/>
  <c r="I52" i="8" s="1"/>
  <c r="F48" i="8"/>
  <c r="F36" i="8"/>
  <c r="I36" i="8" s="1"/>
  <c r="F32" i="8"/>
  <c r="F88" i="8"/>
  <c r="I88" i="8" s="1"/>
  <c r="F80" i="8"/>
  <c r="I80" i="8" s="1"/>
  <c r="F68" i="8"/>
  <c r="I68" i="8" s="1"/>
  <c r="F56" i="8"/>
  <c r="I56" i="8" s="1"/>
  <c r="F44" i="8"/>
  <c r="I44" i="8" s="1"/>
  <c r="F40" i="8"/>
  <c r="I40" i="8" s="1"/>
  <c r="E92" i="8"/>
  <c r="I92" i="8" s="1"/>
  <c r="E76" i="8"/>
  <c r="I76" i="8" s="1"/>
  <c r="E60" i="8"/>
  <c r="I60" i="8" s="1"/>
  <c r="H49" i="8"/>
  <c r="H45" i="8"/>
  <c r="H41" i="8"/>
  <c r="H37" i="8"/>
  <c r="H33" i="8"/>
  <c r="H29" i="8"/>
  <c r="J118" i="8"/>
  <c r="I118" i="8" s="1"/>
  <c r="K118" i="8" s="1"/>
  <c r="J114" i="8"/>
  <c r="I114" i="8" s="1"/>
  <c r="K114" i="8" s="1"/>
  <c r="D114" i="8" s="1"/>
  <c r="J110" i="8"/>
  <c r="J106" i="8"/>
  <c r="I106" i="8" s="1"/>
  <c r="J102" i="8"/>
  <c r="I102" i="8" s="1"/>
  <c r="K102" i="8" s="1"/>
  <c r="J98" i="8"/>
  <c r="I98" i="8" s="1"/>
  <c r="J94" i="8"/>
  <c r="I94" i="8" s="1"/>
  <c r="J90" i="8"/>
  <c r="I90" i="8" s="1"/>
  <c r="J86" i="8"/>
  <c r="I86" i="8" s="1"/>
  <c r="J82" i="8"/>
  <c r="I82" i="8" s="1"/>
  <c r="J78" i="8"/>
  <c r="I78" i="8" s="1"/>
  <c r="J74" i="8"/>
  <c r="I74" i="8" s="1"/>
  <c r="J70" i="8"/>
  <c r="I70" i="8" s="1"/>
  <c r="J66" i="8"/>
  <c r="I66" i="8" s="1"/>
  <c r="J62" i="8"/>
  <c r="I62" i="8" s="1"/>
  <c r="K62" i="8" s="1"/>
  <c r="J58" i="8"/>
  <c r="I58" i="8" s="1"/>
  <c r="J54" i="8"/>
  <c r="J50" i="8"/>
  <c r="I50" i="8" s="1"/>
  <c r="K50" i="8" s="1"/>
  <c r="J46" i="8"/>
  <c r="I46" i="8" s="1"/>
  <c r="K46" i="8" s="1"/>
  <c r="J42" i="8"/>
  <c r="I42" i="8" s="1"/>
  <c r="F37" i="8"/>
  <c r="F33" i="8"/>
  <c r="F29" i="8"/>
  <c r="F45" i="8"/>
  <c r="F41" i="8"/>
  <c r="E49" i="8"/>
  <c r="I9" i="8"/>
  <c r="I21" i="8"/>
  <c r="F8" i="8"/>
  <c r="E28" i="8"/>
  <c r="H25" i="8"/>
  <c r="E24" i="8"/>
  <c r="H21" i="8"/>
  <c r="E20" i="8"/>
  <c r="H17" i="8"/>
  <c r="E16" i="8"/>
  <c r="H13" i="8"/>
  <c r="E12" i="8"/>
  <c r="H9" i="8"/>
  <c r="E8" i="8"/>
  <c r="J26" i="8"/>
  <c r="J22" i="8"/>
  <c r="I22" i="8" s="1"/>
  <c r="J18" i="8"/>
  <c r="J14" i="8"/>
  <c r="J10" i="8"/>
  <c r="F21" i="8"/>
  <c r="F9" i="8"/>
  <c r="H26" i="8"/>
  <c r="E25" i="8"/>
  <c r="H22" i="8"/>
  <c r="E21" i="8"/>
  <c r="H18" i="8"/>
  <c r="E17" i="8"/>
  <c r="H14" i="8"/>
  <c r="E13" i="8"/>
  <c r="I13" i="8" s="1"/>
  <c r="H10" i="8"/>
  <c r="E9" i="8"/>
  <c r="F25" i="8"/>
  <c r="E10" i="34" s="1"/>
  <c r="F13" i="8"/>
  <c r="E8" i="34" s="1"/>
  <c r="J27" i="8"/>
  <c r="J23" i="8"/>
  <c r="I23" i="8" s="1"/>
  <c r="J19" i="8"/>
  <c r="I19" i="8" s="1"/>
  <c r="J15" i="8"/>
  <c r="J11" i="8"/>
  <c r="J7" i="8"/>
  <c r="F26" i="8"/>
  <c r="F22" i="8"/>
  <c r="F14" i="8"/>
  <c r="F10" i="8"/>
  <c r="H27" i="8"/>
  <c r="H23" i="8"/>
  <c r="H19" i="8"/>
  <c r="E18" i="8"/>
  <c r="H15" i="8"/>
  <c r="H11" i="8"/>
  <c r="H7" i="8"/>
  <c r="J28" i="8"/>
  <c r="J24" i="8"/>
  <c r="J20" i="8"/>
  <c r="J16" i="8"/>
  <c r="J12" i="8"/>
  <c r="J8" i="8"/>
  <c r="F23" i="8"/>
  <c r="F7" i="8"/>
  <c r="F28" i="8"/>
  <c r="F27" i="8"/>
  <c r="F19" i="8"/>
  <c r="E9" i="34" s="1"/>
  <c r="F11" i="8"/>
  <c r="H16" i="8"/>
  <c r="E15" i="8"/>
  <c r="D102" i="9"/>
  <c r="G102" i="9" s="1"/>
  <c r="I104" i="9"/>
  <c r="I100" i="9"/>
  <c r="E107" i="9"/>
  <c r="H107" i="9"/>
  <c r="J107" i="9"/>
  <c r="I107" i="9" s="1"/>
  <c r="E75" i="9"/>
  <c r="H75" i="9"/>
  <c r="J75" i="9"/>
  <c r="I75" i="9" s="1"/>
  <c r="E59" i="9"/>
  <c r="H59" i="9"/>
  <c r="J59" i="9"/>
  <c r="J46" i="9"/>
  <c r="E46" i="9"/>
  <c r="H46" i="9"/>
  <c r="J42" i="9"/>
  <c r="E42" i="9"/>
  <c r="H42" i="9"/>
  <c r="J38" i="9"/>
  <c r="E38" i="9"/>
  <c r="H38" i="9"/>
  <c r="H122" i="9"/>
  <c r="E111" i="9"/>
  <c r="H111" i="9"/>
  <c r="J111" i="9"/>
  <c r="J108" i="9"/>
  <c r="H106" i="9"/>
  <c r="E95" i="9"/>
  <c r="H95" i="9"/>
  <c r="J95" i="9"/>
  <c r="I95" i="9" s="1"/>
  <c r="J92" i="9"/>
  <c r="H90" i="9"/>
  <c r="J78" i="9"/>
  <c r="E78" i="9"/>
  <c r="J62" i="9"/>
  <c r="E62" i="9"/>
  <c r="H105" i="9"/>
  <c r="J105" i="9"/>
  <c r="H109" i="9"/>
  <c r="J109" i="9"/>
  <c r="E120" i="9"/>
  <c r="I120" i="9" s="1"/>
  <c r="H120" i="9"/>
  <c r="J110" i="9"/>
  <c r="F106" i="9"/>
  <c r="E88" i="9"/>
  <c r="I88" i="9" s="1"/>
  <c r="H88" i="9"/>
  <c r="E68" i="9"/>
  <c r="H68" i="9"/>
  <c r="J68" i="9"/>
  <c r="E52" i="9"/>
  <c r="H52" i="9"/>
  <c r="J52" i="9"/>
  <c r="I52" i="9" s="1"/>
  <c r="H49" i="9"/>
  <c r="J49" i="9"/>
  <c r="I49" i="9" s="1"/>
  <c r="F107" i="9"/>
  <c r="K118" i="9"/>
  <c r="D118" i="9" s="1"/>
  <c r="G118" i="9" s="1"/>
  <c r="H93" i="9"/>
  <c r="J93" i="9"/>
  <c r="I93" i="9" s="1"/>
  <c r="F122" i="9"/>
  <c r="E104" i="9"/>
  <c r="H104" i="9"/>
  <c r="J94" i="9"/>
  <c r="I94" i="9" s="1"/>
  <c r="F90" i="9"/>
  <c r="H81" i="9"/>
  <c r="J81" i="9"/>
  <c r="I81" i="9" s="1"/>
  <c r="H74" i="9"/>
  <c r="H65" i="9"/>
  <c r="J65" i="9"/>
  <c r="I65" i="9" s="1"/>
  <c r="H58" i="9"/>
  <c r="H113" i="9"/>
  <c r="J113" i="9"/>
  <c r="I113" i="9" s="1"/>
  <c r="H97" i="9"/>
  <c r="J97" i="9"/>
  <c r="I97" i="9" s="1"/>
  <c r="E71" i="9"/>
  <c r="H71" i="9"/>
  <c r="J71" i="9"/>
  <c r="I71" i="9" s="1"/>
  <c r="E55" i="9"/>
  <c r="H55" i="9"/>
  <c r="J55" i="9"/>
  <c r="I55" i="9" s="1"/>
  <c r="H45" i="9"/>
  <c r="J45" i="9"/>
  <c r="E45" i="9"/>
  <c r="H41" i="9"/>
  <c r="J41" i="9"/>
  <c r="I41" i="9" s="1"/>
  <c r="E41" i="9"/>
  <c r="H37" i="9"/>
  <c r="J37" i="9"/>
  <c r="E37" i="9"/>
  <c r="E83" i="9"/>
  <c r="H83" i="9"/>
  <c r="J83" i="9"/>
  <c r="I83" i="9" s="1"/>
  <c r="J74" i="9"/>
  <c r="I74" i="9" s="1"/>
  <c r="E74" i="9"/>
  <c r="J58" i="9"/>
  <c r="I58" i="9" s="1"/>
  <c r="E58" i="9"/>
  <c r="E115" i="9"/>
  <c r="H115" i="9"/>
  <c r="J115" i="9"/>
  <c r="I115" i="9" s="1"/>
  <c r="E108" i="9"/>
  <c r="H108" i="9"/>
  <c r="J98" i="9"/>
  <c r="E92" i="9"/>
  <c r="H92" i="9"/>
  <c r="J82" i="9"/>
  <c r="E80" i="9"/>
  <c r="H80" i="9"/>
  <c r="J80" i="9"/>
  <c r="H77" i="9"/>
  <c r="J77" i="9"/>
  <c r="I77" i="9" s="1"/>
  <c r="E64" i="9"/>
  <c r="H64" i="9"/>
  <c r="J64" i="9"/>
  <c r="I64" i="9" s="1"/>
  <c r="H61" i="9"/>
  <c r="J61" i="9"/>
  <c r="I61" i="9" s="1"/>
  <c r="H54" i="9"/>
  <c r="E48" i="9"/>
  <c r="H48" i="9"/>
  <c r="J48" i="9"/>
  <c r="I48" i="9" s="1"/>
  <c r="E32" i="9"/>
  <c r="H32" i="9"/>
  <c r="J32" i="9"/>
  <c r="I32" i="9" s="1"/>
  <c r="E99" i="9"/>
  <c r="H99" i="9"/>
  <c r="J99" i="9"/>
  <c r="I99" i="9" s="1"/>
  <c r="K94" i="9"/>
  <c r="D94" i="9" s="1"/>
  <c r="G94" i="9" s="1"/>
  <c r="J114" i="9"/>
  <c r="F110" i="9"/>
  <c r="H117" i="9"/>
  <c r="J117" i="9"/>
  <c r="I117" i="9" s="1"/>
  <c r="H101" i="9"/>
  <c r="J101" i="9"/>
  <c r="I101" i="9" s="1"/>
  <c r="H85" i="9"/>
  <c r="J85" i="9"/>
  <c r="I85" i="9" s="1"/>
  <c r="F73" i="9"/>
  <c r="E67" i="9"/>
  <c r="H67" i="9"/>
  <c r="J67" i="9"/>
  <c r="E51" i="9"/>
  <c r="H51" i="9"/>
  <c r="J51" i="9"/>
  <c r="I51" i="9" s="1"/>
  <c r="E44" i="9"/>
  <c r="H44" i="9"/>
  <c r="J44" i="9"/>
  <c r="I44" i="9" s="1"/>
  <c r="E40" i="9"/>
  <c r="H40" i="9"/>
  <c r="J40" i="9"/>
  <c r="I40" i="9" s="1"/>
  <c r="E36" i="9"/>
  <c r="H36" i="9"/>
  <c r="J36" i="9"/>
  <c r="E119" i="9"/>
  <c r="H119" i="9"/>
  <c r="J119" i="9"/>
  <c r="I119" i="9" s="1"/>
  <c r="H114" i="9"/>
  <c r="F105" i="9"/>
  <c r="E103" i="9"/>
  <c r="H103" i="9"/>
  <c r="J103" i="9"/>
  <c r="H98" i="9"/>
  <c r="F89" i="9"/>
  <c r="E87" i="9"/>
  <c r="H87" i="9"/>
  <c r="J87" i="9"/>
  <c r="H82" i="9"/>
  <c r="J70" i="9"/>
  <c r="E70" i="9"/>
  <c r="J54" i="9"/>
  <c r="E54" i="9"/>
  <c r="F121" i="9"/>
  <c r="F114" i="9"/>
  <c r="E112" i="9"/>
  <c r="I112" i="9" s="1"/>
  <c r="H112" i="9"/>
  <c r="E105" i="9"/>
  <c r="F98" i="9"/>
  <c r="E96" i="9"/>
  <c r="I96" i="9" s="1"/>
  <c r="H96" i="9"/>
  <c r="F82" i="9"/>
  <c r="E76" i="9"/>
  <c r="H76" i="9"/>
  <c r="J76" i="9"/>
  <c r="I76" i="9" s="1"/>
  <c r="H73" i="9"/>
  <c r="J73" i="9"/>
  <c r="E60" i="9"/>
  <c r="H60" i="9"/>
  <c r="J60" i="9"/>
  <c r="H57" i="9"/>
  <c r="J57" i="9"/>
  <c r="I57" i="9" s="1"/>
  <c r="H121" i="9"/>
  <c r="J121" i="9"/>
  <c r="H89" i="9"/>
  <c r="J89" i="9"/>
  <c r="E79" i="9"/>
  <c r="H79" i="9"/>
  <c r="J79" i="9"/>
  <c r="E63" i="9"/>
  <c r="H63" i="9"/>
  <c r="J63" i="9"/>
  <c r="E47" i="9"/>
  <c r="H47" i="9"/>
  <c r="J47" i="9"/>
  <c r="E43" i="9"/>
  <c r="H43" i="9"/>
  <c r="J43" i="9"/>
  <c r="I43" i="9" s="1"/>
  <c r="E39" i="9"/>
  <c r="H39" i="9"/>
  <c r="J39" i="9"/>
  <c r="E35" i="9"/>
  <c r="H35" i="9"/>
  <c r="J35" i="9"/>
  <c r="F93" i="9"/>
  <c r="E91" i="9"/>
  <c r="H91" i="9"/>
  <c r="J91" i="9"/>
  <c r="I91" i="9" s="1"/>
  <c r="K86" i="9"/>
  <c r="D86" i="9" s="1"/>
  <c r="G86" i="9" s="1"/>
  <c r="J66" i="9"/>
  <c r="E66" i="9"/>
  <c r="J50" i="9"/>
  <c r="I50" i="9" s="1"/>
  <c r="K50" i="9" s="1"/>
  <c r="E50" i="9"/>
  <c r="K102" i="9"/>
  <c r="J122" i="9"/>
  <c r="I122" i="9" s="1"/>
  <c r="E116" i="9"/>
  <c r="I116" i="9" s="1"/>
  <c r="H116" i="9"/>
  <c r="E109" i="9"/>
  <c r="J106" i="9"/>
  <c r="I106" i="9" s="1"/>
  <c r="E100" i="9"/>
  <c r="H100" i="9"/>
  <c r="E93" i="9"/>
  <c r="J90" i="9"/>
  <c r="I90" i="9" s="1"/>
  <c r="E84" i="9"/>
  <c r="I84" i="9" s="1"/>
  <c r="H84" i="9"/>
  <c r="F75" i="9"/>
  <c r="E72" i="9"/>
  <c r="H72" i="9"/>
  <c r="J72" i="9"/>
  <c r="I72" i="9" s="1"/>
  <c r="H69" i="9"/>
  <c r="J69" i="9"/>
  <c r="I69" i="9" s="1"/>
  <c r="F59" i="9"/>
  <c r="E56" i="9"/>
  <c r="H56" i="9"/>
  <c r="J56" i="9"/>
  <c r="H53" i="9"/>
  <c r="J53" i="9"/>
  <c r="I53" i="9" s="1"/>
  <c r="F46" i="9"/>
  <c r="F42" i="9"/>
  <c r="F38" i="9"/>
  <c r="H34" i="9"/>
  <c r="E33" i="9"/>
  <c r="H30" i="9"/>
  <c r="E29" i="9"/>
  <c r="J31" i="9"/>
  <c r="I31" i="9" s="1"/>
  <c r="F30" i="9"/>
  <c r="E34" i="9"/>
  <c r="I34" i="9" s="1"/>
  <c r="H31" i="9"/>
  <c r="E30" i="9"/>
  <c r="I30" i="9" s="1"/>
  <c r="J28" i="9"/>
  <c r="F31" i="9"/>
  <c r="H28" i="9"/>
  <c r="J33" i="9"/>
  <c r="I33" i="9" s="1"/>
  <c r="K33" i="9" s="1"/>
  <c r="J29" i="9"/>
  <c r="F28" i="9"/>
  <c r="I13" i="9"/>
  <c r="K8" i="9"/>
  <c r="D8" i="9" s="1"/>
  <c r="G8" i="9" s="1"/>
  <c r="I18" i="9"/>
  <c r="K12" i="9"/>
  <c r="F16" i="9"/>
  <c r="F8" i="9"/>
  <c r="H25" i="9"/>
  <c r="E24" i="9"/>
  <c r="H21" i="9"/>
  <c r="E20" i="9"/>
  <c r="H17" i="9"/>
  <c r="E16" i="9"/>
  <c r="H13" i="9"/>
  <c r="E12" i="9"/>
  <c r="H9" i="9"/>
  <c r="E8" i="9"/>
  <c r="H26" i="9"/>
  <c r="E25" i="9"/>
  <c r="I25" i="9" s="1"/>
  <c r="H22" i="9"/>
  <c r="E21" i="9"/>
  <c r="I21" i="9" s="1"/>
  <c r="H18" i="9"/>
  <c r="E17" i="9"/>
  <c r="I17" i="9" s="1"/>
  <c r="H14" i="9"/>
  <c r="E13" i="9"/>
  <c r="H10" i="9"/>
  <c r="E9" i="9"/>
  <c r="I9" i="9" s="1"/>
  <c r="F21" i="9"/>
  <c r="F9" i="9"/>
  <c r="J27" i="9"/>
  <c r="I27" i="9" s="1"/>
  <c r="J23" i="9"/>
  <c r="J19" i="9"/>
  <c r="I19" i="9" s="1"/>
  <c r="J15" i="9"/>
  <c r="J11" i="9"/>
  <c r="I11" i="9" s="1"/>
  <c r="J7" i="9"/>
  <c r="I7" i="9" s="1"/>
  <c r="F25" i="9"/>
  <c r="F10" i="9"/>
  <c r="I10" i="9" s="1"/>
  <c r="H27" i="9"/>
  <c r="E26" i="9"/>
  <c r="I26" i="9" s="1"/>
  <c r="H23" i="9"/>
  <c r="E22" i="9"/>
  <c r="I22" i="9" s="1"/>
  <c r="H19" i="9"/>
  <c r="H15" i="9"/>
  <c r="E14" i="9"/>
  <c r="I14" i="9" s="1"/>
  <c r="H11" i="9"/>
  <c r="H7" i="9"/>
  <c r="J24" i="9"/>
  <c r="I24" i="9" s="1"/>
  <c r="K24" i="9" s="1"/>
  <c r="J20" i="9"/>
  <c r="J16" i="9"/>
  <c r="J12" i="9"/>
  <c r="I12" i="9" s="1"/>
  <c r="D12" i="9" s="1"/>
  <c r="G12" i="9" s="1"/>
  <c r="J8" i="9"/>
  <c r="I8" i="9" s="1"/>
  <c r="F7" i="9"/>
  <c r="F27" i="9"/>
  <c r="F19" i="9"/>
  <c r="F11" i="9"/>
  <c r="E23" i="9"/>
  <c r="H20" i="9"/>
  <c r="E15" i="9"/>
  <c r="J61" i="7"/>
  <c r="E61" i="7"/>
  <c r="J21" i="7"/>
  <c r="E21" i="7"/>
  <c r="J13" i="7"/>
  <c r="E13" i="7"/>
  <c r="J77" i="7"/>
  <c r="E77" i="7"/>
  <c r="J29" i="7"/>
  <c r="E29" i="7"/>
  <c r="E66" i="7"/>
  <c r="H66" i="7"/>
  <c r="E34" i="7"/>
  <c r="H34" i="7"/>
  <c r="E18" i="7"/>
  <c r="H18" i="7"/>
  <c r="J85" i="7"/>
  <c r="E85" i="7"/>
  <c r="J45" i="7"/>
  <c r="E45" i="7"/>
  <c r="E82" i="7"/>
  <c r="H82" i="7"/>
  <c r="E50" i="7"/>
  <c r="H50" i="7"/>
  <c r="E110" i="7"/>
  <c r="H110" i="7"/>
  <c r="E94" i="7"/>
  <c r="I94" i="7" s="1"/>
  <c r="H94" i="7"/>
  <c r="E79" i="7"/>
  <c r="H79" i="7"/>
  <c r="J79" i="7"/>
  <c r="I79" i="7" s="1"/>
  <c r="F76" i="7"/>
  <c r="E55" i="7"/>
  <c r="H55" i="7"/>
  <c r="J55" i="7"/>
  <c r="F52" i="7"/>
  <c r="F44" i="7"/>
  <c r="E39" i="7"/>
  <c r="H39" i="7"/>
  <c r="J39" i="7"/>
  <c r="F36" i="7"/>
  <c r="E31" i="7"/>
  <c r="H31" i="7"/>
  <c r="J31" i="7"/>
  <c r="F28" i="7"/>
  <c r="E23" i="7"/>
  <c r="H23" i="7"/>
  <c r="J23" i="7"/>
  <c r="F20" i="7"/>
  <c r="E15" i="7"/>
  <c r="H15" i="7"/>
  <c r="J15" i="7"/>
  <c r="F12" i="7"/>
  <c r="H104" i="7"/>
  <c r="J104" i="7"/>
  <c r="J53" i="7"/>
  <c r="E53" i="7"/>
  <c r="E58" i="7"/>
  <c r="H58" i="7"/>
  <c r="E26" i="7"/>
  <c r="H26" i="7"/>
  <c r="F122" i="7"/>
  <c r="F112" i="7"/>
  <c r="J98" i="7"/>
  <c r="F96" i="7"/>
  <c r="E87" i="7"/>
  <c r="H87" i="7"/>
  <c r="J87" i="7"/>
  <c r="E71" i="7"/>
  <c r="H71" i="7"/>
  <c r="J71" i="7"/>
  <c r="F68" i="7"/>
  <c r="E47" i="7"/>
  <c r="H47" i="7"/>
  <c r="J47" i="7"/>
  <c r="E122" i="7"/>
  <c r="E103" i="7"/>
  <c r="H103" i="7"/>
  <c r="J103" i="7"/>
  <c r="J93" i="7"/>
  <c r="I93" i="7" s="1"/>
  <c r="K93" i="7" s="1"/>
  <c r="D93" i="7" s="1"/>
  <c r="G93" i="7" s="1"/>
  <c r="J89" i="25" s="1"/>
  <c r="E84" i="7"/>
  <c r="E60" i="7"/>
  <c r="E90" i="7"/>
  <c r="H90" i="7"/>
  <c r="H122" i="7"/>
  <c r="J37" i="7"/>
  <c r="E37" i="7"/>
  <c r="E74" i="7"/>
  <c r="H74" i="7"/>
  <c r="E42" i="7"/>
  <c r="H42" i="7"/>
  <c r="J114" i="7"/>
  <c r="H108" i="7"/>
  <c r="J108" i="7"/>
  <c r="H105" i="7"/>
  <c r="H92" i="7"/>
  <c r="J92" i="7"/>
  <c r="I92" i="7" s="1"/>
  <c r="H89" i="7"/>
  <c r="E63" i="7"/>
  <c r="H63" i="7"/>
  <c r="J63" i="7"/>
  <c r="E119" i="7"/>
  <c r="H119" i="7"/>
  <c r="J119" i="7"/>
  <c r="J109" i="7"/>
  <c r="J120" i="7"/>
  <c r="F105" i="7"/>
  <c r="F89" i="7"/>
  <c r="J70" i="7"/>
  <c r="J62" i="7"/>
  <c r="J54" i="7"/>
  <c r="J46" i="7"/>
  <c r="J38" i="7"/>
  <c r="J30" i="7"/>
  <c r="J22" i="7"/>
  <c r="J14" i="7"/>
  <c r="E106" i="7"/>
  <c r="H106" i="7"/>
  <c r="E114" i="7"/>
  <c r="H114" i="7"/>
  <c r="H68" i="7"/>
  <c r="J68" i="7"/>
  <c r="I68" i="7" s="1"/>
  <c r="H60" i="7"/>
  <c r="J60" i="7"/>
  <c r="H52" i="7"/>
  <c r="J52" i="7"/>
  <c r="H44" i="7"/>
  <c r="J44" i="7"/>
  <c r="I44" i="7" s="1"/>
  <c r="H36" i="7"/>
  <c r="J36" i="7"/>
  <c r="H28" i="7"/>
  <c r="J28" i="7"/>
  <c r="H20" i="7"/>
  <c r="J20" i="7"/>
  <c r="H12" i="7"/>
  <c r="J12" i="7"/>
  <c r="J69" i="7"/>
  <c r="E69" i="7"/>
  <c r="J73" i="7"/>
  <c r="E73" i="7"/>
  <c r="J65" i="7"/>
  <c r="E65" i="7"/>
  <c r="J57" i="7"/>
  <c r="E57" i="7"/>
  <c r="J49" i="7"/>
  <c r="E49" i="7"/>
  <c r="J41" i="7"/>
  <c r="E41" i="7"/>
  <c r="J33" i="7"/>
  <c r="E33" i="7"/>
  <c r="J25" i="7"/>
  <c r="E25" i="7"/>
  <c r="J17" i="7"/>
  <c r="E17" i="7"/>
  <c r="E115" i="7"/>
  <c r="H115" i="7"/>
  <c r="J115" i="7"/>
  <c r="H76" i="7"/>
  <c r="J76" i="7"/>
  <c r="H120" i="7"/>
  <c r="J113" i="7"/>
  <c r="E86" i="7"/>
  <c r="H86" i="7"/>
  <c r="E62" i="7"/>
  <c r="H62" i="7"/>
  <c r="E46" i="7"/>
  <c r="H46" i="7"/>
  <c r="E38" i="7"/>
  <c r="H38" i="7"/>
  <c r="E30" i="7"/>
  <c r="H30" i="7"/>
  <c r="E22" i="7"/>
  <c r="H22" i="7"/>
  <c r="E14" i="7"/>
  <c r="H14" i="7"/>
  <c r="E99" i="7"/>
  <c r="H99" i="7"/>
  <c r="J99" i="7"/>
  <c r="H96" i="7"/>
  <c r="J96" i="7"/>
  <c r="I96" i="7" s="1"/>
  <c r="E91" i="7"/>
  <c r="H91" i="7"/>
  <c r="J91" i="7"/>
  <c r="E54" i="7"/>
  <c r="H54" i="7"/>
  <c r="F120" i="7"/>
  <c r="J106" i="7"/>
  <c r="F104" i="7"/>
  <c r="J90" i="7"/>
  <c r="F88" i="7"/>
  <c r="F80" i="7"/>
  <c r="E67" i="7"/>
  <c r="H67" i="7"/>
  <c r="J67" i="7"/>
  <c r="E51" i="7"/>
  <c r="H51" i="7"/>
  <c r="J51" i="7"/>
  <c r="F48" i="7"/>
  <c r="E35" i="7"/>
  <c r="D11" i="32" s="1"/>
  <c r="H35" i="7"/>
  <c r="J35" i="7"/>
  <c r="F32" i="7"/>
  <c r="E27" i="7"/>
  <c r="H27" i="7"/>
  <c r="J27" i="7"/>
  <c r="I27" i="7" s="1"/>
  <c r="F24" i="7"/>
  <c r="E19" i="7"/>
  <c r="H19" i="7"/>
  <c r="J19" i="7"/>
  <c r="F16" i="7"/>
  <c r="E11" i="7"/>
  <c r="H11" i="7"/>
  <c r="J11" i="7"/>
  <c r="H112" i="7"/>
  <c r="J112" i="7"/>
  <c r="H84" i="7"/>
  <c r="J84" i="7"/>
  <c r="J81" i="7"/>
  <c r="E81" i="7"/>
  <c r="E78" i="7"/>
  <c r="I78" i="7" s="1"/>
  <c r="H78" i="7"/>
  <c r="E118" i="7"/>
  <c r="I118" i="7" s="1"/>
  <c r="H118" i="7"/>
  <c r="E102" i="7"/>
  <c r="I102" i="7" s="1"/>
  <c r="H102" i="7"/>
  <c r="E83" i="7"/>
  <c r="H83" i="7"/>
  <c r="J83" i="7"/>
  <c r="E59" i="7"/>
  <c r="H59" i="7"/>
  <c r="J59" i="7"/>
  <c r="F56" i="7"/>
  <c r="E43" i="7"/>
  <c r="H43" i="7"/>
  <c r="J43" i="7"/>
  <c r="I43" i="7" s="1"/>
  <c r="F40" i="7"/>
  <c r="J117" i="7"/>
  <c r="I117" i="7" s="1"/>
  <c r="E95" i="7"/>
  <c r="H95" i="7"/>
  <c r="J95" i="7"/>
  <c r="H85" i="7"/>
  <c r="H77" i="7"/>
  <c r="E72" i="7"/>
  <c r="H69" i="7"/>
  <c r="E64" i="7"/>
  <c r="H61" i="7"/>
  <c r="H53" i="7"/>
  <c r="H45" i="7"/>
  <c r="H37" i="7"/>
  <c r="H29" i="7"/>
  <c r="H21" i="7"/>
  <c r="H13" i="7"/>
  <c r="E98" i="7"/>
  <c r="H98" i="7"/>
  <c r="E107" i="7"/>
  <c r="H107" i="7"/>
  <c r="J107" i="7"/>
  <c r="J97" i="7"/>
  <c r="F86" i="7"/>
  <c r="E70" i="7"/>
  <c r="H70" i="7"/>
  <c r="H116" i="7"/>
  <c r="J116" i="7"/>
  <c r="I116" i="7" s="1"/>
  <c r="H113" i="7"/>
  <c r="H100" i="7"/>
  <c r="J100" i="7"/>
  <c r="I100" i="7" s="1"/>
  <c r="H97" i="7"/>
  <c r="E75" i="7"/>
  <c r="H75" i="7"/>
  <c r="J75" i="7"/>
  <c r="E111" i="7"/>
  <c r="D24" i="32" s="1"/>
  <c r="H111" i="7"/>
  <c r="J111" i="7"/>
  <c r="E104" i="7"/>
  <c r="J101" i="7"/>
  <c r="I101" i="7" s="1"/>
  <c r="K101" i="7" s="1"/>
  <c r="F115" i="7"/>
  <c r="F113" i="7"/>
  <c r="E25" i="32" s="1"/>
  <c r="F106" i="7"/>
  <c r="F99" i="7"/>
  <c r="F97" i="7"/>
  <c r="F90" i="7"/>
  <c r="J82" i="7"/>
  <c r="J74" i="7"/>
  <c r="J66" i="7"/>
  <c r="I66" i="7" s="1"/>
  <c r="J58" i="7"/>
  <c r="J50" i="7"/>
  <c r="I50" i="7" s="1"/>
  <c r="J42" i="7"/>
  <c r="J34" i="7"/>
  <c r="J26" i="7"/>
  <c r="J18" i="7"/>
  <c r="I18" i="7" s="1"/>
  <c r="H88" i="7"/>
  <c r="J88" i="7"/>
  <c r="I88" i="7" s="1"/>
  <c r="F85" i="7"/>
  <c r="H80" i="7"/>
  <c r="J80" i="7"/>
  <c r="I80" i="7" s="1"/>
  <c r="F77" i="7"/>
  <c r="H72" i="7"/>
  <c r="J72" i="7"/>
  <c r="F69" i="7"/>
  <c r="H64" i="7"/>
  <c r="J64" i="7"/>
  <c r="F61" i="7"/>
  <c r="E15" i="32" s="1"/>
  <c r="H56" i="7"/>
  <c r="J56" i="7"/>
  <c r="F53" i="7"/>
  <c r="H48" i="7"/>
  <c r="J48" i="7"/>
  <c r="F45" i="7"/>
  <c r="H40" i="7"/>
  <c r="J40" i="7"/>
  <c r="F37" i="7"/>
  <c r="H32" i="7"/>
  <c r="J32" i="7"/>
  <c r="I32" i="7" s="1"/>
  <c r="F29" i="7"/>
  <c r="H24" i="7"/>
  <c r="J24" i="7"/>
  <c r="F21" i="7"/>
  <c r="H16" i="7"/>
  <c r="J16" i="7"/>
  <c r="I16" i="7" s="1"/>
  <c r="F13" i="7"/>
  <c r="H10" i="7"/>
  <c r="E9" i="7"/>
  <c r="I9" i="7" s="1"/>
  <c r="K9" i="7" s="1"/>
  <c r="J7" i="7"/>
  <c r="H7" i="7"/>
  <c r="J8" i="7"/>
  <c r="I8" i="7" s="1"/>
  <c r="F7" i="7"/>
  <c r="F28" i="5"/>
  <c r="G28" i="5"/>
  <c r="F29" i="5"/>
  <c r="G29" i="5"/>
  <c r="F30" i="5"/>
  <c r="G30" i="5"/>
  <c r="F31" i="5"/>
  <c r="G31" i="5"/>
  <c r="F32" i="5"/>
  <c r="G32" i="5"/>
  <c r="F33" i="5"/>
  <c r="G33" i="5"/>
  <c r="F34" i="5"/>
  <c r="G34" i="5"/>
  <c r="E35" i="5"/>
  <c r="F35" i="5"/>
  <c r="G35" i="5"/>
  <c r="F36" i="5"/>
  <c r="G36" i="5"/>
  <c r="F37" i="5"/>
  <c r="G37" i="5"/>
  <c r="F38" i="5"/>
  <c r="G38" i="5"/>
  <c r="F39" i="5"/>
  <c r="G39" i="5"/>
  <c r="F40" i="5"/>
  <c r="G40" i="5"/>
  <c r="E41" i="5"/>
  <c r="H41" i="5" s="1"/>
  <c r="F41" i="5"/>
  <c r="G41" i="5"/>
  <c r="F42" i="5"/>
  <c r="G42" i="5"/>
  <c r="F43" i="5"/>
  <c r="G43" i="5"/>
  <c r="F44" i="5"/>
  <c r="G44" i="5"/>
  <c r="F45" i="5"/>
  <c r="G45" i="5"/>
  <c r="F46" i="5"/>
  <c r="G46" i="5"/>
  <c r="F47" i="5"/>
  <c r="G47" i="5"/>
  <c r="F48" i="5"/>
  <c r="G48" i="5"/>
  <c r="F49" i="5"/>
  <c r="G49" i="5"/>
  <c r="F50" i="5"/>
  <c r="G50" i="5"/>
  <c r="F51" i="5"/>
  <c r="G51" i="5"/>
  <c r="F52" i="5"/>
  <c r="G52" i="5"/>
  <c r="F53" i="5"/>
  <c r="G53" i="5"/>
  <c r="F54" i="5"/>
  <c r="G54" i="5"/>
  <c r="F55" i="5"/>
  <c r="G55" i="5"/>
  <c r="F56" i="5"/>
  <c r="G56" i="5"/>
  <c r="F57" i="5"/>
  <c r="G57" i="5"/>
  <c r="F58" i="5"/>
  <c r="G58" i="5"/>
  <c r="F59" i="5"/>
  <c r="G59" i="5"/>
  <c r="F60" i="5"/>
  <c r="G60" i="5"/>
  <c r="F61" i="5"/>
  <c r="G61" i="5"/>
  <c r="F62" i="5"/>
  <c r="G62" i="5"/>
  <c r="F63" i="5"/>
  <c r="G63" i="5"/>
  <c r="F64" i="5"/>
  <c r="G64" i="5"/>
  <c r="E65" i="5"/>
  <c r="F65" i="5"/>
  <c r="G65" i="5"/>
  <c r="H65" i="5"/>
  <c r="F66" i="5"/>
  <c r="G66" i="5"/>
  <c r="F67" i="5"/>
  <c r="G67" i="5"/>
  <c r="F68" i="5"/>
  <c r="G68" i="5"/>
  <c r="F69" i="5"/>
  <c r="G69" i="5"/>
  <c r="F70" i="5"/>
  <c r="G70" i="5"/>
  <c r="F71" i="5"/>
  <c r="G71" i="5"/>
  <c r="F72" i="5"/>
  <c r="G72" i="5"/>
  <c r="F73" i="5"/>
  <c r="G73" i="5"/>
  <c r="F74" i="5"/>
  <c r="G74" i="5"/>
  <c r="F75" i="5"/>
  <c r="G75" i="5"/>
  <c r="F76" i="5"/>
  <c r="G76" i="5"/>
  <c r="F77" i="5"/>
  <c r="G77" i="5"/>
  <c r="F78" i="5"/>
  <c r="G78" i="5"/>
  <c r="F79" i="5"/>
  <c r="G79" i="5"/>
  <c r="F80" i="5"/>
  <c r="G80" i="5"/>
  <c r="F81" i="5"/>
  <c r="G81" i="5"/>
  <c r="F82" i="5"/>
  <c r="G82" i="5"/>
  <c r="E83" i="5"/>
  <c r="F83" i="5"/>
  <c r="G83" i="5"/>
  <c r="F84" i="5"/>
  <c r="G84" i="5"/>
  <c r="F85" i="5"/>
  <c r="G85" i="5"/>
  <c r="F86" i="5"/>
  <c r="G86" i="5"/>
  <c r="F87" i="5"/>
  <c r="G87" i="5"/>
  <c r="F88" i="5"/>
  <c r="G88" i="5"/>
  <c r="F89" i="5"/>
  <c r="G89" i="5"/>
  <c r="F90" i="5"/>
  <c r="G90" i="5"/>
  <c r="F91" i="5"/>
  <c r="G91" i="5"/>
  <c r="F92" i="5"/>
  <c r="G92" i="5"/>
  <c r="F93" i="5"/>
  <c r="G93" i="5"/>
  <c r="F94" i="5"/>
  <c r="G94" i="5"/>
  <c r="F95" i="5"/>
  <c r="G95" i="5"/>
  <c r="F96" i="5"/>
  <c r="G96" i="5"/>
  <c r="F97" i="5"/>
  <c r="G97" i="5"/>
  <c r="F98" i="5"/>
  <c r="G98" i="5"/>
  <c r="F99" i="5"/>
  <c r="G99" i="5"/>
  <c r="F100" i="5"/>
  <c r="G100" i="5"/>
  <c r="F101" i="5"/>
  <c r="G101" i="5"/>
  <c r="F102" i="5"/>
  <c r="G102" i="5"/>
  <c r="F103" i="5"/>
  <c r="G103" i="5"/>
  <c r="F104" i="5"/>
  <c r="G104" i="5"/>
  <c r="F105" i="5"/>
  <c r="G105" i="5"/>
  <c r="F106" i="5"/>
  <c r="G106" i="5"/>
  <c r="F107" i="5"/>
  <c r="G107" i="5"/>
  <c r="F108" i="5"/>
  <c r="G108" i="5"/>
  <c r="F109" i="5"/>
  <c r="G109" i="5"/>
  <c r="F110" i="5"/>
  <c r="G110" i="5"/>
  <c r="F111" i="5"/>
  <c r="G111" i="5"/>
  <c r="F112" i="5"/>
  <c r="G112" i="5"/>
  <c r="F113" i="5"/>
  <c r="G113" i="5"/>
  <c r="F114" i="5"/>
  <c r="G114" i="5"/>
  <c r="F115" i="5"/>
  <c r="G115" i="5"/>
  <c r="F116" i="5"/>
  <c r="G116" i="5"/>
  <c r="F117" i="5"/>
  <c r="G117" i="5"/>
  <c r="F118" i="5"/>
  <c r="G118" i="5"/>
  <c r="F119" i="5"/>
  <c r="G119" i="5"/>
  <c r="F120" i="5"/>
  <c r="G120" i="5"/>
  <c r="F121" i="5"/>
  <c r="G121" i="5"/>
  <c r="F122" i="5"/>
  <c r="G122" i="5"/>
  <c r="F7" i="5"/>
  <c r="G7" i="5"/>
  <c r="F8" i="5"/>
  <c r="G8" i="5"/>
  <c r="F9" i="5"/>
  <c r="G9" i="5"/>
  <c r="F10" i="5"/>
  <c r="G10" i="5"/>
  <c r="F11" i="5"/>
  <c r="G11" i="5"/>
  <c r="F12" i="5"/>
  <c r="G12" i="5"/>
  <c r="F13" i="5"/>
  <c r="G13" i="5"/>
  <c r="F14" i="5"/>
  <c r="G14" i="5"/>
  <c r="F15" i="5"/>
  <c r="G15" i="5"/>
  <c r="F16" i="5"/>
  <c r="G16" i="5"/>
  <c r="F17" i="5"/>
  <c r="G17" i="5"/>
  <c r="F18" i="5"/>
  <c r="G18" i="5"/>
  <c r="F19" i="5"/>
  <c r="G19" i="5"/>
  <c r="F20" i="5"/>
  <c r="G20" i="5"/>
  <c r="F21" i="5"/>
  <c r="G21" i="5"/>
  <c r="F22" i="5"/>
  <c r="G22" i="5"/>
  <c r="F23" i="5"/>
  <c r="G23" i="5"/>
  <c r="F24" i="5"/>
  <c r="G24" i="5"/>
  <c r="F25" i="5"/>
  <c r="G25" i="5"/>
  <c r="F26" i="5"/>
  <c r="G26" i="5"/>
  <c r="F27" i="5"/>
  <c r="G27"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7" i="5"/>
  <c r="C8" i="5"/>
  <c r="C9" i="5"/>
  <c r="C10" i="5"/>
  <c r="C11" i="5"/>
  <c r="C12" i="5"/>
  <c r="C13" i="5"/>
  <c r="C14" i="5"/>
  <c r="C15" i="5"/>
  <c r="C16" i="5"/>
  <c r="C17" i="5"/>
  <c r="C18" i="5"/>
  <c r="C19" i="5"/>
  <c r="C20" i="5"/>
  <c r="C21" i="5"/>
  <c r="C22" i="5"/>
  <c r="C23" i="5"/>
  <c r="C24" i="5"/>
  <c r="C25" i="5"/>
  <c r="C26" i="5"/>
  <c r="C27" i="5"/>
  <c r="C28" i="5"/>
  <c r="C29" i="5"/>
  <c r="C30" i="5"/>
  <c r="C31" i="5"/>
  <c r="C32"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6" i="5"/>
  <c r="I120" i="5"/>
  <c r="J120" i="5" s="1"/>
  <c r="I121" i="5"/>
  <c r="J121" i="5" s="1"/>
  <c r="I122" i="5"/>
  <c r="J122" i="5" s="1"/>
  <c r="I7" i="5"/>
  <c r="J7" i="5" s="1"/>
  <c r="I8" i="5"/>
  <c r="J8" i="5" s="1"/>
  <c r="I9" i="5"/>
  <c r="J9" i="5" s="1"/>
  <c r="I10" i="5"/>
  <c r="J10" i="5" s="1"/>
  <c r="I11" i="5"/>
  <c r="J11" i="5" s="1"/>
  <c r="I12" i="5"/>
  <c r="J12" i="5" s="1"/>
  <c r="I13" i="5"/>
  <c r="J13" i="5" s="1"/>
  <c r="I14" i="5"/>
  <c r="J14" i="5" s="1"/>
  <c r="I15" i="5"/>
  <c r="J15" i="5"/>
  <c r="I16" i="5"/>
  <c r="J16" i="5"/>
  <c r="I17" i="5"/>
  <c r="J17" i="5" s="1"/>
  <c r="I18" i="5"/>
  <c r="J18" i="5"/>
  <c r="I19" i="5"/>
  <c r="J19" i="5"/>
  <c r="I20" i="5"/>
  <c r="J20" i="5"/>
  <c r="I21" i="5"/>
  <c r="J21" i="5"/>
  <c r="I22" i="5"/>
  <c r="J22" i="5"/>
  <c r="I23" i="5"/>
  <c r="J23" i="5" s="1"/>
  <c r="I24" i="5"/>
  <c r="J24" i="5" s="1"/>
  <c r="I25" i="5"/>
  <c r="J25" i="5" s="1"/>
  <c r="I26" i="5"/>
  <c r="J26" i="5" s="1"/>
  <c r="I27" i="5"/>
  <c r="J27" i="5"/>
  <c r="I28" i="5"/>
  <c r="J28" i="5"/>
  <c r="I29" i="5"/>
  <c r="J29" i="5" s="1"/>
  <c r="E29" i="5"/>
  <c r="H29" i="5" s="1"/>
  <c r="I30" i="5"/>
  <c r="J30" i="5"/>
  <c r="I31" i="5"/>
  <c r="J31" i="5"/>
  <c r="I32" i="5"/>
  <c r="J32" i="5"/>
  <c r="I33" i="5"/>
  <c r="J33" i="5"/>
  <c r="I34" i="5"/>
  <c r="J34" i="5"/>
  <c r="I35" i="5"/>
  <c r="J35" i="5" s="1"/>
  <c r="I36" i="5"/>
  <c r="J36" i="5" s="1"/>
  <c r="I37" i="5"/>
  <c r="J37" i="5" s="1"/>
  <c r="I38" i="5"/>
  <c r="J38" i="5" s="1"/>
  <c r="I39" i="5"/>
  <c r="J39" i="5"/>
  <c r="I40" i="5"/>
  <c r="J40" i="5"/>
  <c r="I41" i="5"/>
  <c r="J41" i="5" s="1"/>
  <c r="I42" i="5"/>
  <c r="J42" i="5"/>
  <c r="I43" i="5"/>
  <c r="J43" i="5"/>
  <c r="I44" i="5"/>
  <c r="J44" i="5"/>
  <c r="I45" i="5"/>
  <c r="J45" i="5"/>
  <c r="I46" i="5"/>
  <c r="J46" i="5"/>
  <c r="I47" i="5"/>
  <c r="J47" i="5" s="1"/>
  <c r="I48" i="5"/>
  <c r="J48" i="5" s="1"/>
  <c r="I49" i="5"/>
  <c r="J49" i="5" s="1"/>
  <c r="I50" i="5"/>
  <c r="J50" i="5" s="1"/>
  <c r="E50" i="5"/>
  <c r="H50" i="5" s="1"/>
  <c r="I51" i="5"/>
  <c r="J51" i="5" s="1"/>
  <c r="I52" i="5"/>
  <c r="J52" i="5"/>
  <c r="I53" i="5"/>
  <c r="J53" i="5" s="1"/>
  <c r="E53" i="5"/>
  <c r="I54" i="5"/>
  <c r="J54" i="5"/>
  <c r="I55" i="5"/>
  <c r="J55" i="5"/>
  <c r="I56" i="5"/>
  <c r="J56" i="5"/>
  <c r="I57" i="5"/>
  <c r="J57" i="5"/>
  <c r="I58" i="5"/>
  <c r="J58" i="5"/>
  <c r="I59" i="5"/>
  <c r="J59" i="5" s="1"/>
  <c r="I60" i="5"/>
  <c r="J60" i="5" s="1"/>
  <c r="I61" i="5"/>
  <c r="J61" i="5" s="1"/>
  <c r="I62" i="5"/>
  <c r="J62" i="5" s="1"/>
  <c r="I63" i="5"/>
  <c r="J63" i="5"/>
  <c r="I64" i="5"/>
  <c r="J64" i="5" s="1"/>
  <c r="I65" i="5"/>
  <c r="J65" i="5" s="1"/>
  <c r="K65" i="5" s="1"/>
  <c r="I61" i="25" s="1"/>
  <c r="I66" i="5"/>
  <c r="J66" i="5"/>
  <c r="I67" i="5"/>
  <c r="J67" i="5"/>
  <c r="I68" i="5"/>
  <c r="J68" i="5"/>
  <c r="I69" i="5"/>
  <c r="J69" i="5"/>
  <c r="I70" i="5"/>
  <c r="J70" i="5"/>
  <c r="I71" i="5"/>
  <c r="J71" i="5" s="1"/>
  <c r="I72" i="5"/>
  <c r="J72" i="5" s="1"/>
  <c r="I73" i="5"/>
  <c r="J73" i="5" s="1"/>
  <c r="I74" i="5"/>
  <c r="J74" i="5" s="1"/>
  <c r="I75" i="5"/>
  <c r="J75" i="5"/>
  <c r="I76" i="5"/>
  <c r="J76" i="5"/>
  <c r="I77" i="5"/>
  <c r="J77" i="5" s="1"/>
  <c r="I78" i="5"/>
  <c r="J78" i="5"/>
  <c r="E78" i="5"/>
  <c r="H78" i="5" s="1"/>
  <c r="I79" i="5"/>
  <c r="J79" i="5"/>
  <c r="I80" i="5"/>
  <c r="J80" i="5"/>
  <c r="I81" i="5"/>
  <c r="J81" i="5"/>
  <c r="I82" i="5"/>
  <c r="J82" i="5"/>
  <c r="I83" i="5"/>
  <c r="J83" i="5" s="1"/>
  <c r="I84" i="5"/>
  <c r="J84" i="5" s="1"/>
  <c r="I85" i="5"/>
  <c r="J85" i="5" s="1"/>
  <c r="I86" i="5"/>
  <c r="J86" i="5" s="1"/>
  <c r="I87" i="5"/>
  <c r="J87" i="5"/>
  <c r="I88" i="5"/>
  <c r="J88" i="5"/>
  <c r="I89" i="5"/>
  <c r="J89" i="5" s="1"/>
  <c r="I90" i="5"/>
  <c r="J90" i="5"/>
  <c r="I91" i="5"/>
  <c r="J91" i="5"/>
  <c r="I92" i="5"/>
  <c r="J92" i="5"/>
  <c r="I93" i="5"/>
  <c r="J93" i="5"/>
  <c r="I94" i="5"/>
  <c r="J94" i="5"/>
  <c r="I95" i="5"/>
  <c r="J95" i="5" s="1"/>
  <c r="I96" i="5"/>
  <c r="J96" i="5" s="1"/>
  <c r="I97" i="5"/>
  <c r="J97" i="5" s="1"/>
  <c r="I98" i="5"/>
  <c r="J98" i="5" s="1"/>
  <c r="I99" i="5"/>
  <c r="J99" i="5"/>
  <c r="I100" i="5"/>
  <c r="J100" i="5"/>
  <c r="I101" i="5"/>
  <c r="J101" i="5" s="1"/>
  <c r="I102" i="5"/>
  <c r="J102" i="5"/>
  <c r="I103" i="5"/>
  <c r="J103" i="5"/>
  <c r="I104" i="5"/>
  <c r="J104" i="5"/>
  <c r="I105" i="5"/>
  <c r="J105" i="5"/>
  <c r="I106" i="5"/>
  <c r="J106" i="5"/>
  <c r="I107" i="5"/>
  <c r="J107" i="5" s="1"/>
  <c r="E107" i="5"/>
  <c r="H107" i="5" s="1"/>
  <c r="I108" i="5"/>
  <c r="J108" i="5" s="1"/>
  <c r="I109" i="5"/>
  <c r="J109" i="5" s="1"/>
  <c r="I110" i="5"/>
  <c r="J110" i="5" s="1"/>
  <c r="I111" i="5"/>
  <c r="J111" i="5"/>
  <c r="I112" i="5"/>
  <c r="J112" i="5"/>
  <c r="I113" i="5"/>
  <c r="J113" i="5" s="1"/>
  <c r="I114" i="5"/>
  <c r="J114" i="5"/>
  <c r="I115" i="5"/>
  <c r="J115" i="5"/>
  <c r="I116" i="5"/>
  <c r="J116" i="5"/>
  <c r="I117" i="5"/>
  <c r="J117" i="5"/>
  <c r="I118" i="5"/>
  <c r="J118" i="5"/>
  <c r="I119" i="5"/>
  <c r="J119" i="5"/>
  <c r="J6" i="5"/>
  <c r="I6" i="5"/>
  <c r="L7" i="4"/>
  <c r="M7" i="4"/>
  <c r="N7" i="4" s="1"/>
  <c r="P7" i="4" s="1"/>
  <c r="L8" i="4"/>
  <c r="M8" i="4"/>
  <c r="N8" i="4" s="1"/>
  <c r="L9" i="4"/>
  <c r="M9" i="4"/>
  <c r="N9" i="4"/>
  <c r="P9" i="4"/>
  <c r="L10" i="4"/>
  <c r="M10" i="4"/>
  <c r="N10" i="4" s="1"/>
  <c r="P10" i="4" s="1"/>
  <c r="L11" i="4"/>
  <c r="M11" i="4"/>
  <c r="N11" i="4" s="1"/>
  <c r="L12" i="4"/>
  <c r="M12" i="4"/>
  <c r="N12" i="4"/>
  <c r="P12" i="4"/>
  <c r="L13" i="4"/>
  <c r="P13" i="4" s="1"/>
  <c r="M13" i="4"/>
  <c r="N13" i="4" s="1"/>
  <c r="L14" i="4"/>
  <c r="P14" i="4" s="1"/>
  <c r="M14" i="4"/>
  <c r="N14" i="4" s="1"/>
  <c r="L15" i="4"/>
  <c r="M15" i="4"/>
  <c r="N15" i="4"/>
  <c r="P15" i="4"/>
  <c r="L16" i="4"/>
  <c r="M16" i="4"/>
  <c r="N16" i="4" s="1"/>
  <c r="L17" i="4"/>
  <c r="M17" i="4"/>
  <c r="N17" i="4" s="1"/>
  <c r="L18" i="4"/>
  <c r="M18" i="4"/>
  <c r="N18" i="4"/>
  <c r="P18" i="4"/>
  <c r="L19" i="4"/>
  <c r="M19" i="4"/>
  <c r="N19" i="4" s="1"/>
  <c r="L20" i="4"/>
  <c r="M20" i="4"/>
  <c r="N20" i="4" s="1"/>
  <c r="L21" i="4"/>
  <c r="M21" i="4"/>
  <c r="N21" i="4"/>
  <c r="P21" i="4"/>
  <c r="L22" i="4"/>
  <c r="P22" i="4" s="1"/>
  <c r="M22" i="4"/>
  <c r="N22" i="4" s="1"/>
  <c r="L23" i="4"/>
  <c r="P23" i="4" s="1"/>
  <c r="M23" i="4"/>
  <c r="N23" i="4" s="1"/>
  <c r="L24" i="4"/>
  <c r="M24" i="4"/>
  <c r="N24" i="4"/>
  <c r="P24" i="4"/>
  <c r="L25" i="4"/>
  <c r="M25" i="4"/>
  <c r="N25" i="4" s="1"/>
  <c r="L26" i="4"/>
  <c r="M26" i="4"/>
  <c r="N26" i="4" s="1"/>
  <c r="L27" i="4"/>
  <c r="M27" i="4"/>
  <c r="N27" i="4"/>
  <c r="P27" i="4"/>
  <c r="L28" i="4"/>
  <c r="M28" i="4"/>
  <c r="N28" i="4" s="1"/>
  <c r="L29" i="4"/>
  <c r="M29" i="4"/>
  <c r="N29" i="4" s="1"/>
  <c r="L30" i="4"/>
  <c r="M30" i="4"/>
  <c r="N30" i="4"/>
  <c r="E30" i="4" s="1"/>
  <c r="H30" i="4" s="1"/>
  <c r="P30" i="4"/>
  <c r="L31" i="4"/>
  <c r="P31" i="4" s="1"/>
  <c r="M31" i="4"/>
  <c r="N31" i="4" s="1"/>
  <c r="L32" i="4"/>
  <c r="P32" i="4" s="1"/>
  <c r="M32" i="4"/>
  <c r="N32" i="4" s="1"/>
  <c r="L33" i="4"/>
  <c r="M33" i="4"/>
  <c r="N33" i="4"/>
  <c r="P33" i="4"/>
  <c r="L34" i="4"/>
  <c r="M34" i="4"/>
  <c r="N34" i="4" s="1"/>
  <c r="L35" i="4"/>
  <c r="M35" i="4"/>
  <c r="N35" i="4" s="1"/>
  <c r="L36" i="4"/>
  <c r="M36" i="4"/>
  <c r="N36" i="4"/>
  <c r="E36" i="4" s="1"/>
  <c r="P36" i="4"/>
  <c r="L37" i="4"/>
  <c r="M37" i="4"/>
  <c r="N37" i="4" s="1"/>
  <c r="L38" i="4"/>
  <c r="M38" i="4"/>
  <c r="N38" i="4" s="1"/>
  <c r="L39" i="4"/>
  <c r="M39" i="4"/>
  <c r="N39" i="4"/>
  <c r="E39" i="4" s="1"/>
  <c r="H39" i="4" s="1"/>
  <c r="P39" i="4"/>
  <c r="L40" i="4"/>
  <c r="P40" i="4" s="1"/>
  <c r="M40" i="4"/>
  <c r="N40" i="4" s="1"/>
  <c r="E40" i="4" s="1"/>
  <c r="H40" i="4" s="1"/>
  <c r="L41" i="4"/>
  <c r="P41" i="4" s="1"/>
  <c r="M41" i="4"/>
  <c r="N41" i="4" s="1"/>
  <c r="L42" i="4"/>
  <c r="M42" i="4"/>
  <c r="N42" i="4"/>
  <c r="E42" i="4" s="1"/>
  <c r="H42" i="4" s="1"/>
  <c r="P42" i="4"/>
  <c r="L43" i="4"/>
  <c r="M43" i="4"/>
  <c r="N43" i="4" s="1"/>
  <c r="L44" i="4"/>
  <c r="M44" i="4"/>
  <c r="N44" i="4" s="1"/>
  <c r="L45" i="4"/>
  <c r="M45" i="4"/>
  <c r="N45" i="4"/>
  <c r="P45" i="4"/>
  <c r="E45" i="4" s="1"/>
  <c r="H45" i="4" s="1"/>
  <c r="L46" i="4"/>
  <c r="M46" i="4"/>
  <c r="N46" i="4" s="1"/>
  <c r="L47" i="4"/>
  <c r="M47" i="4"/>
  <c r="N47" i="4" s="1"/>
  <c r="L48" i="4"/>
  <c r="M48" i="4"/>
  <c r="N48" i="4"/>
  <c r="E48" i="4" s="1"/>
  <c r="P48" i="4"/>
  <c r="L49" i="4"/>
  <c r="M49" i="4"/>
  <c r="N49" i="4" s="1"/>
  <c r="L50" i="4"/>
  <c r="M50" i="4"/>
  <c r="N50" i="4" s="1"/>
  <c r="L51" i="4"/>
  <c r="M51" i="4"/>
  <c r="N51" i="4"/>
  <c r="E51" i="4" s="1"/>
  <c r="H51" i="4" s="1"/>
  <c r="P51" i="4"/>
  <c r="L52" i="4"/>
  <c r="M52" i="4"/>
  <c r="N52" i="4" s="1"/>
  <c r="L53" i="4"/>
  <c r="M53" i="4"/>
  <c r="N53" i="4" s="1"/>
  <c r="L54" i="4"/>
  <c r="M54" i="4"/>
  <c r="N54" i="4"/>
  <c r="E54" i="4" s="1"/>
  <c r="H54" i="4" s="1"/>
  <c r="P54" i="4"/>
  <c r="L55" i="4"/>
  <c r="M55" i="4"/>
  <c r="N55" i="4" s="1"/>
  <c r="L56" i="4"/>
  <c r="M56" i="4"/>
  <c r="N56" i="4" s="1"/>
  <c r="L57" i="4"/>
  <c r="M57" i="4"/>
  <c r="N57" i="4"/>
  <c r="E57" i="4" s="1"/>
  <c r="H57" i="4" s="1"/>
  <c r="P57" i="4"/>
  <c r="L58" i="4"/>
  <c r="M58" i="4"/>
  <c r="N58" i="4" s="1"/>
  <c r="L59" i="4"/>
  <c r="P59" i="4" s="1"/>
  <c r="M59" i="4"/>
  <c r="N59" i="4" s="1"/>
  <c r="L60" i="4"/>
  <c r="M60" i="4"/>
  <c r="N60" i="4"/>
  <c r="E60" i="4" s="1"/>
  <c r="P60" i="4"/>
  <c r="L61" i="4"/>
  <c r="M61" i="4"/>
  <c r="N61" i="4" s="1"/>
  <c r="L62" i="4"/>
  <c r="M62" i="4"/>
  <c r="N62" i="4" s="1"/>
  <c r="L63" i="4"/>
  <c r="M63" i="4"/>
  <c r="N63" i="4"/>
  <c r="E63" i="4" s="1"/>
  <c r="H63" i="4" s="1"/>
  <c r="P63" i="4"/>
  <c r="L64" i="4"/>
  <c r="M64" i="4"/>
  <c r="N64" i="4" s="1"/>
  <c r="L65" i="4"/>
  <c r="M65" i="4"/>
  <c r="N65" i="4" s="1"/>
  <c r="L66" i="4"/>
  <c r="M66" i="4"/>
  <c r="N66" i="4"/>
  <c r="E66" i="4" s="1"/>
  <c r="P66" i="4"/>
  <c r="L67" i="4"/>
  <c r="M67" i="4"/>
  <c r="N67" i="4" s="1"/>
  <c r="L68" i="4"/>
  <c r="P68" i="4" s="1"/>
  <c r="M68" i="4"/>
  <c r="N68" i="4" s="1"/>
  <c r="L69" i="4"/>
  <c r="M69" i="4"/>
  <c r="N69" i="4"/>
  <c r="E69" i="4" s="1"/>
  <c r="H69" i="4" s="1"/>
  <c r="P69" i="4"/>
  <c r="L70" i="4"/>
  <c r="M70" i="4"/>
  <c r="N70" i="4" s="1"/>
  <c r="L71" i="4"/>
  <c r="M71" i="4"/>
  <c r="N71" i="4" s="1"/>
  <c r="L72" i="4"/>
  <c r="M72" i="4"/>
  <c r="N72" i="4"/>
  <c r="P72" i="4"/>
  <c r="L73" i="4"/>
  <c r="M73" i="4"/>
  <c r="N73" i="4" s="1"/>
  <c r="L74" i="4"/>
  <c r="M74" i="4"/>
  <c r="N74" i="4" s="1"/>
  <c r="L75" i="4"/>
  <c r="M75" i="4"/>
  <c r="N75" i="4"/>
  <c r="E75" i="4" s="1"/>
  <c r="H75" i="4" s="1"/>
  <c r="P75" i="4"/>
  <c r="L76" i="4"/>
  <c r="M76" i="4"/>
  <c r="N76" i="4" s="1"/>
  <c r="L77" i="4"/>
  <c r="P77" i="4" s="1"/>
  <c r="M77" i="4"/>
  <c r="N77" i="4" s="1"/>
  <c r="L78" i="4"/>
  <c r="M78" i="4"/>
  <c r="N78" i="4"/>
  <c r="E78" i="4" s="1"/>
  <c r="P78" i="4"/>
  <c r="L79" i="4"/>
  <c r="M79" i="4"/>
  <c r="N79" i="4" s="1"/>
  <c r="L80" i="4"/>
  <c r="M80" i="4"/>
  <c r="N80" i="4" s="1"/>
  <c r="L81" i="4"/>
  <c r="M81" i="4"/>
  <c r="N81" i="4"/>
  <c r="E81" i="4" s="1"/>
  <c r="H81" i="4" s="1"/>
  <c r="P81" i="4"/>
  <c r="L82" i="4"/>
  <c r="M82" i="4"/>
  <c r="N82" i="4" s="1"/>
  <c r="L83" i="4"/>
  <c r="M83" i="4"/>
  <c r="N83" i="4" s="1"/>
  <c r="L84" i="4"/>
  <c r="M84" i="4"/>
  <c r="N84" i="4"/>
  <c r="E84" i="4" s="1"/>
  <c r="P84" i="4"/>
  <c r="L85" i="4"/>
  <c r="M85" i="4"/>
  <c r="N85" i="4" s="1"/>
  <c r="L86" i="4"/>
  <c r="P86" i="4" s="1"/>
  <c r="M86" i="4"/>
  <c r="N86" i="4" s="1"/>
  <c r="L87" i="4"/>
  <c r="M87" i="4"/>
  <c r="N87" i="4"/>
  <c r="E87" i="4" s="1"/>
  <c r="H87" i="4" s="1"/>
  <c r="P87" i="4"/>
  <c r="L88" i="4"/>
  <c r="M88" i="4"/>
  <c r="N88" i="4" s="1"/>
  <c r="L89" i="4"/>
  <c r="M89" i="4"/>
  <c r="N89" i="4" s="1"/>
  <c r="L90" i="4"/>
  <c r="M90" i="4"/>
  <c r="N90" i="4"/>
  <c r="P90" i="4"/>
  <c r="E90" i="4" s="1"/>
  <c r="L91" i="4"/>
  <c r="M91" i="4"/>
  <c r="N91" i="4" s="1"/>
  <c r="L92" i="4"/>
  <c r="M92" i="4"/>
  <c r="N92" i="4" s="1"/>
  <c r="L93" i="4"/>
  <c r="M93" i="4"/>
  <c r="N93" i="4"/>
  <c r="E93" i="4" s="1"/>
  <c r="H93" i="4" s="1"/>
  <c r="P93" i="4"/>
  <c r="L94" i="4"/>
  <c r="M94" i="4"/>
  <c r="N94" i="4" s="1"/>
  <c r="L95" i="4"/>
  <c r="P95" i="4" s="1"/>
  <c r="M95" i="4"/>
  <c r="N95" i="4" s="1"/>
  <c r="L96" i="4"/>
  <c r="M96" i="4"/>
  <c r="N96" i="4"/>
  <c r="E96" i="4" s="1"/>
  <c r="P96" i="4"/>
  <c r="L97" i="4"/>
  <c r="M97" i="4"/>
  <c r="N97" i="4" s="1"/>
  <c r="L98" i="4"/>
  <c r="M98" i="4"/>
  <c r="N98" i="4" s="1"/>
  <c r="L99" i="4"/>
  <c r="M99" i="4"/>
  <c r="N99" i="4"/>
  <c r="E99" i="4" s="1"/>
  <c r="H99" i="4" s="1"/>
  <c r="P99" i="4"/>
  <c r="L100" i="4"/>
  <c r="M100" i="4"/>
  <c r="N100" i="4" s="1"/>
  <c r="L101" i="4"/>
  <c r="M101" i="4"/>
  <c r="N101" i="4" s="1"/>
  <c r="L102" i="4"/>
  <c r="M102" i="4"/>
  <c r="N102" i="4"/>
  <c r="E102" i="4" s="1"/>
  <c r="H102" i="4" s="1"/>
  <c r="P102" i="4"/>
  <c r="L103" i="4"/>
  <c r="M103" i="4"/>
  <c r="N103" i="4" s="1"/>
  <c r="L104" i="4"/>
  <c r="M104" i="4"/>
  <c r="N104" i="4" s="1"/>
  <c r="L105" i="4"/>
  <c r="M105" i="4"/>
  <c r="N105" i="4"/>
  <c r="E105" i="4" s="1"/>
  <c r="H105" i="4" s="1"/>
  <c r="K105" i="4" s="1"/>
  <c r="P105" i="4"/>
  <c r="L106" i="4"/>
  <c r="M106" i="4"/>
  <c r="N106" i="4" s="1"/>
  <c r="L107" i="4"/>
  <c r="M107" i="4"/>
  <c r="N107" i="4" s="1"/>
  <c r="L108" i="4"/>
  <c r="M108" i="4"/>
  <c r="N108" i="4"/>
  <c r="P108" i="4"/>
  <c r="E108" i="4" s="1"/>
  <c r="L109" i="4"/>
  <c r="M109" i="4"/>
  <c r="N109" i="4" s="1"/>
  <c r="L110" i="4"/>
  <c r="M110" i="4"/>
  <c r="N110" i="4" s="1"/>
  <c r="L111" i="4"/>
  <c r="M111" i="4"/>
  <c r="N111" i="4"/>
  <c r="P111" i="4" s="1"/>
  <c r="E111" i="4" s="1"/>
  <c r="L112" i="4"/>
  <c r="M112" i="4"/>
  <c r="N112" i="4" s="1"/>
  <c r="L113" i="4"/>
  <c r="M113" i="4"/>
  <c r="N113" i="4" s="1"/>
  <c r="L114" i="4"/>
  <c r="M114" i="4"/>
  <c r="N114" i="4"/>
  <c r="P114" i="4"/>
  <c r="L115" i="4"/>
  <c r="M115" i="4"/>
  <c r="N115" i="4" s="1"/>
  <c r="L116" i="4"/>
  <c r="M116" i="4"/>
  <c r="N116" i="4" s="1"/>
  <c r="L117" i="4"/>
  <c r="E117" i="4" s="1"/>
  <c r="H117" i="4" s="1"/>
  <c r="K117" i="4" s="1"/>
  <c r="M117" i="4"/>
  <c r="N117" i="4"/>
  <c r="P117" i="4"/>
  <c r="L118" i="4"/>
  <c r="M118" i="4"/>
  <c r="N118" i="4" s="1"/>
  <c r="L119" i="4"/>
  <c r="M119" i="4"/>
  <c r="N119" i="4" s="1"/>
  <c r="L120" i="4"/>
  <c r="M120" i="4"/>
  <c r="N120" i="4"/>
  <c r="E120" i="4" s="1"/>
  <c r="P120" i="4"/>
  <c r="L121" i="4"/>
  <c r="M121" i="4"/>
  <c r="N121" i="4" s="1"/>
  <c r="L122" i="4"/>
  <c r="M122" i="4"/>
  <c r="N122" i="4" s="1"/>
  <c r="F7" i="4"/>
  <c r="G7" i="4"/>
  <c r="I7" i="4"/>
  <c r="J7" i="4" s="1"/>
  <c r="F8" i="4"/>
  <c r="G8" i="4"/>
  <c r="I8" i="4"/>
  <c r="J8" i="4" s="1"/>
  <c r="F9" i="4"/>
  <c r="G9" i="4"/>
  <c r="I9" i="4"/>
  <c r="J9" i="4" s="1"/>
  <c r="F10" i="4"/>
  <c r="G10" i="4"/>
  <c r="I10" i="4"/>
  <c r="J10" i="4" s="1"/>
  <c r="F11" i="4"/>
  <c r="G11" i="4"/>
  <c r="I11" i="4"/>
  <c r="J11" i="4" s="1"/>
  <c r="F12" i="4"/>
  <c r="G12" i="4"/>
  <c r="I12" i="4"/>
  <c r="J12" i="4"/>
  <c r="F13" i="4"/>
  <c r="G13" i="4"/>
  <c r="I13" i="4"/>
  <c r="J13" i="4"/>
  <c r="F14" i="4"/>
  <c r="G14" i="4"/>
  <c r="I14" i="4"/>
  <c r="J14" i="4"/>
  <c r="F15" i="4"/>
  <c r="G15" i="4"/>
  <c r="I15" i="4"/>
  <c r="J15" i="4"/>
  <c r="F16" i="4"/>
  <c r="G16" i="4"/>
  <c r="I16" i="4"/>
  <c r="J16" i="4"/>
  <c r="F17" i="4"/>
  <c r="G17" i="4"/>
  <c r="I17" i="4"/>
  <c r="J17" i="4"/>
  <c r="F18" i="4"/>
  <c r="G18" i="4"/>
  <c r="I18" i="4"/>
  <c r="J18" i="4"/>
  <c r="F19" i="4"/>
  <c r="G19" i="4"/>
  <c r="I19" i="4"/>
  <c r="J19" i="4" s="1"/>
  <c r="F20" i="4"/>
  <c r="G20" i="4"/>
  <c r="I20" i="4"/>
  <c r="J20" i="4" s="1"/>
  <c r="F21" i="4"/>
  <c r="G21" i="4"/>
  <c r="I21" i="4"/>
  <c r="J21" i="4" s="1"/>
  <c r="F22" i="4"/>
  <c r="G22" i="4"/>
  <c r="I22" i="4"/>
  <c r="J22" i="4" s="1"/>
  <c r="F23" i="4"/>
  <c r="G23" i="4"/>
  <c r="I23" i="4"/>
  <c r="J23" i="4" s="1"/>
  <c r="F24" i="4"/>
  <c r="G24" i="4"/>
  <c r="I24" i="4"/>
  <c r="J24" i="4"/>
  <c r="F25" i="4"/>
  <c r="G25" i="4"/>
  <c r="I25" i="4"/>
  <c r="J25" i="4"/>
  <c r="F26" i="4"/>
  <c r="G26" i="4"/>
  <c r="I26" i="4"/>
  <c r="J26" i="4" s="1"/>
  <c r="F27" i="4"/>
  <c r="G27" i="4"/>
  <c r="I27" i="4"/>
  <c r="J27" i="4"/>
  <c r="F28" i="4"/>
  <c r="G28" i="4"/>
  <c r="I28" i="4"/>
  <c r="J28" i="4"/>
  <c r="F29" i="4"/>
  <c r="G29" i="4"/>
  <c r="I29" i="4"/>
  <c r="J29" i="4"/>
  <c r="F30" i="4"/>
  <c r="G30" i="4"/>
  <c r="I30" i="4"/>
  <c r="J30" i="4"/>
  <c r="F31" i="4"/>
  <c r="G31" i="4"/>
  <c r="I31" i="4"/>
  <c r="J31" i="4"/>
  <c r="F32" i="4"/>
  <c r="G32" i="4"/>
  <c r="I32" i="4"/>
  <c r="J32" i="4"/>
  <c r="E33" i="4"/>
  <c r="H33" i="4" s="1"/>
  <c r="F33" i="4"/>
  <c r="G33" i="4"/>
  <c r="I33" i="4"/>
  <c r="J33" i="4"/>
  <c r="F34" i="4"/>
  <c r="G34" i="4"/>
  <c r="I34" i="4"/>
  <c r="J34" i="4"/>
  <c r="F35" i="4"/>
  <c r="G35" i="4"/>
  <c r="I35" i="4"/>
  <c r="J35" i="4"/>
  <c r="F36" i="4"/>
  <c r="G36" i="4"/>
  <c r="I36" i="4"/>
  <c r="J36" i="4" s="1"/>
  <c r="F37" i="4"/>
  <c r="G37" i="4"/>
  <c r="I37" i="4"/>
  <c r="J37" i="4" s="1"/>
  <c r="F38" i="4"/>
  <c r="G38" i="4"/>
  <c r="I38" i="4"/>
  <c r="J38" i="4" s="1"/>
  <c r="F39" i="4"/>
  <c r="G39" i="4"/>
  <c r="I39" i="4"/>
  <c r="J39" i="4" s="1"/>
  <c r="F40" i="4"/>
  <c r="G40" i="4"/>
  <c r="I40" i="4"/>
  <c r="J40" i="4" s="1"/>
  <c r="F41" i="4"/>
  <c r="G41" i="4"/>
  <c r="I41" i="4"/>
  <c r="J41" i="4"/>
  <c r="F42" i="4"/>
  <c r="G42" i="4"/>
  <c r="I42" i="4"/>
  <c r="J42" i="4"/>
  <c r="F43" i="4"/>
  <c r="G43" i="4"/>
  <c r="I43" i="4"/>
  <c r="J43" i="4"/>
  <c r="F44" i="4"/>
  <c r="G44" i="4"/>
  <c r="I44" i="4"/>
  <c r="J44" i="4"/>
  <c r="F45" i="4"/>
  <c r="G45" i="4"/>
  <c r="I45" i="4"/>
  <c r="J45" i="4"/>
  <c r="F46" i="4"/>
  <c r="G46" i="4"/>
  <c r="I46" i="4"/>
  <c r="J46" i="4"/>
  <c r="F47" i="4"/>
  <c r="G47" i="4"/>
  <c r="I47" i="4"/>
  <c r="J47" i="4" s="1"/>
  <c r="F48" i="4"/>
  <c r="G48" i="4"/>
  <c r="I48" i="4"/>
  <c r="J48" i="4" s="1"/>
  <c r="F49" i="4"/>
  <c r="G49" i="4"/>
  <c r="I49" i="4"/>
  <c r="J49" i="4" s="1"/>
  <c r="F50" i="4"/>
  <c r="G50" i="4"/>
  <c r="I50" i="4"/>
  <c r="J50" i="4"/>
  <c r="F51" i="4"/>
  <c r="G51" i="4"/>
  <c r="I51" i="4"/>
  <c r="J51" i="4" s="1"/>
  <c r="F52" i="4"/>
  <c r="G52" i="4"/>
  <c r="I52" i="4"/>
  <c r="J52" i="4" s="1"/>
  <c r="F53" i="4"/>
  <c r="G53" i="4"/>
  <c r="I53" i="4"/>
  <c r="J53" i="4"/>
  <c r="F54" i="4"/>
  <c r="G54" i="4"/>
  <c r="I54" i="4"/>
  <c r="J54" i="4"/>
  <c r="F55" i="4"/>
  <c r="G55" i="4"/>
  <c r="I55" i="4"/>
  <c r="J55" i="4" s="1"/>
  <c r="F56" i="4"/>
  <c r="G56" i="4"/>
  <c r="I56" i="4"/>
  <c r="J56" i="4"/>
  <c r="F57" i="4"/>
  <c r="G57" i="4"/>
  <c r="I57" i="4"/>
  <c r="J57" i="4"/>
  <c r="F58" i="4"/>
  <c r="G58" i="4"/>
  <c r="I58" i="4"/>
  <c r="J58" i="4"/>
  <c r="F59" i="4"/>
  <c r="G59" i="4"/>
  <c r="I59" i="4"/>
  <c r="J59" i="4" s="1"/>
  <c r="F60" i="4"/>
  <c r="G60" i="4"/>
  <c r="I60" i="4"/>
  <c r="J60" i="4" s="1"/>
  <c r="F61" i="4"/>
  <c r="G61" i="4"/>
  <c r="I61" i="4"/>
  <c r="J61" i="4" s="1"/>
  <c r="F62" i="4"/>
  <c r="G62" i="4"/>
  <c r="I62" i="4"/>
  <c r="J62" i="4"/>
  <c r="F63" i="4"/>
  <c r="G63" i="4"/>
  <c r="I63" i="4"/>
  <c r="J63" i="4" s="1"/>
  <c r="F64" i="4"/>
  <c r="G64" i="4"/>
  <c r="I64" i="4"/>
  <c r="J64" i="4" s="1"/>
  <c r="F65" i="4"/>
  <c r="G65" i="4"/>
  <c r="I65" i="4"/>
  <c r="J65" i="4"/>
  <c r="F66" i="4"/>
  <c r="G66" i="4"/>
  <c r="I66" i="4"/>
  <c r="J66" i="4"/>
  <c r="F67" i="4"/>
  <c r="G67" i="4"/>
  <c r="I67" i="4"/>
  <c r="J67" i="4" s="1"/>
  <c r="F68" i="4"/>
  <c r="G68" i="4"/>
  <c r="I68" i="4"/>
  <c r="J68" i="4"/>
  <c r="F69" i="4"/>
  <c r="G69" i="4"/>
  <c r="I69" i="4"/>
  <c r="J69" i="4"/>
  <c r="F70" i="4"/>
  <c r="G70" i="4"/>
  <c r="I70" i="4"/>
  <c r="J70" i="4"/>
  <c r="F71" i="4"/>
  <c r="G71" i="4"/>
  <c r="I71" i="4"/>
  <c r="J71" i="4" s="1"/>
  <c r="E72" i="4"/>
  <c r="F72" i="4"/>
  <c r="G72" i="4"/>
  <c r="I72" i="4"/>
  <c r="J72" i="4" s="1"/>
  <c r="F73" i="4"/>
  <c r="G73" i="4"/>
  <c r="I73" i="4"/>
  <c r="J73" i="4" s="1"/>
  <c r="F74" i="4"/>
  <c r="G74" i="4"/>
  <c r="I74" i="4"/>
  <c r="J74" i="4"/>
  <c r="F75" i="4"/>
  <c r="G75" i="4"/>
  <c r="I75" i="4"/>
  <c r="J75" i="4" s="1"/>
  <c r="F76" i="4"/>
  <c r="G76" i="4"/>
  <c r="I76" i="4"/>
  <c r="J76" i="4" s="1"/>
  <c r="F77" i="4"/>
  <c r="G77" i="4"/>
  <c r="I77" i="4"/>
  <c r="J77" i="4"/>
  <c r="F78" i="4"/>
  <c r="G78" i="4"/>
  <c r="I78" i="4"/>
  <c r="J78" i="4"/>
  <c r="F79" i="4"/>
  <c r="G79" i="4"/>
  <c r="I79" i="4"/>
  <c r="J79" i="4"/>
  <c r="F80" i="4"/>
  <c r="G80" i="4"/>
  <c r="I80" i="4"/>
  <c r="J80" i="4"/>
  <c r="F81" i="4"/>
  <c r="G81" i="4"/>
  <c r="I81" i="4"/>
  <c r="J81" i="4"/>
  <c r="F82" i="4"/>
  <c r="G82" i="4"/>
  <c r="I82" i="4"/>
  <c r="J82" i="4" s="1"/>
  <c r="F83" i="4"/>
  <c r="G83" i="4"/>
  <c r="I83" i="4"/>
  <c r="J83" i="4" s="1"/>
  <c r="F84" i="4"/>
  <c r="G84" i="4"/>
  <c r="I84" i="4"/>
  <c r="J84" i="4" s="1"/>
  <c r="F85" i="4"/>
  <c r="G85" i="4"/>
  <c r="I85" i="4"/>
  <c r="J85" i="4" s="1"/>
  <c r="F86" i="4"/>
  <c r="G86" i="4"/>
  <c r="I86" i="4"/>
  <c r="J86" i="4"/>
  <c r="F87" i="4"/>
  <c r="G87" i="4"/>
  <c r="I87" i="4"/>
  <c r="J87" i="4" s="1"/>
  <c r="F88" i="4"/>
  <c r="G88" i="4"/>
  <c r="I88" i="4"/>
  <c r="J88" i="4" s="1"/>
  <c r="F89" i="4"/>
  <c r="G89" i="4"/>
  <c r="I89" i="4"/>
  <c r="J89" i="4"/>
  <c r="F90" i="4"/>
  <c r="G90" i="4"/>
  <c r="I90" i="4"/>
  <c r="J90" i="4"/>
  <c r="F91" i="4"/>
  <c r="G91" i="4"/>
  <c r="I91" i="4"/>
  <c r="J91" i="4" s="1"/>
  <c r="F92" i="4"/>
  <c r="G92" i="4"/>
  <c r="I92" i="4"/>
  <c r="J92" i="4"/>
  <c r="F93" i="4"/>
  <c r="G93" i="4"/>
  <c r="I93" i="4"/>
  <c r="J93" i="4"/>
  <c r="F94" i="4"/>
  <c r="G94" i="4"/>
  <c r="I94" i="4"/>
  <c r="J94" i="4" s="1"/>
  <c r="F95" i="4"/>
  <c r="G95" i="4"/>
  <c r="I95" i="4"/>
  <c r="J95" i="4" s="1"/>
  <c r="F96" i="4"/>
  <c r="G96" i="4"/>
  <c r="I96" i="4"/>
  <c r="J96" i="4" s="1"/>
  <c r="F97" i="4"/>
  <c r="G97" i="4"/>
  <c r="I97" i="4"/>
  <c r="J97" i="4" s="1"/>
  <c r="F98" i="4"/>
  <c r="G98" i="4"/>
  <c r="I98" i="4"/>
  <c r="C98" i="4" s="1"/>
  <c r="F99" i="4"/>
  <c r="G99" i="4"/>
  <c r="I99" i="4"/>
  <c r="J99" i="4" s="1"/>
  <c r="F100" i="4"/>
  <c r="G100" i="4"/>
  <c r="I100" i="4"/>
  <c r="J100" i="4" s="1"/>
  <c r="F101" i="4"/>
  <c r="G101" i="4"/>
  <c r="I101" i="4"/>
  <c r="C101" i="4" s="1"/>
  <c r="J101" i="4"/>
  <c r="F102" i="4"/>
  <c r="G102" i="4"/>
  <c r="I102" i="4"/>
  <c r="C102" i="4" s="1"/>
  <c r="F103" i="4"/>
  <c r="G103" i="4"/>
  <c r="I103" i="4"/>
  <c r="J103" i="4"/>
  <c r="F104" i="4"/>
  <c r="G104" i="4"/>
  <c r="I104" i="4"/>
  <c r="J104" i="4"/>
  <c r="F105" i="4"/>
  <c r="G105" i="4"/>
  <c r="I105" i="4"/>
  <c r="J105" i="4"/>
  <c r="F106" i="4"/>
  <c r="G106" i="4"/>
  <c r="I106" i="4"/>
  <c r="J106" i="4" s="1"/>
  <c r="F107" i="4"/>
  <c r="G107" i="4"/>
  <c r="I107" i="4"/>
  <c r="C107" i="4" s="1"/>
  <c r="F108" i="4"/>
  <c r="G108" i="4"/>
  <c r="I108" i="4"/>
  <c r="J108" i="4" s="1"/>
  <c r="F109" i="4"/>
  <c r="G109" i="4"/>
  <c r="I109" i="4"/>
  <c r="J109" i="4" s="1"/>
  <c r="F110" i="4"/>
  <c r="G110" i="4"/>
  <c r="I110" i="4"/>
  <c r="J110" i="4" s="1"/>
  <c r="F111" i="4"/>
  <c r="I111" i="4"/>
  <c r="J111" i="4" s="1"/>
  <c r="F112" i="4"/>
  <c r="G112" i="4"/>
  <c r="I112" i="4"/>
  <c r="J112" i="4" s="1"/>
  <c r="F113" i="4"/>
  <c r="G113" i="4"/>
  <c r="I113" i="4"/>
  <c r="C113" i="4" s="1"/>
  <c r="J113" i="4"/>
  <c r="E114" i="4"/>
  <c r="H114" i="4" s="1"/>
  <c r="F114" i="4"/>
  <c r="G114" i="4"/>
  <c r="I114" i="4"/>
  <c r="C114" i="4" s="1"/>
  <c r="F115" i="4"/>
  <c r="G115" i="4"/>
  <c r="I115" i="4"/>
  <c r="F116" i="4"/>
  <c r="G116" i="4"/>
  <c r="I116" i="4"/>
  <c r="J116" i="4"/>
  <c r="F117" i="4"/>
  <c r="G117" i="4"/>
  <c r="I117" i="4"/>
  <c r="J117" i="4"/>
  <c r="F118" i="4"/>
  <c r="G118" i="4"/>
  <c r="I118" i="4"/>
  <c r="J118" i="4" s="1"/>
  <c r="F119" i="4"/>
  <c r="G119" i="4"/>
  <c r="I119" i="4"/>
  <c r="C119" i="4" s="1"/>
  <c r="F120" i="4"/>
  <c r="G120" i="4"/>
  <c r="I120" i="4"/>
  <c r="J120" i="4" s="1"/>
  <c r="F121" i="4"/>
  <c r="G121" i="4"/>
  <c r="I121" i="4"/>
  <c r="J121" i="4" s="1"/>
  <c r="F122" i="4"/>
  <c r="G122" i="4"/>
  <c r="I122" i="4"/>
  <c r="J122" i="4" s="1"/>
  <c r="J6" i="4"/>
  <c r="L6" i="4"/>
  <c r="C28" i="4"/>
  <c r="C29" i="4"/>
  <c r="C30" i="4"/>
  <c r="C31" i="4"/>
  <c r="C32" i="4"/>
  <c r="C33" i="4"/>
  <c r="C34" i="4"/>
  <c r="C35" i="4"/>
  <c r="C36" i="4"/>
  <c r="C37" i="4"/>
  <c r="C38" i="4"/>
  <c r="C39" i="4"/>
  <c r="C41" i="4"/>
  <c r="C42" i="4"/>
  <c r="C43" i="4"/>
  <c r="C44" i="4"/>
  <c r="C45" i="4"/>
  <c r="C46" i="4"/>
  <c r="C47" i="4"/>
  <c r="C48" i="4"/>
  <c r="C49" i="4"/>
  <c r="C50" i="4"/>
  <c r="C51" i="4"/>
  <c r="C53" i="4"/>
  <c r="C54" i="4"/>
  <c r="C55" i="4"/>
  <c r="C56" i="4"/>
  <c r="C57" i="4"/>
  <c r="C58" i="4"/>
  <c r="C59" i="4"/>
  <c r="C60" i="4"/>
  <c r="C61" i="4"/>
  <c r="C62" i="4"/>
  <c r="C63" i="4"/>
  <c r="C65" i="4"/>
  <c r="C66" i="4"/>
  <c r="C67" i="4"/>
  <c r="C68" i="4"/>
  <c r="C69" i="4"/>
  <c r="C70" i="4"/>
  <c r="C71" i="4"/>
  <c r="C72" i="4"/>
  <c r="C73" i="4"/>
  <c r="C74" i="4"/>
  <c r="C75" i="4"/>
  <c r="C77" i="4"/>
  <c r="C78" i="4"/>
  <c r="C79" i="4"/>
  <c r="C80" i="4"/>
  <c r="C81" i="4"/>
  <c r="C82" i="4"/>
  <c r="C83" i="4"/>
  <c r="C84" i="4"/>
  <c r="C85" i="4"/>
  <c r="C86" i="4"/>
  <c r="C87" i="4"/>
  <c r="C89" i="4"/>
  <c r="C90" i="4"/>
  <c r="C91" i="4"/>
  <c r="C92" i="4"/>
  <c r="C93" i="4"/>
  <c r="C94" i="4"/>
  <c r="C96" i="4"/>
  <c r="C97" i="4"/>
  <c r="C99" i="4"/>
  <c r="C103" i="4"/>
  <c r="C104" i="4"/>
  <c r="C105" i="4"/>
  <c r="C109" i="4"/>
  <c r="C110" i="4"/>
  <c r="C111" i="4"/>
  <c r="C115" i="4"/>
  <c r="C116" i="4"/>
  <c r="C117" i="4"/>
  <c r="C121" i="4"/>
  <c r="C122" i="4"/>
  <c r="C7" i="4"/>
  <c r="C8" i="4"/>
  <c r="C9" i="4"/>
  <c r="C10" i="4"/>
  <c r="C11" i="4"/>
  <c r="C12" i="4"/>
  <c r="C13" i="4"/>
  <c r="C14" i="4"/>
  <c r="C15" i="4"/>
  <c r="C16" i="4"/>
  <c r="C17" i="4"/>
  <c r="C18" i="4"/>
  <c r="C19" i="4"/>
  <c r="C20" i="4"/>
  <c r="C21" i="4"/>
  <c r="C22" i="4"/>
  <c r="C23" i="4"/>
  <c r="C24" i="4"/>
  <c r="C25" i="4"/>
  <c r="C26" i="4"/>
  <c r="C27" i="4"/>
  <c r="I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6" i="4"/>
  <c r="G97" i="12" l="1"/>
  <c r="N93" i="25" s="1"/>
  <c r="I54" i="12"/>
  <c r="K54" i="12" s="1"/>
  <c r="D54" i="12" s="1"/>
  <c r="G54" i="12" s="1"/>
  <c r="N50" i="25" s="1"/>
  <c r="I78" i="12"/>
  <c r="E16" i="36"/>
  <c r="D61" i="12"/>
  <c r="I14" i="12"/>
  <c r="E8" i="36"/>
  <c r="I18" i="12"/>
  <c r="I34" i="12"/>
  <c r="I103" i="12"/>
  <c r="I95" i="12"/>
  <c r="D77" i="12"/>
  <c r="G77" i="12" s="1"/>
  <c r="N73" i="25" s="1"/>
  <c r="I98" i="12"/>
  <c r="K98" i="12" s="1"/>
  <c r="I88" i="12"/>
  <c r="D12" i="36"/>
  <c r="D18" i="36"/>
  <c r="I17" i="12"/>
  <c r="D9" i="36"/>
  <c r="I66" i="12"/>
  <c r="K66" i="12" s="1"/>
  <c r="D66" i="12" s="1"/>
  <c r="D16" i="36"/>
  <c r="I76" i="12"/>
  <c r="I110" i="12"/>
  <c r="K110" i="12" s="1"/>
  <c r="I38" i="12"/>
  <c r="K38" i="12" s="1"/>
  <c r="E20" i="36"/>
  <c r="E10" i="36"/>
  <c r="I16" i="12"/>
  <c r="I51" i="12"/>
  <c r="I90" i="12"/>
  <c r="K90" i="12" s="1"/>
  <c r="D14" i="36"/>
  <c r="I70" i="12"/>
  <c r="D17" i="36"/>
  <c r="I117" i="12"/>
  <c r="D26" i="36"/>
  <c r="E15" i="36"/>
  <c r="D13" i="36"/>
  <c r="D19" i="36"/>
  <c r="E14" i="36"/>
  <c r="K89" i="12"/>
  <c r="I50" i="12"/>
  <c r="I64" i="7"/>
  <c r="I36" i="7"/>
  <c r="K117" i="7"/>
  <c r="E13" i="32"/>
  <c r="I24" i="7"/>
  <c r="I12" i="7"/>
  <c r="B27" i="32"/>
  <c r="I95" i="7"/>
  <c r="I83" i="7"/>
  <c r="I121" i="7"/>
  <c r="K121" i="7" s="1"/>
  <c r="D121" i="7" s="1"/>
  <c r="G121" i="7" s="1"/>
  <c r="J117" i="25" s="1"/>
  <c r="I112" i="7"/>
  <c r="I40" i="7"/>
  <c r="I58" i="7"/>
  <c r="I17" i="7"/>
  <c r="K17" i="7" s="1"/>
  <c r="D17" i="7" s="1"/>
  <c r="I65" i="7"/>
  <c r="K65" i="7" s="1"/>
  <c r="D65" i="7" s="1"/>
  <c r="G65" i="7" s="1"/>
  <c r="J61" i="25" s="1"/>
  <c r="I25" i="7"/>
  <c r="K25" i="7" s="1"/>
  <c r="I73" i="7"/>
  <c r="K73" i="7" s="1"/>
  <c r="I46" i="7"/>
  <c r="E21" i="32"/>
  <c r="I49" i="7"/>
  <c r="K49" i="7" s="1"/>
  <c r="I20" i="7"/>
  <c r="E9" i="32"/>
  <c r="E16" i="32"/>
  <c r="I72" i="7"/>
  <c r="I108" i="7"/>
  <c r="D13" i="32"/>
  <c r="D21" i="32"/>
  <c r="I103" i="7"/>
  <c r="E18" i="32"/>
  <c r="E20" i="32"/>
  <c r="E11" i="32"/>
  <c r="K31" i="8"/>
  <c r="D31" i="8"/>
  <c r="G31" i="8" s="1"/>
  <c r="L27" i="25" s="1"/>
  <c r="I17" i="8"/>
  <c r="D9" i="34"/>
  <c r="E13" i="34"/>
  <c r="E18" i="34"/>
  <c r="D14" i="34"/>
  <c r="D19" i="34"/>
  <c r="I119" i="8"/>
  <c r="K119" i="8" s="1"/>
  <c r="D119" i="8" s="1"/>
  <c r="G119" i="8" s="1"/>
  <c r="L115" i="25" s="1"/>
  <c r="B27" i="34"/>
  <c r="E11" i="34"/>
  <c r="I83" i="8"/>
  <c r="K83" i="8" s="1"/>
  <c r="D18" i="34"/>
  <c r="E19" i="34"/>
  <c r="E16" i="34"/>
  <c r="E14" i="34"/>
  <c r="I54" i="8"/>
  <c r="D20" i="34"/>
  <c r="D13" i="34"/>
  <c r="D8" i="34"/>
  <c r="K106" i="8"/>
  <c r="I63" i="8"/>
  <c r="I109" i="8"/>
  <c r="I25" i="8"/>
  <c r="I110" i="8"/>
  <c r="K110" i="8" s="1"/>
  <c r="E15" i="34"/>
  <c r="K34" i="8"/>
  <c r="D34" i="8" s="1"/>
  <c r="G34" i="8" s="1"/>
  <c r="L30" i="25" s="1"/>
  <c r="D66" i="8"/>
  <c r="G114" i="8"/>
  <c r="L110" i="25" s="1"/>
  <c r="D91" i="8"/>
  <c r="G91" i="8" s="1"/>
  <c r="L87" i="25" s="1"/>
  <c r="K91" i="8"/>
  <c r="D15" i="34"/>
  <c r="K38" i="8"/>
  <c r="D38" i="8" s="1"/>
  <c r="I111" i="8"/>
  <c r="K111" i="8" s="1"/>
  <c r="I48" i="8"/>
  <c r="I8" i="8"/>
  <c r="I71" i="8"/>
  <c r="K71" i="8" s="1"/>
  <c r="I95" i="8"/>
  <c r="K95" i="8" s="1"/>
  <c r="D17" i="34"/>
  <c r="E20" i="34"/>
  <c r="E7" i="34"/>
  <c r="I41" i="8"/>
  <c r="D41" i="8" s="1"/>
  <c r="G41" i="8" s="1"/>
  <c r="L37" i="25" s="1"/>
  <c r="I99" i="8"/>
  <c r="I35" i="8"/>
  <c r="K35" i="8" s="1"/>
  <c r="D35" i="8" s="1"/>
  <c r="D11" i="34"/>
  <c r="I16" i="8"/>
  <c r="D10" i="34"/>
  <c r="I75" i="8"/>
  <c r="I103" i="8"/>
  <c r="K66" i="8"/>
  <c r="E12" i="34"/>
  <c r="I32" i="8"/>
  <c r="I81" i="8"/>
  <c r="K90" i="8"/>
  <c r="D90" i="8" s="1"/>
  <c r="G90" i="8" s="1"/>
  <c r="L86" i="25" s="1"/>
  <c r="I76" i="7"/>
  <c r="I41" i="7"/>
  <c r="K41" i="7" s="1"/>
  <c r="I60" i="7"/>
  <c r="I63" i="7"/>
  <c r="K63" i="7" s="1"/>
  <c r="D63" i="7" s="1"/>
  <c r="G63" i="7" s="1"/>
  <c r="J59" i="25" s="1"/>
  <c r="E8" i="32"/>
  <c r="E10" i="32"/>
  <c r="I122" i="7"/>
  <c r="D19" i="32"/>
  <c r="I10" i="7"/>
  <c r="I42" i="7"/>
  <c r="I84" i="7"/>
  <c r="K84" i="7" s="1"/>
  <c r="D84" i="7" s="1"/>
  <c r="G84" i="7" s="1"/>
  <c r="J80" i="25" s="1"/>
  <c r="I115" i="7"/>
  <c r="I54" i="7"/>
  <c r="D12" i="32"/>
  <c r="D15" i="32"/>
  <c r="E12" i="32"/>
  <c r="I111" i="7"/>
  <c r="K111" i="7" s="1"/>
  <c r="D111" i="7" s="1"/>
  <c r="I110" i="7"/>
  <c r="D23" i="32"/>
  <c r="E26" i="32"/>
  <c r="D17" i="32"/>
  <c r="D18" i="32"/>
  <c r="D9" i="32"/>
  <c r="I89" i="7"/>
  <c r="E19" i="32"/>
  <c r="I23" i="7"/>
  <c r="E17" i="32"/>
  <c r="E24" i="32"/>
  <c r="D20" i="32"/>
  <c r="D117" i="7"/>
  <c r="G117" i="7" s="1"/>
  <c r="J113" i="25" s="1"/>
  <c r="G17" i="7"/>
  <c r="J13" i="25" s="1"/>
  <c r="D26" i="32"/>
  <c r="I105" i="7"/>
  <c r="D16" i="32"/>
  <c r="I48" i="7"/>
  <c r="D7" i="32"/>
  <c r="D8" i="32"/>
  <c r="D14" i="32"/>
  <c r="I109" i="7"/>
  <c r="K109" i="7" s="1"/>
  <c r="D109" i="7" s="1"/>
  <c r="I56" i="7"/>
  <c r="K56" i="7" s="1"/>
  <c r="D56" i="7" s="1"/>
  <c r="G56" i="7" s="1"/>
  <c r="J52" i="25" s="1"/>
  <c r="I86" i="7"/>
  <c r="K86" i="7" s="1"/>
  <c r="D86" i="7" s="1"/>
  <c r="G86" i="7" s="1"/>
  <c r="J82" i="25" s="1"/>
  <c r="D10" i="32"/>
  <c r="E14" i="32"/>
  <c r="I22" i="7"/>
  <c r="K22" i="7" s="1"/>
  <c r="D22" i="7" s="1"/>
  <c r="G22" i="7" s="1"/>
  <c r="J18" i="25" s="1"/>
  <c r="H111" i="4"/>
  <c r="D24" i="30"/>
  <c r="H83" i="5"/>
  <c r="H53" i="5"/>
  <c r="H35" i="5"/>
  <c r="H106" i="11"/>
  <c r="K106" i="11" s="1"/>
  <c r="D21" i="38"/>
  <c r="G21" i="38" s="1"/>
  <c r="J21" i="38" s="1"/>
  <c r="O18" i="17" s="1"/>
  <c r="K118" i="11"/>
  <c r="H109" i="11"/>
  <c r="K109" i="11" s="1"/>
  <c r="D22" i="38"/>
  <c r="G22" i="38" s="1"/>
  <c r="J22" i="38" s="1"/>
  <c r="O19" i="17" s="1"/>
  <c r="H113" i="11"/>
  <c r="K113" i="11" s="1"/>
  <c r="D25" i="38"/>
  <c r="G25" i="38" s="1"/>
  <c r="J25" i="38" s="1"/>
  <c r="O22" i="17" s="1"/>
  <c r="H89" i="11"/>
  <c r="K89" i="11" s="1"/>
  <c r="H70" i="11"/>
  <c r="K70" i="11" s="1"/>
  <c r="H38" i="11"/>
  <c r="K38" i="11" s="1"/>
  <c r="E76" i="11"/>
  <c r="H76" i="11" s="1"/>
  <c r="K76" i="11" s="1"/>
  <c r="E45" i="11"/>
  <c r="H45" i="11" s="1"/>
  <c r="K45" i="11" s="1"/>
  <c r="E50" i="11"/>
  <c r="H50" i="11" s="1"/>
  <c r="K50" i="11" s="1"/>
  <c r="E97" i="11"/>
  <c r="E43" i="11"/>
  <c r="H43" i="11" s="1"/>
  <c r="K43" i="11" s="1"/>
  <c r="E84" i="11"/>
  <c r="H84" i="11" s="1"/>
  <c r="K84" i="11" s="1"/>
  <c r="E105" i="11"/>
  <c r="H105" i="11" s="1"/>
  <c r="K105" i="11" s="1"/>
  <c r="E61" i="11"/>
  <c r="E52" i="11"/>
  <c r="H52" i="11" s="1"/>
  <c r="K52" i="11" s="1"/>
  <c r="E100" i="11"/>
  <c r="H100" i="11" s="1"/>
  <c r="K100" i="11" s="1"/>
  <c r="E53" i="11"/>
  <c r="E82" i="11"/>
  <c r="H82" i="11" s="1"/>
  <c r="K82" i="11" s="1"/>
  <c r="E63" i="11"/>
  <c r="H63" i="11" s="1"/>
  <c r="K63" i="11" s="1"/>
  <c r="E37" i="11"/>
  <c r="H37" i="11" s="1"/>
  <c r="K37" i="11" s="1"/>
  <c r="E60" i="11"/>
  <c r="H60" i="11" s="1"/>
  <c r="K60" i="11" s="1"/>
  <c r="E47" i="11"/>
  <c r="H47" i="11" s="1"/>
  <c r="K47" i="11" s="1"/>
  <c r="E71" i="11"/>
  <c r="H71" i="11" s="1"/>
  <c r="K71" i="11" s="1"/>
  <c r="E81" i="11"/>
  <c r="H81" i="11" s="1"/>
  <c r="K81" i="11" s="1"/>
  <c r="E79" i="11"/>
  <c r="H79" i="11" s="1"/>
  <c r="K79" i="11" s="1"/>
  <c r="E58" i="11"/>
  <c r="H58" i="11" s="1"/>
  <c r="K58" i="11" s="1"/>
  <c r="E91" i="11"/>
  <c r="H91" i="11" s="1"/>
  <c r="K91" i="11" s="1"/>
  <c r="E93" i="11"/>
  <c r="H93" i="11" s="1"/>
  <c r="K93" i="11" s="1"/>
  <c r="E66" i="11"/>
  <c r="E57" i="11"/>
  <c r="H57" i="11" s="1"/>
  <c r="K57" i="11" s="1"/>
  <c r="E86" i="11"/>
  <c r="H86" i="11" s="1"/>
  <c r="K86" i="11" s="1"/>
  <c r="E55" i="11"/>
  <c r="H55" i="11" s="1"/>
  <c r="K55" i="11" s="1"/>
  <c r="E94" i="11"/>
  <c r="H94" i="11" s="1"/>
  <c r="K94" i="11" s="1"/>
  <c r="E98" i="11"/>
  <c r="H98" i="11" s="1"/>
  <c r="K98" i="11" s="1"/>
  <c r="E41" i="11"/>
  <c r="H41" i="11" s="1"/>
  <c r="K41" i="11" s="1"/>
  <c r="K120" i="11"/>
  <c r="E44" i="11"/>
  <c r="H44" i="11" s="1"/>
  <c r="K44" i="11" s="1"/>
  <c r="E104" i="11"/>
  <c r="H104" i="11" s="1"/>
  <c r="K104" i="11" s="1"/>
  <c r="E88" i="11"/>
  <c r="H88" i="11" s="1"/>
  <c r="K88" i="11" s="1"/>
  <c r="E35" i="11"/>
  <c r="E96" i="11"/>
  <c r="H96" i="11" s="1"/>
  <c r="K96" i="11" s="1"/>
  <c r="K121" i="11"/>
  <c r="E42" i="11"/>
  <c r="H42" i="11" s="1"/>
  <c r="K42" i="11" s="1"/>
  <c r="E80" i="11"/>
  <c r="H80" i="11" s="1"/>
  <c r="K80" i="11" s="1"/>
  <c r="E73" i="11"/>
  <c r="H73" i="11" s="1"/>
  <c r="K73" i="11" s="1"/>
  <c r="E78" i="11"/>
  <c r="H78" i="11" s="1"/>
  <c r="K78" i="11" s="1"/>
  <c r="E64" i="11"/>
  <c r="H64" i="11" s="1"/>
  <c r="K64" i="11" s="1"/>
  <c r="E40" i="11"/>
  <c r="H40" i="11" s="1"/>
  <c r="K40" i="11" s="1"/>
  <c r="E54" i="11"/>
  <c r="H54" i="11" s="1"/>
  <c r="K54" i="11" s="1"/>
  <c r="E72" i="11"/>
  <c r="H72" i="11" s="1"/>
  <c r="K72" i="11" s="1"/>
  <c r="E107" i="11"/>
  <c r="H107" i="11" s="1"/>
  <c r="K107" i="11" s="1"/>
  <c r="E34" i="11"/>
  <c r="H34" i="11" s="1"/>
  <c r="K34" i="11" s="1"/>
  <c r="E111" i="11"/>
  <c r="E59" i="11"/>
  <c r="H59" i="11" s="1"/>
  <c r="K59" i="11" s="1"/>
  <c r="E83" i="11"/>
  <c r="E90" i="11"/>
  <c r="H90" i="11" s="1"/>
  <c r="K90" i="11" s="1"/>
  <c r="E69" i="11"/>
  <c r="H69" i="11" s="1"/>
  <c r="K69" i="11" s="1"/>
  <c r="E48" i="11"/>
  <c r="E115" i="11"/>
  <c r="E56" i="11"/>
  <c r="H56" i="11" s="1"/>
  <c r="K56" i="11" s="1"/>
  <c r="E36" i="11"/>
  <c r="H36" i="11" s="1"/>
  <c r="K36" i="11" s="1"/>
  <c r="E33" i="11"/>
  <c r="H33" i="11" s="1"/>
  <c r="K33" i="11" s="1"/>
  <c r="E67" i="11"/>
  <c r="H67" i="11" s="1"/>
  <c r="K67" i="11" s="1"/>
  <c r="E46" i="11"/>
  <c r="H46" i="11" s="1"/>
  <c r="K46" i="11" s="1"/>
  <c r="E102" i="11"/>
  <c r="H102" i="11" s="1"/>
  <c r="K102" i="11" s="1"/>
  <c r="E30" i="11"/>
  <c r="H30" i="11" s="1"/>
  <c r="K30" i="11" s="1"/>
  <c r="E27" i="11"/>
  <c r="H27" i="11" s="1"/>
  <c r="K27" i="11" s="1"/>
  <c r="E32" i="11"/>
  <c r="H32" i="11" s="1"/>
  <c r="K32" i="11" s="1"/>
  <c r="E28" i="11"/>
  <c r="H28" i="11" s="1"/>
  <c r="K28" i="11" s="1"/>
  <c r="E29" i="11"/>
  <c r="H29" i="11" s="1"/>
  <c r="K29" i="11" s="1"/>
  <c r="E61" i="10"/>
  <c r="H61" i="10" s="1"/>
  <c r="K61" i="10" s="1"/>
  <c r="P61" i="10"/>
  <c r="P80" i="10"/>
  <c r="E80" i="10"/>
  <c r="H80" i="10" s="1"/>
  <c r="K80" i="10" s="1"/>
  <c r="P73" i="10"/>
  <c r="E73" i="10"/>
  <c r="H73" i="10" s="1"/>
  <c r="K73" i="10" s="1"/>
  <c r="P35" i="10"/>
  <c r="E35" i="10" s="1"/>
  <c r="H35" i="10" s="1"/>
  <c r="K35" i="10" s="1"/>
  <c r="E47" i="10"/>
  <c r="H47" i="10" s="1"/>
  <c r="K47" i="10" s="1"/>
  <c r="P47" i="10"/>
  <c r="P85" i="10"/>
  <c r="E85" i="10" s="1"/>
  <c r="H85" i="10" s="1"/>
  <c r="K85" i="10" s="1"/>
  <c r="E112" i="10"/>
  <c r="H112" i="10" s="1"/>
  <c r="K112" i="10" s="1"/>
  <c r="E122" i="10"/>
  <c r="H122" i="10" s="1"/>
  <c r="K122" i="10" s="1"/>
  <c r="P122" i="10"/>
  <c r="E44" i="10"/>
  <c r="H44" i="10" s="1"/>
  <c r="K44" i="10" s="1"/>
  <c r="P44" i="10"/>
  <c r="P59" i="10"/>
  <c r="E59" i="10"/>
  <c r="H59" i="10" s="1"/>
  <c r="K59" i="10" s="1"/>
  <c r="P56" i="10"/>
  <c r="E56" i="10"/>
  <c r="H56" i="10" s="1"/>
  <c r="K56" i="10" s="1"/>
  <c r="P71" i="10"/>
  <c r="E71" i="10" s="1"/>
  <c r="H71" i="10" s="1"/>
  <c r="K71" i="10" s="1"/>
  <c r="P49" i="10"/>
  <c r="E49" i="10"/>
  <c r="H49" i="10" s="1"/>
  <c r="K49" i="10" s="1"/>
  <c r="E68" i="10"/>
  <c r="H68" i="10" s="1"/>
  <c r="K68" i="10" s="1"/>
  <c r="P68" i="10"/>
  <c r="P38" i="10"/>
  <c r="E38" i="10" s="1"/>
  <c r="H38" i="10" s="1"/>
  <c r="K38" i="10" s="1"/>
  <c r="K66" i="10"/>
  <c r="P79" i="10"/>
  <c r="E79" i="10" s="1"/>
  <c r="H79" i="10" s="1"/>
  <c r="K79" i="10" s="1"/>
  <c r="P91" i="10"/>
  <c r="E91" i="10" s="1"/>
  <c r="H91" i="10" s="1"/>
  <c r="K91" i="10" s="1"/>
  <c r="N107" i="10"/>
  <c r="N115" i="10"/>
  <c r="E90" i="10"/>
  <c r="H90" i="10" s="1"/>
  <c r="K90" i="10" s="1"/>
  <c r="N104" i="10"/>
  <c r="P112" i="10"/>
  <c r="N40" i="10"/>
  <c r="E40" i="10" s="1"/>
  <c r="H40" i="10" s="1"/>
  <c r="K40" i="10" s="1"/>
  <c r="N100" i="10"/>
  <c r="N88" i="10"/>
  <c r="P88" i="10" s="1"/>
  <c r="E88" i="10" s="1"/>
  <c r="H88" i="10" s="1"/>
  <c r="K88" i="10" s="1"/>
  <c r="E83" i="10"/>
  <c r="H83" i="10" s="1"/>
  <c r="K83" i="10" s="1"/>
  <c r="N33" i="10"/>
  <c r="P50" i="10"/>
  <c r="E50" i="10" s="1"/>
  <c r="H50" i="10" s="1"/>
  <c r="K50" i="10" s="1"/>
  <c r="P31" i="10"/>
  <c r="E31" i="10" s="1"/>
  <c r="H31" i="10" s="1"/>
  <c r="K31" i="10" s="1"/>
  <c r="P115" i="10"/>
  <c r="E115" i="10" s="1"/>
  <c r="H115" i="10" s="1"/>
  <c r="K115" i="10" s="1"/>
  <c r="P40" i="10"/>
  <c r="P117" i="10"/>
  <c r="E117" i="10" s="1"/>
  <c r="H117" i="10" s="1"/>
  <c r="K117" i="10" s="1"/>
  <c r="E100" i="10"/>
  <c r="H100" i="10" s="1"/>
  <c r="K100" i="10" s="1"/>
  <c r="P100" i="10"/>
  <c r="N52" i="10"/>
  <c r="P52" i="10" s="1"/>
  <c r="E52" i="10" s="1"/>
  <c r="H52" i="10" s="1"/>
  <c r="K52" i="10" s="1"/>
  <c r="N64" i="10"/>
  <c r="P64" i="10" s="1"/>
  <c r="E64" i="10" s="1"/>
  <c r="H64" i="10" s="1"/>
  <c r="K64" i="10" s="1"/>
  <c r="E116" i="10"/>
  <c r="H116" i="10" s="1"/>
  <c r="K116" i="10" s="1"/>
  <c r="N45" i="10"/>
  <c r="E78" i="10"/>
  <c r="H78" i="10" s="1"/>
  <c r="K78" i="10" s="1"/>
  <c r="E102" i="10"/>
  <c r="H102" i="10" s="1"/>
  <c r="K102" i="10" s="1"/>
  <c r="P110" i="10"/>
  <c r="E110" i="10"/>
  <c r="H110" i="10" s="1"/>
  <c r="K110" i="10" s="1"/>
  <c r="N57" i="10"/>
  <c r="E36" i="10"/>
  <c r="H36" i="10" s="1"/>
  <c r="K36" i="10" s="1"/>
  <c r="P43" i="10"/>
  <c r="E43" i="10" s="1"/>
  <c r="H43" i="10" s="1"/>
  <c r="K43" i="10" s="1"/>
  <c r="P109" i="10"/>
  <c r="E109" i="10"/>
  <c r="H109" i="10" s="1"/>
  <c r="K109" i="10" s="1"/>
  <c r="N92" i="10"/>
  <c r="E120" i="10"/>
  <c r="H120" i="10" s="1"/>
  <c r="K120" i="10" s="1"/>
  <c r="E93" i="10"/>
  <c r="H93" i="10" s="1"/>
  <c r="K93" i="10" s="1"/>
  <c r="P93" i="10"/>
  <c r="P81" i="10"/>
  <c r="E81" i="10" s="1"/>
  <c r="H81" i="10" s="1"/>
  <c r="K81" i="10" s="1"/>
  <c r="P62" i="10"/>
  <c r="E62" i="10"/>
  <c r="H62" i="10" s="1"/>
  <c r="K62" i="10" s="1"/>
  <c r="E37" i="10"/>
  <c r="H37" i="10" s="1"/>
  <c r="K37" i="10" s="1"/>
  <c r="E32" i="10"/>
  <c r="H32" i="10" s="1"/>
  <c r="K32" i="10" s="1"/>
  <c r="P113" i="10"/>
  <c r="E113" i="10" s="1"/>
  <c r="H113" i="10" s="1"/>
  <c r="K113" i="10" s="1"/>
  <c r="P103" i="10"/>
  <c r="E103" i="10" s="1"/>
  <c r="H103" i="10" s="1"/>
  <c r="K103" i="10" s="1"/>
  <c r="P55" i="10"/>
  <c r="E55" i="10"/>
  <c r="H55" i="10" s="1"/>
  <c r="K55" i="10" s="1"/>
  <c r="E69" i="10"/>
  <c r="H69" i="10" s="1"/>
  <c r="K69" i="10" s="1"/>
  <c r="N76" i="10"/>
  <c r="P98" i="10"/>
  <c r="E98" i="10"/>
  <c r="H98" i="10" s="1"/>
  <c r="K98" i="10" s="1"/>
  <c r="P74" i="10"/>
  <c r="E74" i="10" s="1"/>
  <c r="H74" i="10" s="1"/>
  <c r="K74" i="10" s="1"/>
  <c r="K54" i="10"/>
  <c r="P67" i="10"/>
  <c r="E67" i="10" s="1"/>
  <c r="H67" i="10" s="1"/>
  <c r="K67" i="10" s="1"/>
  <c r="P114" i="10"/>
  <c r="E114" i="10"/>
  <c r="H114" i="10" s="1"/>
  <c r="K114" i="10" s="1"/>
  <c r="P76" i="10"/>
  <c r="E76" i="10" s="1"/>
  <c r="H76" i="10" s="1"/>
  <c r="K76" i="10" s="1"/>
  <c r="N86" i="10"/>
  <c r="P119" i="10"/>
  <c r="E119" i="10" s="1"/>
  <c r="H119" i="10" s="1"/>
  <c r="K119" i="10" s="1"/>
  <c r="N105" i="10"/>
  <c r="P86" i="10"/>
  <c r="E86" i="10" s="1"/>
  <c r="H86" i="10" s="1"/>
  <c r="K86" i="10" s="1"/>
  <c r="P97" i="10"/>
  <c r="E97" i="10" s="1"/>
  <c r="H97" i="10" s="1"/>
  <c r="K97" i="10" s="1"/>
  <c r="P26" i="10"/>
  <c r="E26" i="10"/>
  <c r="H26" i="10" s="1"/>
  <c r="K26" i="10" s="1"/>
  <c r="P10" i="10"/>
  <c r="E10" i="10"/>
  <c r="H10" i="10" s="1"/>
  <c r="K10" i="10" s="1"/>
  <c r="E12" i="10"/>
  <c r="H12" i="10" s="1"/>
  <c r="K12" i="10" s="1"/>
  <c r="P12" i="10"/>
  <c r="E24" i="10"/>
  <c r="H24" i="10" s="1"/>
  <c r="K24" i="10" s="1"/>
  <c r="P24" i="10"/>
  <c r="P22" i="10"/>
  <c r="E22" i="10" s="1"/>
  <c r="H22" i="10" s="1"/>
  <c r="K22" i="10" s="1"/>
  <c r="P27" i="10"/>
  <c r="E27" i="10"/>
  <c r="H27" i="10" s="1"/>
  <c r="K27" i="10" s="1"/>
  <c r="E9" i="10"/>
  <c r="H9" i="10" s="1"/>
  <c r="K9" i="10" s="1"/>
  <c r="P19" i="10"/>
  <c r="N13" i="10"/>
  <c r="N7" i="10"/>
  <c r="P8" i="10"/>
  <c r="E8" i="10" s="1"/>
  <c r="H8" i="10" s="1"/>
  <c r="K8" i="10" s="1"/>
  <c r="N17" i="10"/>
  <c r="N19" i="10"/>
  <c r="E19" i="10" s="1"/>
  <c r="H19" i="10" s="1"/>
  <c r="K19" i="10" s="1"/>
  <c r="P14" i="10"/>
  <c r="E14" i="10"/>
  <c r="H14" i="10" s="1"/>
  <c r="K14" i="10" s="1"/>
  <c r="P15" i="10"/>
  <c r="E15" i="10"/>
  <c r="H15" i="10" s="1"/>
  <c r="K15" i="10" s="1"/>
  <c r="N29" i="10"/>
  <c r="P29" i="10" s="1"/>
  <c r="E29" i="10" s="1"/>
  <c r="H29" i="10" s="1"/>
  <c r="K29" i="10" s="1"/>
  <c r="P20" i="10"/>
  <c r="E20" i="10" s="1"/>
  <c r="H20" i="10" s="1"/>
  <c r="K20" i="10" s="1"/>
  <c r="P16" i="10"/>
  <c r="E16" i="10" s="1"/>
  <c r="H16" i="10" s="1"/>
  <c r="K16" i="10" s="1"/>
  <c r="P7" i="10"/>
  <c r="E7" i="10" s="1"/>
  <c r="H7" i="10" s="1"/>
  <c r="K7" i="10" s="1"/>
  <c r="K96" i="18"/>
  <c r="D96" i="18"/>
  <c r="G96" i="18" s="1"/>
  <c r="D52" i="18"/>
  <c r="G52" i="18" s="1"/>
  <c r="K52" i="18"/>
  <c r="D76" i="18"/>
  <c r="G76" i="18" s="1"/>
  <c r="K76" i="18"/>
  <c r="D100" i="18"/>
  <c r="G100" i="18" s="1"/>
  <c r="K60" i="18"/>
  <c r="D60" i="18" s="1"/>
  <c r="G60" i="18" s="1"/>
  <c r="K84" i="18"/>
  <c r="D84" i="18"/>
  <c r="G84" i="18" s="1"/>
  <c r="K64" i="18"/>
  <c r="D64" i="18"/>
  <c r="G64" i="18" s="1"/>
  <c r="D88" i="18"/>
  <c r="G88" i="18" s="1"/>
  <c r="K88" i="18"/>
  <c r="K112" i="18"/>
  <c r="D112" i="18" s="1"/>
  <c r="G112" i="18" s="1"/>
  <c r="D44" i="18"/>
  <c r="G44" i="18" s="1"/>
  <c r="K44" i="18"/>
  <c r="K68" i="18"/>
  <c r="D68" i="18" s="1"/>
  <c r="G68" i="18" s="1"/>
  <c r="K92" i="18"/>
  <c r="D92" i="18"/>
  <c r="G92" i="18" s="1"/>
  <c r="K114" i="18"/>
  <c r="K71" i="18"/>
  <c r="D71" i="18" s="1"/>
  <c r="G71" i="18" s="1"/>
  <c r="I103" i="18"/>
  <c r="K103" i="18" s="1"/>
  <c r="D70" i="18"/>
  <c r="G70" i="18" s="1"/>
  <c r="K70" i="18"/>
  <c r="D80" i="18"/>
  <c r="G80" i="18" s="1"/>
  <c r="D104" i="18"/>
  <c r="G104" i="18" s="1"/>
  <c r="D122" i="18"/>
  <c r="G122" i="18" s="1"/>
  <c r="K122" i="18"/>
  <c r="K75" i="18"/>
  <c r="D75" i="18"/>
  <c r="G75" i="18" s="1"/>
  <c r="K74" i="18"/>
  <c r="D74" i="18" s="1"/>
  <c r="G74" i="18" s="1"/>
  <c r="I58" i="18"/>
  <c r="I106" i="18"/>
  <c r="K106" i="18" s="1"/>
  <c r="D53" i="18"/>
  <c r="G53" i="18" s="1"/>
  <c r="K53" i="18"/>
  <c r="K77" i="18"/>
  <c r="D77" i="18" s="1"/>
  <c r="G77" i="18" s="1"/>
  <c r="D101" i="18"/>
  <c r="G101" i="18" s="1"/>
  <c r="K101" i="18"/>
  <c r="D116" i="18"/>
  <c r="G116" i="18" s="1"/>
  <c r="I78" i="18"/>
  <c r="K78" i="18" s="1"/>
  <c r="D78" i="18" s="1"/>
  <c r="G78" i="18" s="1"/>
  <c r="K79" i="18"/>
  <c r="D79" i="18"/>
  <c r="G79" i="18" s="1"/>
  <c r="D36" i="18"/>
  <c r="G36" i="18" s="1"/>
  <c r="I110" i="18"/>
  <c r="K110" i="18" s="1"/>
  <c r="D110" i="18" s="1"/>
  <c r="G110" i="18" s="1"/>
  <c r="K115" i="18"/>
  <c r="D115" i="18" s="1"/>
  <c r="G115" i="18" s="1"/>
  <c r="K83" i="18"/>
  <c r="D83" i="18"/>
  <c r="G83" i="18" s="1"/>
  <c r="K34" i="18"/>
  <c r="D34" i="18" s="1"/>
  <c r="G34" i="18" s="1"/>
  <c r="K82" i="18"/>
  <c r="D82" i="18" s="1"/>
  <c r="G82" i="18" s="1"/>
  <c r="I38" i="18"/>
  <c r="I62" i="18"/>
  <c r="I86" i="18"/>
  <c r="D86" i="18" s="1"/>
  <c r="G86" i="18" s="1"/>
  <c r="I114" i="18"/>
  <c r="D114" i="18" s="1"/>
  <c r="G114" i="18" s="1"/>
  <c r="D57" i="18"/>
  <c r="G57" i="18" s="1"/>
  <c r="K57" i="18"/>
  <c r="K81" i="18"/>
  <c r="D81" i="18" s="1"/>
  <c r="G81" i="18" s="1"/>
  <c r="D105" i="18"/>
  <c r="G105" i="18" s="1"/>
  <c r="K105" i="18"/>
  <c r="D120" i="18"/>
  <c r="G120" i="18" s="1"/>
  <c r="K39" i="18"/>
  <c r="D39" i="18"/>
  <c r="G39" i="18" s="1"/>
  <c r="K87" i="18"/>
  <c r="D87" i="18" s="1"/>
  <c r="G87" i="18" s="1"/>
  <c r="K86" i="18"/>
  <c r="D40" i="18"/>
  <c r="G40" i="18" s="1"/>
  <c r="D35" i="18"/>
  <c r="G35" i="18" s="1"/>
  <c r="K119" i="18"/>
  <c r="D119" i="18"/>
  <c r="G119" i="18" s="1"/>
  <c r="K49" i="18"/>
  <c r="D49" i="18" s="1"/>
  <c r="G49" i="18" s="1"/>
  <c r="K43" i="18"/>
  <c r="D43" i="18" s="1"/>
  <c r="G43" i="18" s="1"/>
  <c r="K91" i="18"/>
  <c r="D91" i="18" s="1"/>
  <c r="G91" i="18" s="1"/>
  <c r="K42" i="18"/>
  <c r="D42" i="18" s="1"/>
  <c r="G42" i="18" s="1"/>
  <c r="K90" i="18"/>
  <c r="D90" i="18" s="1"/>
  <c r="G90" i="18" s="1"/>
  <c r="I66" i="18"/>
  <c r="D37" i="18"/>
  <c r="G37" i="18" s="1"/>
  <c r="K37" i="18"/>
  <c r="D61" i="18"/>
  <c r="G61" i="18" s="1"/>
  <c r="K61" i="18"/>
  <c r="K85" i="18"/>
  <c r="D85" i="18" s="1"/>
  <c r="G85" i="18" s="1"/>
  <c r="D109" i="18"/>
  <c r="G109" i="18" s="1"/>
  <c r="K109" i="18"/>
  <c r="K100" i="18"/>
  <c r="K67" i="18"/>
  <c r="D67" i="18"/>
  <c r="G67" i="18" s="1"/>
  <c r="K73" i="18"/>
  <c r="D73" i="18" s="1"/>
  <c r="G73" i="18" s="1"/>
  <c r="K47" i="18"/>
  <c r="D47" i="18"/>
  <c r="G47" i="18" s="1"/>
  <c r="K95" i="18"/>
  <c r="D95" i="18" s="1"/>
  <c r="G95" i="18" s="1"/>
  <c r="D46" i="18"/>
  <c r="G46" i="18" s="1"/>
  <c r="K46" i="18"/>
  <c r="K94" i="18"/>
  <c r="D94" i="18" s="1"/>
  <c r="G94" i="18" s="1"/>
  <c r="K72" i="18"/>
  <c r="D72" i="18" s="1"/>
  <c r="G72" i="18" s="1"/>
  <c r="K51" i="18"/>
  <c r="D51" i="18" s="1"/>
  <c r="G51" i="18" s="1"/>
  <c r="K99" i="18"/>
  <c r="D99" i="18" s="1"/>
  <c r="G99" i="18" s="1"/>
  <c r="D50" i="18"/>
  <c r="G50" i="18" s="1"/>
  <c r="K50" i="18"/>
  <c r="K98" i="18"/>
  <c r="D98" i="18" s="1"/>
  <c r="G98" i="18" s="1"/>
  <c r="I70" i="18"/>
  <c r="K41" i="18"/>
  <c r="D41" i="18" s="1"/>
  <c r="G41" i="18" s="1"/>
  <c r="D65" i="18"/>
  <c r="G65" i="18" s="1"/>
  <c r="K65" i="18"/>
  <c r="K89" i="18"/>
  <c r="D89" i="18" s="1"/>
  <c r="G89" i="18" s="1"/>
  <c r="K113" i="18"/>
  <c r="D113" i="18" s="1"/>
  <c r="G113" i="18" s="1"/>
  <c r="D97" i="18"/>
  <c r="G97" i="18" s="1"/>
  <c r="K97" i="18"/>
  <c r="K55" i="18"/>
  <c r="D55" i="18" s="1"/>
  <c r="G55" i="18" s="1"/>
  <c r="K54" i="18"/>
  <c r="D54" i="18" s="1"/>
  <c r="G54" i="18" s="1"/>
  <c r="K102" i="18"/>
  <c r="D102" i="18" s="1"/>
  <c r="G102" i="18" s="1"/>
  <c r="D108" i="18"/>
  <c r="G108" i="18" s="1"/>
  <c r="K59" i="18"/>
  <c r="D59" i="18" s="1"/>
  <c r="G59" i="18" s="1"/>
  <c r="K107" i="18"/>
  <c r="D107" i="18"/>
  <c r="G107" i="18" s="1"/>
  <c r="D45" i="18"/>
  <c r="G45" i="18" s="1"/>
  <c r="K45" i="18"/>
  <c r="K69" i="18"/>
  <c r="D69" i="18" s="1"/>
  <c r="G69" i="18" s="1"/>
  <c r="D93" i="18"/>
  <c r="G93" i="18" s="1"/>
  <c r="K93" i="18"/>
  <c r="K117" i="18"/>
  <c r="D117" i="18" s="1"/>
  <c r="G117" i="18" s="1"/>
  <c r="I118" i="18"/>
  <c r="K121" i="18"/>
  <c r="D121" i="18" s="1"/>
  <c r="G121" i="18" s="1"/>
  <c r="K63" i="18"/>
  <c r="D63" i="18"/>
  <c r="G63" i="18" s="1"/>
  <c r="K111" i="18"/>
  <c r="D111" i="18"/>
  <c r="G111" i="18" s="1"/>
  <c r="K62" i="18"/>
  <c r="D62" i="18" s="1"/>
  <c r="G62" i="18" s="1"/>
  <c r="D118" i="18"/>
  <c r="G118" i="18" s="1"/>
  <c r="K118" i="18"/>
  <c r="K21" i="18"/>
  <c r="D21" i="18" s="1"/>
  <c r="G21" i="18" s="1"/>
  <c r="K29" i="18"/>
  <c r="D29" i="18"/>
  <c r="G29" i="18" s="1"/>
  <c r="K9" i="18"/>
  <c r="G9" i="18"/>
  <c r="U5" i="25" s="1"/>
  <c r="U119" i="25" s="1"/>
  <c r="D25" i="18"/>
  <c r="G25" i="18" s="1"/>
  <c r="K13" i="18"/>
  <c r="D13" i="18"/>
  <c r="G13" i="18" s="1"/>
  <c r="I15" i="18"/>
  <c r="K14" i="18"/>
  <c r="D14" i="18" s="1"/>
  <c r="G14" i="18" s="1"/>
  <c r="K17" i="18"/>
  <c r="D17" i="18" s="1"/>
  <c r="G17" i="18" s="1"/>
  <c r="D11" i="18"/>
  <c r="G11" i="18" s="1"/>
  <c r="K11" i="18"/>
  <c r="I19" i="18"/>
  <c r="D18" i="18"/>
  <c r="G18" i="18" s="1"/>
  <c r="K18" i="18"/>
  <c r="K25" i="18"/>
  <c r="K15" i="18"/>
  <c r="D15" i="18" s="1"/>
  <c r="G15" i="18" s="1"/>
  <c r="K19" i="18"/>
  <c r="D19" i="18" s="1"/>
  <c r="G19" i="18" s="1"/>
  <c r="D22" i="18"/>
  <c r="G22" i="18" s="1"/>
  <c r="K22" i="18"/>
  <c r="D23" i="18"/>
  <c r="G23" i="18" s="1"/>
  <c r="K23" i="18"/>
  <c r="K33" i="18"/>
  <c r="D33" i="18"/>
  <c r="G33" i="18" s="1"/>
  <c r="K27" i="18"/>
  <c r="I27" i="18"/>
  <c r="D27" i="18" s="1"/>
  <c r="G27" i="18" s="1"/>
  <c r="K26" i="18"/>
  <c r="D26" i="18" s="1"/>
  <c r="G26" i="18" s="1"/>
  <c r="K31" i="18"/>
  <c r="D31" i="18" s="1"/>
  <c r="G31" i="18" s="1"/>
  <c r="D28" i="18"/>
  <c r="G28" i="18" s="1"/>
  <c r="I7" i="18"/>
  <c r="I31" i="18"/>
  <c r="K30" i="18"/>
  <c r="D30" i="18" s="1"/>
  <c r="G30" i="18" s="1"/>
  <c r="K10" i="18"/>
  <c r="D10" i="18" s="1"/>
  <c r="G10" i="18" s="1"/>
  <c r="K108" i="16"/>
  <c r="D108" i="16" s="1"/>
  <c r="G108" i="16" s="1"/>
  <c r="K64" i="16"/>
  <c r="D64" i="16"/>
  <c r="G64" i="16" s="1"/>
  <c r="K88" i="16"/>
  <c r="D88" i="16"/>
  <c r="G88" i="16" s="1"/>
  <c r="K44" i="16"/>
  <c r="D44" i="16" s="1"/>
  <c r="G44" i="16" s="1"/>
  <c r="K68" i="16"/>
  <c r="D68" i="16" s="1"/>
  <c r="G68" i="16" s="1"/>
  <c r="K92" i="16"/>
  <c r="D92" i="16"/>
  <c r="G92" i="16" s="1"/>
  <c r="K116" i="16"/>
  <c r="D116" i="16" s="1"/>
  <c r="G116" i="16" s="1"/>
  <c r="K60" i="16"/>
  <c r="D60" i="16"/>
  <c r="G60" i="16" s="1"/>
  <c r="K120" i="16"/>
  <c r="D120" i="16"/>
  <c r="G120" i="16" s="1"/>
  <c r="D72" i="16"/>
  <c r="G72" i="16" s="1"/>
  <c r="K72" i="16"/>
  <c r="K96" i="16"/>
  <c r="D96" i="16"/>
  <c r="G96" i="16" s="1"/>
  <c r="K52" i="16"/>
  <c r="D52" i="16" s="1"/>
  <c r="G52" i="16" s="1"/>
  <c r="K76" i="16"/>
  <c r="D76" i="16"/>
  <c r="G76" i="16" s="1"/>
  <c r="K56" i="16"/>
  <c r="D56" i="16" s="1"/>
  <c r="G56" i="16" s="1"/>
  <c r="K80" i="16"/>
  <c r="D80" i="16" s="1"/>
  <c r="G80" i="16" s="1"/>
  <c r="K104" i="16"/>
  <c r="D104" i="16" s="1"/>
  <c r="G104" i="16" s="1"/>
  <c r="K36" i="16"/>
  <c r="D36" i="16"/>
  <c r="G36" i="16" s="1"/>
  <c r="D84" i="16"/>
  <c r="G84" i="16" s="1"/>
  <c r="K84" i="16"/>
  <c r="D119" i="16"/>
  <c r="G119" i="16" s="1"/>
  <c r="K78" i="16"/>
  <c r="D78" i="16" s="1"/>
  <c r="G78" i="16" s="1"/>
  <c r="I34" i="16"/>
  <c r="K34" i="16" s="1"/>
  <c r="D34" i="16" s="1"/>
  <c r="G34" i="16" s="1"/>
  <c r="I82" i="16"/>
  <c r="K37" i="16"/>
  <c r="D37" i="16" s="1"/>
  <c r="G37" i="16" s="1"/>
  <c r="D61" i="16"/>
  <c r="G61" i="16" s="1"/>
  <c r="K61" i="16"/>
  <c r="K85" i="16"/>
  <c r="D85" i="16" s="1"/>
  <c r="G85" i="16" s="1"/>
  <c r="K109" i="16"/>
  <c r="D109" i="16" s="1"/>
  <c r="G109" i="16" s="1"/>
  <c r="D83" i="16"/>
  <c r="G83" i="16" s="1"/>
  <c r="K38" i="16"/>
  <c r="D38" i="16" s="1"/>
  <c r="G38" i="16" s="1"/>
  <c r="K86" i="16"/>
  <c r="D86" i="16" s="1"/>
  <c r="G86" i="16" s="1"/>
  <c r="I42" i="16"/>
  <c r="I90" i="16"/>
  <c r="K90" i="16" s="1"/>
  <c r="D90" i="16" s="1"/>
  <c r="G90" i="16" s="1"/>
  <c r="D35" i="16"/>
  <c r="G35" i="16" s="1"/>
  <c r="D91" i="16"/>
  <c r="G91" i="16" s="1"/>
  <c r="D79" i="16"/>
  <c r="G79" i="16" s="1"/>
  <c r="I94" i="16"/>
  <c r="K41" i="16"/>
  <c r="D41" i="16" s="1"/>
  <c r="G41" i="16" s="1"/>
  <c r="D65" i="16"/>
  <c r="G65" i="16" s="1"/>
  <c r="K65" i="16"/>
  <c r="K89" i="16"/>
  <c r="D89" i="16" s="1"/>
  <c r="G89" i="16" s="1"/>
  <c r="D113" i="16"/>
  <c r="G113" i="16" s="1"/>
  <c r="K113" i="16"/>
  <c r="D40" i="16"/>
  <c r="G40" i="16" s="1"/>
  <c r="D39" i="16"/>
  <c r="G39" i="16" s="1"/>
  <c r="D46" i="16"/>
  <c r="G46" i="16" s="1"/>
  <c r="K46" i="16"/>
  <c r="D94" i="16"/>
  <c r="G94" i="16" s="1"/>
  <c r="K94" i="16"/>
  <c r="D43" i="16"/>
  <c r="G43" i="16" s="1"/>
  <c r="D50" i="16"/>
  <c r="G50" i="16" s="1"/>
  <c r="K50" i="16"/>
  <c r="K98" i="16"/>
  <c r="D98" i="16" s="1"/>
  <c r="G98" i="16" s="1"/>
  <c r="I54" i="16"/>
  <c r="I102" i="16"/>
  <c r="D45" i="16"/>
  <c r="G45" i="16" s="1"/>
  <c r="K45" i="16"/>
  <c r="K69" i="16"/>
  <c r="D69" i="16" s="1"/>
  <c r="G69" i="16" s="1"/>
  <c r="K93" i="16"/>
  <c r="D93" i="16" s="1"/>
  <c r="G93" i="16" s="1"/>
  <c r="D117" i="16"/>
  <c r="G117" i="16" s="1"/>
  <c r="K117" i="16"/>
  <c r="D87" i="16"/>
  <c r="G87" i="16" s="1"/>
  <c r="D47" i="16"/>
  <c r="G47" i="16" s="1"/>
  <c r="K54" i="16"/>
  <c r="D54" i="16" s="1"/>
  <c r="G54" i="16" s="1"/>
  <c r="I58" i="16"/>
  <c r="I106" i="16"/>
  <c r="D48" i="16"/>
  <c r="G48" i="16" s="1"/>
  <c r="D99" i="16"/>
  <c r="G99" i="16" s="1"/>
  <c r="D58" i="16"/>
  <c r="G58" i="16" s="1"/>
  <c r="K58" i="16"/>
  <c r="K106" i="16"/>
  <c r="D106" i="16" s="1"/>
  <c r="G106" i="16" s="1"/>
  <c r="I62" i="16"/>
  <c r="I110" i="16"/>
  <c r="K110" i="16" s="1"/>
  <c r="D110" i="16" s="1"/>
  <c r="G110" i="16" s="1"/>
  <c r="D49" i="16"/>
  <c r="G49" i="16" s="1"/>
  <c r="K49" i="16"/>
  <c r="K73" i="16"/>
  <c r="D73" i="16" s="1"/>
  <c r="G73" i="16" s="1"/>
  <c r="K97" i="16"/>
  <c r="D97" i="16" s="1"/>
  <c r="G97" i="16" s="1"/>
  <c r="D121" i="16"/>
  <c r="G121" i="16" s="1"/>
  <c r="K121" i="16"/>
  <c r="D103" i="16"/>
  <c r="G103" i="16" s="1"/>
  <c r="D62" i="16"/>
  <c r="G62" i="16" s="1"/>
  <c r="K62" i="16"/>
  <c r="I66" i="16"/>
  <c r="I114" i="16"/>
  <c r="D114" i="16" s="1"/>
  <c r="G114" i="16" s="1"/>
  <c r="D71" i="16"/>
  <c r="G71" i="16" s="1"/>
  <c r="D107" i="16"/>
  <c r="G107" i="16" s="1"/>
  <c r="D66" i="16"/>
  <c r="G66" i="16" s="1"/>
  <c r="K66" i="16"/>
  <c r="K114" i="16"/>
  <c r="I70" i="16"/>
  <c r="D70" i="16" s="1"/>
  <c r="G70" i="16" s="1"/>
  <c r="I118" i="16"/>
  <c r="K118" i="16" s="1"/>
  <c r="D118" i="16" s="1"/>
  <c r="G118" i="16" s="1"/>
  <c r="D53" i="16"/>
  <c r="G53" i="16" s="1"/>
  <c r="K53" i="16"/>
  <c r="K77" i="16"/>
  <c r="D77" i="16" s="1"/>
  <c r="G77" i="16" s="1"/>
  <c r="K101" i="16"/>
  <c r="D101" i="16" s="1"/>
  <c r="G101" i="16" s="1"/>
  <c r="D63" i="16"/>
  <c r="G63" i="16" s="1"/>
  <c r="D100" i="16"/>
  <c r="G100" i="16" s="1"/>
  <c r="K51" i="16"/>
  <c r="D51" i="16" s="1"/>
  <c r="G51" i="16" s="1"/>
  <c r="D75" i="16"/>
  <c r="G75" i="16" s="1"/>
  <c r="D111" i="16"/>
  <c r="G111" i="16" s="1"/>
  <c r="K70" i="16"/>
  <c r="D115" i="16"/>
  <c r="G115" i="16" s="1"/>
  <c r="D74" i="16"/>
  <c r="G74" i="16" s="1"/>
  <c r="K74" i="16"/>
  <c r="D122" i="16"/>
  <c r="G122" i="16" s="1"/>
  <c r="K122" i="16"/>
  <c r="I78" i="16"/>
  <c r="K57" i="16"/>
  <c r="D57" i="16" s="1"/>
  <c r="G57" i="16" s="1"/>
  <c r="K81" i="16"/>
  <c r="D81" i="16" s="1"/>
  <c r="G81" i="16" s="1"/>
  <c r="D105" i="16"/>
  <c r="G105" i="16" s="1"/>
  <c r="K105" i="16"/>
  <c r="K21" i="16"/>
  <c r="D21" i="16" s="1"/>
  <c r="G21" i="16" s="1"/>
  <c r="K25" i="16"/>
  <c r="D25" i="16"/>
  <c r="G25" i="16" s="1"/>
  <c r="D29" i="16"/>
  <c r="G29" i="16" s="1"/>
  <c r="K29" i="16"/>
  <c r="K11" i="16"/>
  <c r="D11" i="16" s="1"/>
  <c r="G11" i="16" s="1"/>
  <c r="I11" i="16"/>
  <c r="K15" i="16"/>
  <c r="D15" i="16" s="1"/>
  <c r="G15" i="16" s="1"/>
  <c r="D10" i="16"/>
  <c r="G10" i="16" s="1"/>
  <c r="K10" i="16"/>
  <c r="D19" i="16"/>
  <c r="G19" i="16" s="1"/>
  <c r="K19" i="16"/>
  <c r="I15" i="16"/>
  <c r="K12" i="16"/>
  <c r="D12" i="16"/>
  <c r="G12" i="16" s="1"/>
  <c r="K14" i="16"/>
  <c r="G14" i="16" s="1"/>
  <c r="T10" i="25" s="1"/>
  <c r="K16" i="16"/>
  <c r="D16" i="16"/>
  <c r="G16" i="16" s="1"/>
  <c r="K27" i="16"/>
  <c r="D27" i="16" s="1"/>
  <c r="G27" i="16" s="1"/>
  <c r="I22" i="16"/>
  <c r="K20" i="16"/>
  <c r="D20" i="16"/>
  <c r="G20" i="16" s="1"/>
  <c r="D18" i="16"/>
  <c r="G18" i="16" s="1"/>
  <c r="K18" i="16"/>
  <c r="I26" i="16"/>
  <c r="K24" i="16"/>
  <c r="D24" i="16"/>
  <c r="G24" i="16" s="1"/>
  <c r="I23" i="16"/>
  <c r="I30" i="16"/>
  <c r="K28" i="16"/>
  <c r="D28" i="16" s="1"/>
  <c r="G28" i="16" s="1"/>
  <c r="K32" i="16"/>
  <c r="D32" i="16"/>
  <c r="G32" i="16" s="1"/>
  <c r="K26" i="16"/>
  <c r="D26" i="16" s="1"/>
  <c r="G26" i="16" s="1"/>
  <c r="I7" i="16"/>
  <c r="I31" i="16"/>
  <c r="K84" i="13"/>
  <c r="D84" i="13" s="1"/>
  <c r="G84" i="13" s="1"/>
  <c r="D40" i="13"/>
  <c r="G40" i="13" s="1"/>
  <c r="K40" i="13"/>
  <c r="D64" i="13"/>
  <c r="G64" i="13" s="1"/>
  <c r="K64" i="13"/>
  <c r="D88" i="13"/>
  <c r="G88" i="13" s="1"/>
  <c r="K88" i="13"/>
  <c r="K112" i="13"/>
  <c r="D112" i="13"/>
  <c r="G112" i="13" s="1"/>
  <c r="D116" i="13"/>
  <c r="G116" i="13" s="1"/>
  <c r="K44" i="13"/>
  <c r="D44" i="13" s="1"/>
  <c r="G44" i="13" s="1"/>
  <c r="K68" i="13"/>
  <c r="D68" i="13"/>
  <c r="G68" i="13" s="1"/>
  <c r="K48" i="13"/>
  <c r="D48" i="13" s="1"/>
  <c r="G48" i="13" s="1"/>
  <c r="D72" i="13"/>
  <c r="G72" i="13" s="1"/>
  <c r="K72" i="13"/>
  <c r="K96" i="13"/>
  <c r="D96" i="13" s="1"/>
  <c r="G96" i="13" s="1"/>
  <c r="K120" i="13"/>
  <c r="D120" i="13" s="1"/>
  <c r="G120" i="13" s="1"/>
  <c r="D111" i="13"/>
  <c r="G111" i="13" s="1"/>
  <c r="K52" i="13"/>
  <c r="D52" i="13" s="1"/>
  <c r="G52" i="13" s="1"/>
  <c r="K76" i="13"/>
  <c r="D76" i="13"/>
  <c r="G76" i="13" s="1"/>
  <c r="K100" i="13"/>
  <c r="D100" i="13" s="1"/>
  <c r="G100" i="13" s="1"/>
  <c r="K108" i="13"/>
  <c r="D108" i="13"/>
  <c r="G108" i="13" s="1"/>
  <c r="K32" i="13"/>
  <c r="D32" i="13" s="1"/>
  <c r="G32" i="13" s="1"/>
  <c r="K56" i="13"/>
  <c r="D56" i="13"/>
  <c r="G56" i="13" s="1"/>
  <c r="K80" i="13"/>
  <c r="D80" i="13" s="1"/>
  <c r="G80" i="13" s="1"/>
  <c r="K104" i="13"/>
  <c r="D104" i="13"/>
  <c r="G104" i="13" s="1"/>
  <c r="K58" i="13"/>
  <c r="K106" i="13"/>
  <c r="I46" i="13"/>
  <c r="I70" i="13"/>
  <c r="D70" i="13" s="1"/>
  <c r="G70" i="13" s="1"/>
  <c r="I94" i="13"/>
  <c r="D94" i="13" s="1"/>
  <c r="G94" i="13" s="1"/>
  <c r="K111" i="13"/>
  <c r="K59" i="13"/>
  <c r="D59" i="13" s="1"/>
  <c r="G59" i="13" s="1"/>
  <c r="D66" i="13"/>
  <c r="G66" i="13" s="1"/>
  <c r="K66" i="13"/>
  <c r="I105" i="13"/>
  <c r="D105" i="13" s="1"/>
  <c r="G105" i="13" s="1"/>
  <c r="K97" i="13"/>
  <c r="D97" i="13" s="1"/>
  <c r="G97" i="13" s="1"/>
  <c r="K70" i="13"/>
  <c r="D53" i="13"/>
  <c r="G53" i="13" s="1"/>
  <c r="K53" i="13"/>
  <c r="K77" i="13"/>
  <c r="D77" i="13" s="1"/>
  <c r="G77" i="13" s="1"/>
  <c r="D101" i="13"/>
  <c r="G101" i="13" s="1"/>
  <c r="K101" i="13"/>
  <c r="D47" i="13"/>
  <c r="G47" i="13" s="1"/>
  <c r="D99" i="13"/>
  <c r="G99" i="13" s="1"/>
  <c r="K74" i="13"/>
  <c r="D74" i="13" s="1"/>
  <c r="G74" i="13" s="1"/>
  <c r="K118" i="13"/>
  <c r="D118" i="13" s="1"/>
  <c r="G118" i="13" s="1"/>
  <c r="I30" i="13"/>
  <c r="D30" i="13" s="1"/>
  <c r="G30" i="13" s="1"/>
  <c r="I78" i="13"/>
  <c r="I102" i="13"/>
  <c r="K102" i="13" s="1"/>
  <c r="D102" i="13" s="1"/>
  <c r="G102" i="13" s="1"/>
  <c r="I113" i="13"/>
  <c r="D113" i="13" s="1"/>
  <c r="G113" i="13" s="1"/>
  <c r="D71" i="13"/>
  <c r="G71" i="13" s="1"/>
  <c r="D39" i="13"/>
  <c r="G39" i="13" s="1"/>
  <c r="K30" i="13"/>
  <c r="K78" i="13"/>
  <c r="D78" i="13" s="1"/>
  <c r="G78" i="13" s="1"/>
  <c r="K122" i="13"/>
  <c r="D122" i="13" s="1"/>
  <c r="G122" i="13" s="1"/>
  <c r="D33" i="13"/>
  <c r="G33" i="13" s="1"/>
  <c r="K33" i="13"/>
  <c r="K57" i="13"/>
  <c r="D57" i="13" s="1"/>
  <c r="G57" i="13" s="1"/>
  <c r="K105" i="13"/>
  <c r="I69" i="13"/>
  <c r="I117" i="13"/>
  <c r="D35" i="13"/>
  <c r="G35" i="13" s="1"/>
  <c r="K34" i="13"/>
  <c r="D34" i="13" s="1"/>
  <c r="G34" i="13" s="1"/>
  <c r="I34" i="13"/>
  <c r="I58" i="13"/>
  <c r="D58" i="13" s="1"/>
  <c r="G58" i="13" s="1"/>
  <c r="I82" i="13"/>
  <c r="I106" i="13"/>
  <c r="D106" i="13" s="1"/>
  <c r="G106" i="13" s="1"/>
  <c r="I73" i="13"/>
  <c r="I121" i="13"/>
  <c r="D119" i="13"/>
  <c r="G119" i="13" s="1"/>
  <c r="D87" i="13"/>
  <c r="G87" i="13" s="1"/>
  <c r="D95" i="13"/>
  <c r="G95" i="13" s="1"/>
  <c r="K49" i="13"/>
  <c r="D49" i="13" s="1"/>
  <c r="G49" i="13" s="1"/>
  <c r="K86" i="13"/>
  <c r="D36" i="13"/>
  <c r="G36" i="13" s="1"/>
  <c r="D60" i="13"/>
  <c r="G60" i="13" s="1"/>
  <c r="K37" i="13"/>
  <c r="D37" i="13" s="1"/>
  <c r="G37" i="13" s="1"/>
  <c r="D61" i="13"/>
  <c r="G61" i="13" s="1"/>
  <c r="K61" i="13"/>
  <c r="D109" i="13"/>
  <c r="G109" i="13" s="1"/>
  <c r="K109" i="13"/>
  <c r="I77" i="13"/>
  <c r="D55" i="13"/>
  <c r="G55" i="13" s="1"/>
  <c r="K42" i="13"/>
  <c r="D42" i="13" s="1"/>
  <c r="G42" i="13" s="1"/>
  <c r="K90" i="13"/>
  <c r="D90" i="13" s="1"/>
  <c r="G90" i="13" s="1"/>
  <c r="I38" i="13"/>
  <c r="I62" i="13"/>
  <c r="I86" i="13"/>
  <c r="D86" i="13" s="1"/>
  <c r="G86" i="13" s="1"/>
  <c r="I110" i="13"/>
  <c r="D110" i="13" s="1"/>
  <c r="G110" i="13" s="1"/>
  <c r="I81" i="13"/>
  <c r="D91" i="13"/>
  <c r="G91" i="13" s="1"/>
  <c r="D115" i="13"/>
  <c r="G115" i="13" s="1"/>
  <c r="D103" i="13"/>
  <c r="G103" i="13" s="1"/>
  <c r="K46" i="13"/>
  <c r="D46" i="13" s="1"/>
  <c r="G46" i="13" s="1"/>
  <c r="K94" i="13"/>
  <c r="D41" i="13"/>
  <c r="G41" i="13" s="1"/>
  <c r="K41" i="13"/>
  <c r="K65" i="13"/>
  <c r="D65" i="13" s="1"/>
  <c r="G65" i="13" s="1"/>
  <c r="K113" i="13"/>
  <c r="I85" i="13"/>
  <c r="D43" i="13"/>
  <c r="G43" i="13" s="1"/>
  <c r="D107" i="13"/>
  <c r="G107" i="13" s="1"/>
  <c r="K62" i="13"/>
  <c r="D62" i="13" s="1"/>
  <c r="G62" i="13" s="1"/>
  <c r="K50" i="13"/>
  <c r="D50" i="13" s="1"/>
  <c r="G50" i="13" s="1"/>
  <c r="D98" i="13"/>
  <c r="G98" i="13" s="1"/>
  <c r="K98" i="13"/>
  <c r="I90" i="13"/>
  <c r="I114" i="13"/>
  <c r="I89" i="13"/>
  <c r="K116" i="13"/>
  <c r="K92" i="13"/>
  <c r="D92" i="13" s="1"/>
  <c r="G92" i="13" s="1"/>
  <c r="D67" i="13"/>
  <c r="G67" i="13" s="1"/>
  <c r="K110" i="13"/>
  <c r="K54" i="13"/>
  <c r="D54" i="13" s="1"/>
  <c r="G54" i="13" s="1"/>
  <c r="K45" i="13"/>
  <c r="D45" i="13" s="1"/>
  <c r="G45" i="13" s="1"/>
  <c r="D93" i="13"/>
  <c r="G93" i="13" s="1"/>
  <c r="K93" i="13"/>
  <c r="I93" i="13"/>
  <c r="K25" i="13"/>
  <c r="D25" i="13" s="1"/>
  <c r="G25" i="13" s="1"/>
  <c r="K29" i="13"/>
  <c r="D29" i="13"/>
  <c r="G29" i="13" s="1"/>
  <c r="D13" i="13"/>
  <c r="G13" i="13" s="1"/>
  <c r="K9" i="13"/>
  <c r="D9" i="13"/>
  <c r="G9" i="13" s="1"/>
  <c r="K27" i="13"/>
  <c r="D27" i="13" s="1"/>
  <c r="G27" i="13" s="1"/>
  <c r="D8" i="13"/>
  <c r="G8" i="13" s="1"/>
  <c r="D28" i="13"/>
  <c r="G28" i="13" s="1"/>
  <c r="K10" i="13"/>
  <c r="D10" i="13" s="1"/>
  <c r="G10" i="13" s="1"/>
  <c r="I11" i="13"/>
  <c r="D11" i="13" s="1"/>
  <c r="G11" i="13" s="1"/>
  <c r="K13" i="13"/>
  <c r="D23" i="13"/>
  <c r="G23" i="13" s="1"/>
  <c r="K23" i="13"/>
  <c r="K14" i="13"/>
  <c r="D14" i="13" s="1"/>
  <c r="G14" i="13" s="1"/>
  <c r="D20" i="13"/>
  <c r="G20" i="13" s="1"/>
  <c r="I15" i="13"/>
  <c r="D18" i="13"/>
  <c r="G18" i="13" s="1"/>
  <c r="K18" i="13"/>
  <c r="K7" i="13"/>
  <c r="D7" i="13" s="1"/>
  <c r="G7" i="13" s="1"/>
  <c r="I19" i="13"/>
  <c r="K11" i="13"/>
  <c r="D22" i="13"/>
  <c r="G22" i="13" s="1"/>
  <c r="K22" i="13"/>
  <c r="I23" i="13"/>
  <c r="K26" i="13"/>
  <c r="D26" i="13"/>
  <c r="G26" i="13" s="1"/>
  <c r="P97" i="15"/>
  <c r="E97" i="15" s="1"/>
  <c r="H97" i="15" s="1"/>
  <c r="K97" i="15" s="1"/>
  <c r="P83" i="15"/>
  <c r="E83" i="15" s="1"/>
  <c r="H83" i="15" s="1"/>
  <c r="K83" i="15" s="1"/>
  <c r="P61" i="15"/>
  <c r="E61" i="15"/>
  <c r="H61" i="15" s="1"/>
  <c r="K61" i="15" s="1"/>
  <c r="P45" i="15"/>
  <c r="E45" i="15" s="1"/>
  <c r="H45" i="15" s="1"/>
  <c r="K45" i="15" s="1"/>
  <c r="P70" i="15"/>
  <c r="E70" i="15"/>
  <c r="H70" i="15" s="1"/>
  <c r="P94" i="15"/>
  <c r="E94" i="15"/>
  <c r="H94" i="15" s="1"/>
  <c r="K94" i="15" s="1"/>
  <c r="E47" i="15"/>
  <c r="H47" i="15" s="1"/>
  <c r="K47" i="15" s="1"/>
  <c r="P47" i="15"/>
  <c r="P95" i="15"/>
  <c r="E95" i="15"/>
  <c r="H95" i="15" s="1"/>
  <c r="K95" i="15" s="1"/>
  <c r="E57" i="15"/>
  <c r="H57" i="15" s="1"/>
  <c r="K57" i="15" s="1"/>
  <c r="P57" i="15"/>
  <c r="E82" i="15"/>
  <c r="H82" i="15" s="1"/>
  <c r="P82" i="15"/>
  <c r="P59" i="15"/>
  <c r="E59" i="15"/>
  <c r="H59" i="15" s="1"/>
  <c r="K59" i="15" s="1"/>
  <c r="E69" i="15"/>
  <c r="H69" i="15" s="1"/>
  <c r="K69" i="15" s="1"/>
  <c r="P69" i="15"/>
  <c r="P36" i="15"/>
  <c r="E36" i="15" s="1"/>
  <c r="H36" i="15" s="1"/>
  <c r="K36" i="15" s="1"/>
  <c r="P46" i="15"/>
  <c r="E46" i="15"/>
  <c r="H46" i="15" s="1"/>
  <c r="K46" i="15" s="1"/>
  <c r="E85" i="15"/>
  <c r="H85" i="15" s="1"/>
  <c r="K85" i="15" s="1"/>
  <c r="P85" i="15"/>
  <c r="P71" i="15"/>
  <c r="E71" i="15"/>
  <c r="H71" i="15" s="1"/>
  <c r="K71" i="15" s="1"/>
  <c r="P33" i="15"/>
  <c r="E33" i="15"/>
  <c r="H33" i="15" s="1"/>
  <c r="K33" i="15" s="1"/>
  <c r="P81" i="15"/>
  <c r="E81" i="15" s="1"/>
  <c r="H81" i="15" s="1"/>
  <c r="K81" i="15" s="1"/>
  <c r="P106" i="15"/>
  <c r="E106" i="15"/>
  <c r="H106" i="15" s="1"/>
  <c r="K106" i="15" s="1"/>
  <c r="P111" i="15"/>
  <c r="E111" i="15" s="1"/>
  <c r="H111" i="15" s="1"/>
  <c r="K111" i="15" s="1"/>
  <c r="P79" i="15"/>
  <c r="N67" i="15"/>
  <c r="E67" i="15" s="1"/>
  <c r="H67" i="15" s="1"/>
  <c r="K67" i="15" s="1"/>
  <c r="E72" i="15"/>
  <c r="H72" i="15" s="1"/>
  <c r="K72" i="15" s="1"/>
  <c r="E74" i="15"/>
  <c r="H74" i="15" s="1"/>
  <c r="K74" i="15" s="1"/>
  <c r="P118" i="15"/>
  <c r="E118" i="15" s="1"/>
  <c r="H118" i="15" s="1"/>
  <c r="K118" i="15" s="1"/>
  <c r="N93" i="15"/>
  <c r="P91" i="15"/>
  <c r="E91" i="15"/>
  <c r="H91" i="15" s="1"/>
  <c r="K91" i="15" s="1"/>
  <c r="P68" i="15"/>
  <c r="E68" i="15"/>
  <c r="H68" i="15" s="1"/>
  <c r="K68" i="15" s="1"/>
  <c r="E86" i="15"/>
  <c r="H86" i="15" s="1"/>
  <c r="K86" i="15" s="1"/>
  <c r="P74" i="15"/>
  <c r="K60" i="15"/>
  <c r="E113" i="15"/>
  <c r="H113" i="15" s="1"/>
  <c r="K113" i="15" s="1"/>
  <c r="P113" i="15"/>
  <c r="P51" i="15"/>
  <c r="E51" i="15"/>
  <c r="H51" i="15" s="1"/>
  <c r="K51" i="15" s="1"/>
  <c r="E49" i="15"/>
  <c r="H49" i="15" s="1"/>
  <c r="K49" i="15" s="1"/>
  <c r="N31" i="15"/>
  <c r="P31" i="15" s="1"/>
  <c r="E31" i="15" s="1"/>
  <c r="H31" i="15" s="1"/>
  <c r="K31" i="15" s="1"/>
  <c r="K70" i="15"/>
  <c r="N53" i="15"/>
  <c r="N41" i="15"/>
  <c r="N121" i="15"/>
  <c r="P32" i="15"/>
  <c r="E32" i="15"/>
  <c r="H32" i="15" s="1"/>
  <c r="K32" i="15" s="1"/>
  <c r="E53" i="15"/>
  <c r="H53" i="15" s="1"/>
  <c r="K53" i="15" s="1"/>
  <c r="P53" i="15"/>
  <c r="N99" i="15"/>
  <c r="P41" i="15"/>
  <c r="E41" i="15" s="1"/>
  <c r="H41" i="15" s="1"/>
  <c r="K41" i="15" s="1"/>
  <c r="N77" i="15"/>
  <c r="N65" i="15"/>
  <c r="P119" i="15"/>
  <c r="E119" i="15" s="1"/>
  <c r="H119" i="15" s="1"/>
  <c r="K119" i="15" s="1"/>
  <c r="P104" i="15"/>
  <c r="E104" i="15" s="1"/>
  <c r="H104" i="15" s="1"/>
  <c r="K104" i="15" s="1"/>
  <c r="N79" i="15"/>
  <c r="E79" i="15" s="1"/>
  <c r="H79" i="15" s="1"/>
  <c r="K79" i="15" s="1"/>
  <c r="K48" i="15"/>
  <c r="P99" i="15"/>
  <c r="E99" i="15"/>
  <c r="H99" i="15" s="1"/>
  <c r="K99" i="15" s="1"/>
  <c r="P77" i="15"/>
  <c r="E77" i="15" s="1"/>
  <c r="H77" i="15" s="1"/>
  <c r="K77" i="15" s="1"/>
  <c r="N120" i="15"/>
  <c r="P120" i="15" s="1"/>
  <c r="E34" i="15"/>
  <c r="H34" i="15" s="1"/>
  <c r="K34" i="15" s="1"/>
  <c r="P63" i="15"/>
  <c r="E63" i="15"/>
  <c r="H63" i="15" s="1"/>
  <c r="K63" i="15" s="1"/>
  <c r="N43" i="15"/>
  <c r="P43" i="15" s="1"/>
  <c r="P80" i="15"/>
  <c r="E80" i="15"/>
  <c r="H80" i="15" s="1"/>
  <c r="K80" i="15" s="1"/>
  <c r="P100" i="15"/>
  <c r="E100" i="15" s="1"/>
  <c r="H100" i="15" s="1"/>
  <c r="K100" i="15" s="1"/>
  <c r="P39" i="15"/>
  <c r="E39" i="15" s="1"/>
  <c r="H39" i="15" s="1"/>
  <c r="K39" i="15" s="1"/>
  <c r="P67" i="15"/>
  <c r="P44" i="15"/>
  <c r="E44" i="15"/>
  <c r="H44" i="15" s="1"/>
  <c r="K44" i="15" s="1"/>
  <c r="K82" i="15"/>
  <c r="E89" i="15"/>
  <c r="H89" i="15" s="1"/>
  <c r="K89" i="15" s="1"/>
  <c r="P89" i="15"/>
  <c r="P112" i="15"/>
  <c r="E112" i="15" s="1"/>
  <c r="H112" i="15" s="1"/>
  <c r="K112" i="15" s="1"/>
  <c r="E58" i="15"/>
  <c r="H58" i="15" s="1"/>
  <c r="P75" i="15"/>
  <c r="E75" i="15" s="1"/>
  <c r="H75" i="15" s="1"/>
  <c r="K75" i="15" s="1"/>
  <c r="N91" i="15"/>
  <c r="P101" i="15"/>
  <c r="E101" i="15" s="1"/>
  <c r="H101" i="15" s="1"/>
  <c r="K101" i="15" s="1"/>
  <c r="P115" i="15"/>
  <c r="E115" i="15" s="1"/>
  <c r="H115" i="15" s="1"/>
  <c r="K115" i="15" s="1"/>
  <c r="P56" i="15"/>
  <c r="E56" i="15"/>
  <c r="H56" i="15" s="1"/>
  <c r="K56" i="15" s="1"/>
  <c r="P92" i="15"/>
  <c r="E92" i="15" s="1"/>
  <c r="H92" i="15" s="1"/>
  <c r="K92" i="15" s="1"/>
  <c r="E35" i="15"/>
  <c r="H35" i="15" s="1"/>
  <c r="K35" i="15" s="1"/>
  <c r="P87" i="15"/>
  <c r="E87" i="15" s="1"/>
  <c r="H87" i="15" s="1"/>
  <c r="K87" i="15" s="1"/>
  <c r="P55" i="15"/>
  <c r="E55" i="15"/>
  <c r="H55" i="15" s="1"/>
  <c r="K55" i="15" s="1"/>
  <c r="K58" i="15"/>
  <c r="N103" i="15"/>
  <c r="P121" i="15"/>
  <c r="E121" i="15" s="1"/>
  <c r="H121" i="15" s="1"/>
  <c r="K121" i="15" s="1"/>
  <c r="N29" i="15"/>
  <c r="P29" i="15" s="1"/>
  <c r="P30" i="15"/>
  <c r="E30" i="15"/>
  <c r="H30" i="15" s="1"/>
  <c r="K30" i="15" s="1"/>
  <c r="P9" i="15"/>
  <c r="E9" i="15"/>
  <c r="H9" i="15" s="1"/>
  <c r="K9" i="15" s="1"/>
  <c r="E21" i="15"/>
  <c r="H21" i="15" s="1"/>
  <c r="K21" i="15" s="1"/>
  <c r="P21" i="15"/>
  <c r="P22" i="15"/>
  <c r="E22" i="15" s="1"/>
  <c r="H22" i="15" s="1"/>
  <c r="K22" i="15" s="1"/>
  <c r="H7" i="15"/>
  <c r="K7" i="15" s="1"/>
  <c r="S3" i="25" s="1"/>
  <c r="S119" i="25" s="1"/>
  <c r="N19" i="15"/>
  <c r="E15" i="15"/>
  <c r="H15" i="15" s="1"/>
  <c r="K15" i="15" s="1"/>
  <c r="P15" i="15"/>
  <c r="P7" i="15"/>
  <c r="E10" i="15"/>
  <c r="H10" i="15" s="1"/>
  <c r="K10" i="15" s="1"/>
  <c r="P27" i="15"/>
  <c r="E27" i="15" s="1"/>
  <c r="H27" i="15" s="1"/>
  <c r="K27" i="15" s="1"/>
  <c r="N16" i="15"/>
  <c r="E16" i="15" s="1"/>
  <c r="H16" i="15" s="1"/>
  <c r="K16" i="15" s="1"/>
  <c r="E25" i="15"/>
  <c r="H25" i="15" s="1"/>
  <c r="K25" i="15" s="1"/>
  <c r="P17" i="15"/>
  <c r="E17" i="15" s="1"/>
  <c r="H17" i="15" s="1"/>
  <c r="K17" i="15" s="1"/>
  <c r="E24" i="15"/>
  <c r="H24" i="15" s="1"/>
  <c r="K24" i="15" s="1"/>
  <c r="E11" i="15"/>
  <c r="H11" i="15" s="1"/>
  <c r="K11" i="15" s="1"/>
  <c r="N28" i="15"/>
  <c r="P28" i="15" s="1"/>
  <c r="E28" i="15" s="1"/>
  <c r="H28" i="15" s="1"/>
  <c r="K28" i="15" s="1"/>
  <c r="K8" i="15"/>
  <c r="P16" i="15"/>
  <c r="E13" i="15"/>
  <c r="H13" i="15" s="1"/>
  <c r="K13" i="15" s="1"/>
  <c r="N12" i="15"/>
  <c r="E18" i="15"/>
  <c r="H18" i="15" s="1"/>
  <c r="K18" i="15" s="1"/>
  <c r="P18" i="15"/>
  <c r="P35" i="14"/>
  <c r="E35" i="14"/>
  <c r="H35" i="14" s="1"/>
  <c r="K35" i="14" s="1"/>
  <c r="P72" i="14"/>
  <c r="E72" i="14"/>
  <c r="H72" i="14" s="1"/>
  <c r="P88" i="14"/>
  <c r="E88" i="14" s="1"/>
  <c r="H88" i="14" s="1"/>
  <c r="K88" i="14" s="1"/>
  <c r="P71" i="14"/>
  <c r="E71" i="14" s="1"/>
  <c r="H71" i="14" s="1"/>
  <c r="K71" i="14" s="1"/>
  <c r="P64" i="14"/>
  <c r="E64" i="14"/>
  <c r="H64" i="14" s="1"/>
  <c r="K64" i="14" s="1"/>
  <c r="P83" i="14"/>
  <c r="E83" i="14" s="1"/>
  <c r="H83" i="14" s="1"/>
  <c r="K83" i="14" s="1"/>
  <c r="P120" i="14"/>
  <c r="E120" i="14" s="1"/>
  <c r="H120" i="14" s="1"/>
  <c r="K120" i="14" s="1"/>
  <c r="P76" i="14"/>
  <c r="E76" i="14" s="1"/>
  <c r="H76" i="14" s="1"/>
  <c r="K76" i="14" s="1"/>
  <c r="P111" i="14"/>
  <c r="E111" i="14"/>
  <c r="H111" i="14" s="1"/>
  <c r="K111" i="14" s="1"/>
  <c r="P59" i="14"/>
  <c r="E59" i="14" s="1"/>
  <c r="H59" i="14" s="1"/>
  <c r="K59" i="14" s="1"/>
  <c r="P95" i="14"/>
  <c r="E95" i="14" s="1"/>
  <c r="H95" i="14" s="1"/>
  <c r="K95" i="14" s="1"/>
  <c r="P60" i="14"/>
  <c r="E60" i="14" s="1"/>
  <c r="H60" i="14" s="1"/>
  <c r="K60" i="14" s="1"/>
  <c r="E92" i="14"/>
  <c r="H92" i="14" s="1"/>
  <c r="K92" i="14" s="1"/>
  <c r="P92" i="14"/>
  <c r="K72" i="14"/>
  <c r="P53" i="14"/>
  <c r="E53" i="14" s="1"/>
  <c r="H53" i="14" s="1"/>
  <c r="K53" i="14" s="1"/>
  <c r="P89" i="14"/>
  <c r="E89" i="14"/>
  <c r="H89" i="14" s="1"/>
  <c r="K89" i="14" s="1"/>
  <c r="P46" i="14"/>
  <c r="E46" i="14" s="1"/>
  <c r="H46" i="14" s="1"/>
  <c r="K46" i="14" s="1"/>
  <c r="P106" i="14"/>
  <c r="E106" i="14"/>
  <c r="H106" i="14" s="1"/>
  <c r="K106" i="14" s="1"/>
  <c r="P119" i="14"/>
  <c r="E119" i="14" s="1"/>
  <c r="H119" i="14" s="1"/>
  <c r="K119" i="14" s="1"/>
  <c r="E104" i="14"/>
  <c r="H104" i="14" s="1"/>
  <c r="K104" i="14" s="1"/>
  <c r="P104" i="14"/>
  <c r="P69" i="14"/>
  <c r="E69" i="14"/>
  <c r="H69" i="14" s="1"/>
  <c r="K69" i="14" s="1"/>
  <c r="N81" i="14"/>
  <c r="P100" i="14"/>
  <c r="E100" i="14"/>
  <c r="H100" i="14" s="1"/>
  <c r="K100" i="14" s="1"/>
  <c r="P101" i="14"/>
  <c r="E101" i="14" s="1"/>
  <c r="H101" i="14" s="1"/>
  <c r="K101" i="14" s="1"/>
  <c r="N62" i="14"/>
  <c r="P82" i="14"/>
  <c r="E82" i="14" s="1"/>
  <c r="H82" i="14" s="1"/>
  <c r="K82" i="14" s="1"/>
  <c r="E105" i="14"/>
  <c r="H105" i="14" s="1"/>
  <c r="K105" i="14" s="1"/>
  <c r="K108" i="14"/>
  <c r="P57" i="14"/>
  <c r="E57" i="14"/>
  <c r="H57" i="14" s="1"/>
  <c r="K57" i="14" s="1"/>
  <c r="P116" i="14"/>
  <c r="E116" i="14" s="1"/>
  <c r="H116" i="14" s="1"/>
  <c r="K116" i="14" s="1"/>
  <c r="P81" i="14"/>
  <c r="E81" i="14" s="1"/>
  <c r="H81" i="14" s="1"/>
  <c r="K81" i="14" s="1"/>
  <c r="K84" i="14"/>
  <c r="N117" i="14"/>
  <c r="E55" i="14"/>
  <c r="H55" i="14" s="1"/>
  <c r="K55" i="14" s="1"/>
  <c r="P55" i="14"/>
  <c r="E99" i="14"/>
  <c r="H99" i="14" s="1"/>
  <c r="K99" i="14" s="1"/>
  <c r="N45" i="14"/>
  <c r="N74" i="14"/>
  <c r="P65" i="14"/>
  <c r="E65" i="14" s="1"/>
  <c r="H65" i="14" s="1"/>
  <c r="K65" i="14" s="1"/>
  <c r="N57" i="14"/>
  <c r="P118" i="14"/>
  <c r="E118" i="14" s="1"/>
  <c r="H118" i="14" s="1"/>
  <c r="K118" i="14" s="1"/>
  <c r="P67" i="14"/>
  <c r="E67" i="14" s="1"/>
  <c r="H67" i="14" s="1"/>
  <c r="K67" i="14" s="1"/>
  <c r="E107" i="14"/>
  <c r="H107" i="14" s="1"/>
  <c r="K107" i="14" s="1"/>
  <c r="P103" i="14"/>
  <c r="P33" i="14"/>
  <c r="E33" i="14"/>
  <c r="H33" i="14" s="1"/>
  <c r="K33" i="14" s="1"/>
  <c r="P58" i="14"/>
  <c r="E58" i="14" s="1"/>
  <c r="H58" i="14" s="1"/>
  <c r="K58" i="14" s="1"/>
  <c r="N115" i="14"/>
  <c r="P115" i="14" s="1"/>
  <c r="E115" i="14" s="1"/>
  <c r="H115" i="14" s="1"/>
  <c r="K115" i="14" s="1"/>
  <c r="E51" i="14"/>
  <c r="H51" i="14" s="1"/>
  <c r="K51" i="14" s="1"/>
  <c r="P42" i="14"/>
  <c r="E42" i="14" s="1"/>
  <c r="H42" i="14" s="1"/>
  <c r="K42" i="14" s="1"/>
  <c r="N43" i="14"/>
  <c r="N93" i="14"/>
  <c r="P112" i="14"/>
  <c r="E112" i="14" s="1"/>
  <c r="H112" i="14" s="1"/>
  <c r="K112" i="14" s="1"/>
  <c r="P43" i="14"/>
  <c r="E43" i="14" s="1"/>
  <c r="H43" i="14" s="1"/>
  <c r="K43" i="14" s="1"/>
  <c r="E54" i="14"/>
  <c r="H54" i="14" s="1"/>
  <c r="K54" i="14" s="1"/>
  <c r="P41" i="14"/>
  <c r="E41" i="14"/>
  <c r="H41" i="14" s="1"/>
  <c r="K41" i="14" s="1"/>
  <c r="P34" i="14"/>
  <c r="E34" i="14" s="1"/>
  <c r="H34" i="14" s="1"/>
  <c r="K34" i="14" s="1"/>
  <c r="P94" i="14"/>
  <c r="E94" i="14" s="1"/>
  <c r="H94" i="14" s="1"/>
  <c r="K94" i="14" s="1"/>
  <c r="E63" i="14"/>
  <c r="H63" i="14" s="1"/>
  <c r="K63" i="14" s="1"/>
  <c r="N98" i="14"/>
  <c r="P77" i="14"/>
  <c r="E77" i="14"/>
  <c r="H77" i="14" s="1"/>
  <c r="K77" i="14" s="1"/>
  <c r="E80" i="14"/>
  <c r="H80" i="14" s="1"/>
  <c r="K80" i="14" s="1"/>
  <c r="P80" i="14"/>
  <c r="P45" i="14"/>
  <c r="E45" i="14"/>
  <c r="H45" i="14" s="1"/>
  <c r="K45" i="14" s="1"/>
  <c r="K36" i="14"/>
  <c r="K96" i="14"/>
  <c r="N79" i="14"/>
  <c r="N69" i="14"/>
  <c r="N91" i="14"/>
  <c r="P91" i="14" s="1"/>
  <c r="E91" i="14" s="1"/>
  <c r="H91" i="14" s="1"/>
  <c r="K91" i="14" s="1"/>
  <c r="E52" i="14"/>
  <c r="H52" i="14" s="1"/>
  <c r="K52" i="14" s="1"/>
  <c r="E47" i="14"/>
  <c r="H47" i="14" s="1"/>
  <c r="K47" i="14" s="1"/>
  <c r="E50" i="14"/>
  <c r="H50" i="14" s="1"/>
  <c r="K50" i="14" s="1"/>
  <c r="N38" i="14"/>
  <c r="N110" i="14"/>
  <c r="N87" i="14"/>
  <c r="P70" i="14"/>
  <c r="E70" i="14"/>
  <c r="H70" i="14" s="1"/>
  <c r="K70" i="14" s="1"/>
  <c r="N103" i="14"/>
  <c r="E103" i="14" s="1"/>
  <c r="H103" i="14" s="1"/>
  <c r="K103" i="14" s="1"/>
  <c r="N113" i="14"/>
  <c r="P113" i="14" s="1"/>
  <c r="E12" i="14"/>
  <c r="H12" i="14" s="1"/>
  <c r="K12" i="14" s="1"/>
  <c r="P12" i="14"/>
  <c r="P24" i="14"/>
  <c r="E24" i="14"/>
  <c r="H24" i="14" s="1"/>
  <c r="K24" i="14" s="1"/>
  <c r="N29" i="14"/>
  <c r="P8" i="14"/>
  <c r="E8" i="14" s="1"/>
  <c r="H8" i="14" s="1"/>
  <c r="K8" i="14" s="1"/>
  <c r="P7" i="14"/>
  <c r="E7" i="14" s="1"/>
  <c r="H7" i="14" s="1"/>
  <c r="K7" i="14" s="1"/>
  <c r="R3" i="25" s="1"/>
  <c r="R119" i="25" s="1"/>
  <c r="P21" i="14"/>
  <c r="E21" i="14" s="1"/>
  <c r="H21" i="14" s="1"/>
  <c r="K21" i="14" s="1"/>
  <c r="N14" i="14"/>
  <c r="N19" i="14"/>
  <c r="E26" i="14"/>
  <c r="H26" i="14" s="1"/>
  <c r="K26" i="14" s="1"/>
  <c r="N18" i="14"/>
  <c r="P18" i="14" s="1"/>
  <c r="E18" i="14" s="1"/>
  <c r="H18" i="14" s="1"/>
  <c r="K18" i="14" s="1"/>
  <c r="P20" i="14"/>
  <c r="E20" i="14"/>
  <c r="H20" i="14" s="1"/>
  <c r="K20" i="14" s="1"/>
  <c r="N13" i="14"/>
  <c r="P29" i="14"/>
  <c r="E29" i="14" s="1"/>
  <c r="H29" i="14" s="1"/>
  <c r="K29" i="14" s="1"/>
  <c r="E25" i="14"/>
  <c r="H25" i="14" s="1"/>
  <c r="K25" i="14" s="1"/>
  <c r="N17" i="14"/>
  <c r="P17" i="14" s="1"/>
  <c r="E17" i="14" s="1"/>
  <c r="H17" i="14" s="1"/>
  <c r="K17" i="14" s="1"/>
  <c r="N30" i="14"/>
  <c r="P30" i="14" s="1"/>
  <c r="E30" i="14" s="1"/>
  <c r="H30" i="14" s="1"/>
  <c r="K30" i="14" s="1"/>
  <c r="N31" i="14"/>
  <c r="E31" i="14"/>
  <c r="H31" i="14" s="1"/>
  <c r="K31" i="14" s="1"/>
  <c r="P31" i="14"/>
  <c r="P32" i="14"/>
  <c r="E32" i="14"/>
  <c r="H32" i="14" s="1"/>
  <c r="K32" i="14" s="1"/>
  <c r="K46" i="12"/>
  <c r="D46" i="12" s="1"/>
  <c r="G46" i="12" s="1"/>
  <c r="N42" i="25" s="1"/>
  <c r="K50" i="12"/>
  <c r="D50" i="12" s="1"/>
  <c r="G50" i="12" s="1"/>
  <c r="N46" i="25" s="1"/>
  <c r="K30" i="12"/>
  <c r="D30" i="12"/>
  <c r="G30" i="12" s="1"/>
  <c r="N26" i="25" s="1"/>
  <c r="K78" i="12"/>
  <c r="D78" i="12" s="1"/>
  <c r="G78" i="12" s="1"/>
  <c r="N74" i="25" s="1"/>
  <c r="K34" i="12"/>
  <c r="D34" i="12" s="1"/>
  <c r="G34" i="12" s="1"/>
  <c r="N30" i="25" s="1"/>
  <c r="K58" i="12"/>
  <c r="D58" i="12"/>
  <c r="G58" i="12" s="1"/>
  <c r="N54" i="25" s="1"/>
  <c r="D42" i="12"/>
  <c r="G42" i="12" s="1"/>
  <c r="N38" i="25" s="1"/>
  <c r="K42" i="12"/>
  <c r="K35" i="12"/>
  <c r="D35" i="12" s="1"/>
  <c r="K120" i="12"/>
  <c r="D120" i="12" s="1"/>
  <c r="G120" i="12" s="1"/>
  <c r="N116" i="25" s="1"/>
  <c r="I28" i="12"/>
  <c r="K28" i="12" s="1"/>
  <c r="D28" i="12" s="1"/>
  <c r="G28" i="12" s="1"/>
  <c r="N24" i="25" s="1"/>
  <c r="I52" i="12"/>
  <c r="K52" i="12" s="1"/>
  <c r="D52" i="12" s="1"/>
  <c r="G52" i="12" s="1"/>
  <c r="N48" i="25" s="1"/>
  <c r="I62" i="12"/>
  <c r="K70" i="12"/>
  <c r="D70" i="12" s="1"/>
  <c r="D96" i="12"/>
  <c r="G96" i="12" s="1"/>
  <c r="N92" i="25" s="1"/>
  <c r="K96" i="12"/>
  <c r="K100" i="12"/>
  <c r="D100" i="12" s="1"/>
  <c r="G100" i="12" s="1"/>
  <c r="N96" i="25" s="1"/>
  <c r="D41" i="12"/>
  <c r="G41" i="12" s="1"/>
  <c r="N37" i="25" s="1"/>
  <c r="I86" i="12"/>
  <c r="D73" i="12"/>
  <c r="G73" i="12" s="1"/>
  <c r="N69" i="25" s="1"/>
  <c r="K87" i="12"/>
  <c r="D87" i="12" s="1"/>
  <c r="G87" i="12" s="1"/>
  <c r="N83" i="25" s="1"/>
  <c r="K115" i="12"/>
  <c r="D115" i="12" s="1"/>
  <c r="G115" i="12" s="1"/>
  <c r="N111" i="25" s="1"/>
  <c r="D69" i="12"/>
  <c r="G69" i="12" s="1"/>
  <c r="N65" i="25" s="1"/>
  <c r="D102" i="12"/>
  <c r="G102" i="12" s="1"/>
  <c r="N98" i="25" s="1"/>
  <c r="K59" i="12"/>
  <c r="D59" i="12" s="1"/>
  <c r="G59" i="12" s="1"/>
  <c r="N55" i="25" s="1"/>
  <c r="D39" i="12"/>
  <c r="G39" i="12" s="1"/>
  <c r="N35" i="25" s="1"/>
  <c r="K39" i="12"/>
  <c r="K74" i="12"/>
  <c r="D74" i="12"/>
  <c r="G74" i="12" s="1"/>
  <c r="N70" i="25" s="1"/>
  <c r="D101" i="12"/>
  <c r="G101" i="12" s="1"/>
  <c r="N97" i="25" s="1"/>
  <c r="I114" i="12"/>
  <c r="I68" i="12"/>
  <c r="K68" i="12" s="1"/>
  <c r="D68" i="12" s="1"/>
  <c r="G68" i="12" s="1"/>
  <c r="N64" i="25" s="1"/>
  <c r="I106" i="12"/>
  <c r="K36" i="12"/>
  <c r="D36" i="12" s="1"/>
  <c r="G36" i="12" s="1"/>
  <c r="N32" i="25" s="1"/>
  <c r="I32" i="12"/>
  <c r="K106" i="12"/>
  <c r="D106" i="12" s="1"/>
  <c r="D90" i="12"/>
  <c r="G90" i="12" s="1"/>
  <c r="N86" i="25" s="1"/>
  <c r="K40" i="12"/>
  <c r="D40" i="12" s="1"/>
  <c r="G40" i="12" s="1"/>
  <c r="N36" i="25" s="1"/>
  <c r="K76" i="12"/>
  <c r="D76" i="12" s="1"/>
  <c r="G76" i="12" s="1"/>
  <c r="N72" i="25" s="1"/>
  <c r="K103" i="12"/>
  <c r="D103" i="12" s="1"/>
  <c r="G103" i="12" s="1"/>
  <c r="N99" i="25" s="1"/>
  <c r="D53" i="12"/>
  <c r="I72" i="12"/>
  <c r="K72" i="12" s="1"/>
  <c r="D72" i="12" s="1"/>
  <c r="G72" i="12" s="1"/>
  <c r="N68" i="25" s="1"/>
  <c r="D37" i="12"/>
  <c r="G37" i="12" s="1"/>
  <c r="N33" i="25" s="1"/>
  <c r="K121" i="12"/>
  <c r="D121" i="12" s="1"/>
  <c r="G121" i="12" s="1"/>
  <c r="N117" i="25" s="1"/>
  <c r="D33" i="12"/>
  <c r="G33" i="12" s="1"/>
  <c r="N29" i="25" s="1"/>
  <c r="K80" i="12"/>
  <c r="D80" i="12" s="1"/>
  <c r="G80" i="12" s="1"/>
  <c r="N76" i="25" s="1"/>
  <c r="K109" i="12"/>
  <c r="D109" i="12"/>
  <c r="D98" i="12"/>
  <c r="G98" i="12" s="1"/>
  <c r="N94" i="25" s="1"/>
  <c r="K43" i="12"/>
  <c r="D43" i="12" s="1"/>
  <c r="G43" i="12" s="1"/>
  <c r="N39" i="25" s="1"/>
  <c r="K44" i="12"/>
  <c r="D44" i="12" s="1"/>
  <c r="G44" i="12" s="1"/>
  <c r="N40" i="25" s="1"/>
  <c r="I60" i="12"/>
  <c r="D64" i="12"/>
  <c r="G64" i="12" s="1"/>
  <c r="N60" i="25" s="1"/>
  <c r="K64" i="12"/>
  <c r="K113" i="12"/>
  <c r="D113" i="12" s="1"/>
  <c r="K104" i="12"/>
  <c r="D104" i="12" s="1"/>
  <c r="G104" i="12" s="1"/>
  <c r="N100" i="25" s="1"/>
  <c r="I91" i="12"/>
  <c r="I112" i="12"/>
  <c r="K48" i="12"/>
  <c r="D48" i="12" s="1"/>
  <c r="K47" i="12"/>
  <c r="D47" i="12" s="1"/>
  <c r="G47" i="12" s="1"/>
  <c r="N43" i="25" s="1"/>
  <c r="K71" i="12"/>
  <c r="D71" i="12" s="1"/>
  <c r="G71" i="12" s="1"/>
  <c r="N67" i="25" s="1"/>
  <c r="I116" i="12"/>
  <c r="I107" i="12"/>
  <c r="K91" i="12"/>
  <c r="I84" i="12"/>
  <c r="K112" i="12"/>
  <c r="D112" i="12" s="1"/>
  <c r="G112" i="12" s="1"/>
  <c r="N108" i="25" s="1"/>
  <c r="I63" i="12"/>
  <c r="K63" i="12" s="1"/>
  <c r="D63" i="12" s="1"/>
  <c r="G63" i="12" s="1"/>
  <c r="N59" i="25" s="1"/>
  <c r="D81" i="12"/>
  <c r="G81" i="12" s="1"/>
  <c r="N77" i="25" s="1"/>
  <c r="D65" i="12"/>
  <c r="G65" i="12" s="1"/>
  <c r="N61" i="25" s="1"/>
  <c r="D110" i="12"/>
  <c r="K84" i="12"/>
  <c r="D84" i="12" s="1"/>
  <c r="G84" i="12" s="1"/>
  <c r="N80" i="25" s="1"/>
  <c r="D45" i="12"/>
  <c r="G45" i="12" s="1"/>
  <c r="N41" i="25" s="1"/>
  <c r="D56" i="12"/>
  <c r="G56" i="12" s="1"/>
  <c r="N52" i="25" s="1"/>
  <c r="K56" i="12"/>
  <c r="K51" i="12"/>
  <c r="D51" i="12" s="1"/>
  <c r="G51" i="12" s="1"/>
  <c r="N47" i="25" s="1"/>
  <c r="K75" i="12"/>
  <c r="D75" i="12" s="1"/>
  <c r="G75" i="12" s="1"/>
  <c r="N71" i="25" s="1"/>
  <c r="I67" i="12"/>
  <c r="K119" i="12"/>
  <c r="D119" i="12" s="1"/>
  <c r="G119" i="12" s="1"/>
  <c r="N115" i="25" s="1"/>
  <c r="I111" i="12"/>
  <c r="K88" i="12"/>
  <c r="D88" i="12" s="1"/>
  <c r="G88" i="12" s="1"/>
  <c r="N84" i="25" s="1"/>
  <c r="I44" i="12"/>
  <c r="D85" i="12"/>
  <c r="G85" i="12" s="1"/>
  <c r="N81" i="25" s="1"/>
  <c r="D93" i="12"/>
  <c r="G93" i="12" s="1"/>
  <c r="N89" i="25" s="1"/>
  <c r="K105" i="12"/>
  <c r="D105" i="12"/>
  <c r="G105" i="12" s="1"/>
  <c r="N101" i="25" s="1"/>
  <c r="D82" i="12"/>
  <c r="G82" i="12" s="1"/>
  <c r="N78" i="25" s="1"/>
  <c r="D55" i="12"/>
  <c r="G55" i="12" s="1"/>
  <c r="N51" i="25" s="1"/>
  <c r="K55" i="12"/>
  <c r="K79" i="12"/>
  <c r="D79" i="12" s="1"/>
  <c r="G79" i="12" s="1"/>
  <c r="N75" i="25" s="1"/>
  <c r="D89" i="12"/>
  <c r="K117" i="12"/>
  <c r="D117" i="12" s="1"/>
  <c r="G117" i="12" s="1"/>
  <c r="N113" i="25" s="1"/>
  <c r="I108" i="12"/>
  <c r="K108" i="12" s="1"/>
  <c r="D108" i="12" s="1"/>
  <c r="G108" i="12" s="1"/>
  <c r="N104" i="25" s="1"/>
  <c r="K95" i="12"/>
  <c r="D95" i="12" s="1"/>
  <c r="G95" i="12" s="1"/>
  <c r="N91" i="25" s="1"/>
  <c r="I99" i="12"/>
  <c r="I92" i="12"/>
  <c r="K92" i="12" s="1"/>
  <c r="D92" i="12" s="1"/>
  <c r="G92" i="12" s="1"/>
  <c r="N88" i="25" s="1"/>
  <c r="K31" i="12"/>
  <c r="D31" i="12" s="1"/>
  <c r="G31" i="12" s="1"/>
  <c r="N27" i="25" s="1"/>
  <c r="I48" i="12"/>
  <c r="K83" i="12"/>
  <c r="D83" i="12" s="1"/>
  <c r="I122" i="12"/>
  <c r="K122" i="12" s="1"/>
  <c r="I118" i="12"/>
  <c r="K99" i="12"/>
  <c r="K25" i="12"/>
  <c r="D25" i="12" s="1"/>
  <c r="G25" i="12" s="1"/>
  <c r="N21" i="25" s="1"/>
  <c r="K17" i="12"/>
  <c r="D17" i="12" s="1"/>
  <c r="K21" i="12"/>
  <c r="D21" i="12" s="1"/>
  <c r="G21" i="12" s="1"/>
  <c r="N17" i="25" s="1"/>
  <c r="K8" i="12"/>
  <c r="D8" i="12" s="1"/>
  <c r="G8" i="12" s="1"/>
  <c r="N4" i="25" s="1"/>
  <c r="K11" i="12"/>
  <c r="D11" i="12" s="1"/>
  <c r="G11" i="12" s="1"/>
  <c r="N7" i="25" s="1"/>
  <c r="K12" i="12"/>
  <c r="D12" i="12" s="1"/>
  <c r="K15" i="12"/>
  <c r="D15" i="12" s="1"/>
  <c r="G15" i="12" s="1"/>
  <c r="N11" i="25" s="1"/>
  <c r="D13" i="12"/>
  <c r="G13" i="12" s="1"/>
  <c r="N9" i="25" s="1"/>
  <c r="K18" i="12"/>
  <c r="D18" i="12" s="1"/>
  <c r="G18" i="12" s="1"/>
  <c r="N14" i="25" s="1"/>
  <c r="K16" i="12"/>
  <c r="D16" i="12" s="1"/>
  <c r="G16" i="12" s="1"/>
  <c r="N12" i="25" s="1"/>
  <c r="K19" i="12"/>
  <c r="D19" i="12" s="1"/>
  <c r="G19" i="12" s="1"/>
  <c r="N15" i="25" s="1"/>
  <c r="K20" i="12"/>
  <c r="K23" i="12"/>
  <c r="D23" i="12" s="1"/>
  <c r="G23" i="12" s="1"/>
  <c r="N19" i="25" s="1"/>
  <c r="K24" i="12"/>
  <c r="D24" i="12" s="1"/>
  <c r="D27" i="12"/>
  <c r="G27" i="12" s="1"/>
  <c r="N23" i="25" s="1"/>
  <c r="K27" i="12"/>
  <c r="I10" i="12"/>
  <c r="K10" i="12" s="1"/>
  <c r="D10" i="12" s="1"/>
  <c r="K9" i="12"/>
  <c r="D9" i="12" s="1"/>
  <c r="G9" i="12" s="1"/>
  <c r="N5" i="25" s="1"/>
  <c r="I20" i="12"/>
  <c r="D20" i="12" s="1"/>
  <c r="G20" i="12" s="1"/>
  <c r="N16" i="25" s="1"/>
  <c r="I22" i="12"/>
  <c r="K22" i="12" s="1"/>
  <c r="D22" i="12" s="1"/>
  <c r="G22" i="12" s="1"/>
  <c r="N18" i="25" s="1"/>
  <c r="I26" i="12"/>
  <c r="K26" i="12" s="1"/>
  <c r="K7" i="12"/>
  <c r="D7" i="12" s="1"/>
  <c r="G7" i="12" s="1"/>
  <c r="N3" i="25" s="1"/>
  <c r="K14" i="12"/>
  <c r="D14" i="12" s="1"/>
  <c r="G14" i="12" s="1"/>
  <c r="N10" i="25" s="1"/>
  <c r="K53" i="20"/>
  <c r="D53" i="20"/>
  <c r="G53" i="20" s="1"/>
  <c r="D77" i="20"/>
  <c r="G77" i="20" s="1"/>
  <c r="K77" i="20"/>
  <c r="K33" i="20"/>
  <c r="D33" i="20" s="1"/>
  <c r="G33" i="20" s="1"/>
  <c r="K57" i="20"/>
  <c r="D57" i="20" s="1"/>
  <c r="G57" i="20" s="1"/>
  <c r="K81" i="20"/>
  <c r="D81" i="20" s="1"/>
  <c r="G81" i="20" s="1"/>
  <c r="K61" i="20"/>
  <c r="D61" i="20" s="1"/>
  <c r="G61" i="20" s="1"/>
  <c r="K41" i="20"/>
  <c r="D41" i="20" s="1"/>
  <c r="G41" i="20" s="1"/>
  <c r="D65" i="20"/>
  <c r="G65" i="20" s="1"/>
  <c r="K65" i="20"/>
  <c r="K45" i="20"/>
  <c r="D45" i="20" s="1"/>
  <c r="G45" i="20" s="1"/>
  <c r="K69" i="20"/>
  <c r="D69" i="20"/>
  <c r="G69" i="20" s="1"/>
  <c r="K37" i="20"/>
  <c r="D37" i="20" s="1"/>
  <c r="G37" i="20" s="1"/>
  <c r="K49" i="20"/>
  <c r="D49" i="20"/>
  <c r="G49" i="20" s="1"/>
  <c r="K73" i="20"/>
  <c r="D73" i="20"/>
  <c r="G73" i="20" s="1"/>
  <c r="K97" i="20"/>
  <c r="D97" i="20" s="1"/>
  <c r="G97" i="20" s="1"/>
  <c r="D34" i="20"/>
  <c r="G34" i="20" s="1"/>
  <c r="K34" i="20"/>
  <c r="I121" i="20"/>
  <c r="I117" i="20"/>
  <c r="K122" i="20"/>
  <c r="D122" i="20" s="1"/>
  <c r="G122" i="20" s="1"/>
  <c r="I83" i="20"/>
  <c r="D104" i="20"/>
  <c r="G104" i="20" s="1"/>
  <c r="K63" i="20"/>
  <c r="D63" i="20" s="1"/>
  <c r="G63" i="20" s="1"/>
  <c r="K120" i="20"/>
  <c r="D120" i="20" s="1"/>
  <c r="G120" i="20" s="1"/>
  <c r="D67" i="20"/>
  <c r="G67" i="20" s="1"/>
  <c r="K67" i="20"/>
  <c r="I47" i="20"/>
  <c r="D47" i="20" s="1"/>
  <c r="G47" i="20" s="1"/>
  <c r="I71" i="20"/>
  <c r="K71" i="20" s="1"/>
  <c r="D71" i="20" s="1"/>
  <c r="G71" i="20" s="1"/>
  <c r="K38" i="20"/>
  <c r="D38" i="20" s="1"/>
  <c r="G38" i="20" s="1"/>
  <c r="K62" i="20"/>
  <c r="D62" i="20" s="1"/>
  <c r="G62" i="20" s="1"/>
  <c r="K86" i="20"/>
  <c r="D86" i="20" s="1"/>
  <c r="G86" i="20" s="1"/>
  <c r="D92" i="20"/>
  <c r="G92" i="20" s="1"/>
  <c r="K83" i="20"/>
  <c r="D83" i="20" s="1"/>
  <c r="G83" i="20" s="1"/>
  <c r="I109" i="20"/>
  <c r="I95" i="20"/>
  <c r="I89" i="20"/>
  <c r="K89" i="20" s="1"/>
  <c r="D89" i="20" s="1"/>
  <c r="G89" i="20" s="1"/>
  <c r="D44" i="20"/>
  <c r="G44" i="20" s="1"/>
  <c r="D88" i="20"/>
  <c r="G88" i="20" s="1"/>
  <c r="I79" i="20"/>
  <c r="K79" i="20" s="1"/>
  <c r="D79" i="20" s="1"/>
  <c r="G79" i="20" s="1"/>
  <c r="D84" i="20"/>
  <c r="G84" i="20" s="1"/>
  <c r="D95" i="20"/>
  <c r="G95" i="20" s="1"/>
  <c r="K95" i="20"/>
  <c r="D105" i="20"/>
  <c r="G105" i="20" s="1"/>
  <c r="K114" i="20"/>
  <c r="D114" i="20" s="1"/>
  <c r="G114" i="20" s="1"/>
  <c r="I75" i="20"/>
  <c r="K42" i="20"/>
  <c r="D42" i="20" s="1"/>
  <c r="G42" i="20" s="1"/>
  <c r="D66" i="20"/>
  <c r="G66" i="20" s="1"/>
  <c r="K66" i="20"/>
  <c r="D90" i="20"/>
  <c r="G90" i="20" s="1"/>
  <c r="K90" i="20"/>
  <c r="I107" i="20"/>
  <c r="D35" i="20"/>
  <c r="G35" i="20" s="1"/>
  <c r="K35" i="20"/>
  <c r="K107" i="20"/>
  <c r="D107" i="20" s="1"/>
  <c r="G107" i="20" s="1"/>
  <c r="K39" i="20"/>
  <c r="D39" i="20" s="1"/>
  <c r="G39" i="20" s="1"/>
  <c r="I31" i="20"/>
  <c r="I55" i="20"/>
  <c r="K46" i="20"/>
  <c r="D46" i="20" s="1"/>
  <c r="G46" i="20" s="1"/>
  <c r="D70" i="20"/>
  <c r="G70" i="20" s="1"/>
  <c r="K70" i="20"/>
  <c r="D94" i="20"/>
  <c r="G94" i="20" s="1"/>
  <c r="K94" i="20"/>
  <c r="D56" i="20"/>
  <c r="G56" i="20" s="1"/>
  <c r="I101" i="20"/>
  <c r="K87" i="20"/>
  <c r="D87" i="20" s="1"/>
  <c r="G87" i="20" s="1"/>
  <c r="K119" i="20"/>
  <c r="D119" i="20" s="1"/>
  <c r="G119" i="20" s="1"/>
  <c r="K103" i="20"/>
  <c r="D103" i="20" s="1"/>
  <c r="G103" i="20" s="1"/>
  <c r="D36" i="20"/>
  <c r="G36" i="20" s="1"/>
  <c r="K99" i="20"/>
  <c r="D99" i="20" s="1"/>
  <c r="G99" i="20" s="1"/>
  <c r="D68" i="20"/>
  <c r="G68" i="20" s="1"/>
  <c r="D100" i="20"/>
  <c r="G100" i="20" s="1"/>
  <c r="D96" i="20"/>
  <c r="G96" i="20" s="1"/>
  <c r="D58" i="20"/>
  <c r="G58" i="20" s="1"/>
  <c r="K58" i="20"/>
  <c r="K47" i="20"/>
  <c r="I59" i="20"/>
  <c r="D59" i="20" s="1"/>
  <c r="G59" i="20" s="1"/>
  <c r="K50" i="20"/>
  <c r="D50" i="20" s="1"/>
  <c r="G50" i="20" s="1"/>
  <c r="K74" i="20"/>
  <c r="D74" i="20" s="1"/>
  <c r="G74" i="20" s="1"/>
  <c r="K98" i="20"/>
  <c r="D98" i="20" s="1"/>
  <c r="G98" i="20" s="1"/>
  <c r="D93" i="20"/>
  <c r="G93" i="20" s="1"/>
  <c r="I43" i="20"/>
  <c r="D51" i="20"/>
  <c r="G51" i="20" s="1"/>
  <c r="K51" i="20"/>
  <c r="K102" i="20"/>
  <c r="D102" i="20" s="1"/>
  <c r="G102" i="20" s="1"/>
  <c r="D76" i="20"/>
  <c r="G76" i="20" s="1"/>
  <c r="D40" i="20"/>
  <c r="G40" i="20" s="1"/>
  <c r="I115" i="20"/>
  <c r="D48" i="20"/>
  <c r="G48" i="20" s="1"/>
  <c r="D113" i="20"/>
  <c r="G113" i="20" s="1"/>
  <c r="K118" i="20"/>
  <c r="D118" i="20" s="1"/>
  <c r="G118" i="20" s="1"/>
  <c r="D55" i="20"/>
  <c r="G55" i="20" s="1"/>
  <c r="K55" i="20"/>
  <c r="I39" i="20"/>
  <c r="K54" i="20"/>
  <c r="D54" i="20" s="1"/>
  <c r="G54" i="20" s="1"/>
  <c r="K78" i="20"/>
  <c r="D78" i="20" s="1"/>
  <c r="G78" i="20" s="1"/>
  <c r="K106" i="20"/>
  <c r="D106" i="20" s="1"/>
  <c r="G106" i="20" s="1"/>
  <c r="I91" i="20"/>
  <c r="D91" i="20" s="1"/>
  <c r="G91" i="20" s="1"/>
  <c r="K115" i="20"/>
  <c r="D115" i="20" s="1"/>
  <c r="G115" i="20" s="1"/>
  <c r="I111" i="20"/>
  <c r="D111" i="20" s="1"/>
  <c r="G111" i="20" s="1"/>
  <c r="D82" i="20"/>
  <c r="G82" i="20" s="1"/>
  <c r="K82" i="20"/>
  <c r="K59" i="20"/>
  <c r="K110" i="20"/>
  <c r="D110" i="20" s="1"/>
  <c r="G110" i="20" s="1"/>
  <c r="K91" i="20"/>
  <c r="K111" i="20"/>
  <c r="K11" i="20"/>
  <c r="D11" i="20" s="1"/>
  <c r="G11" i="20" s="1"/>
  <c r="I15" i="20"/>
  <c r="K22" i="20"/>
  <c r="D22" i="20" s="1"/>
  <c r="G22" i="20" s="1"/>
  <c r="I22" i="20"/>
  <c r="K25" i="20"/>
  <c r="D25" i="20"/>
  <c r="G25" i="20" s="1"/>
  <c r="I19" i="20"/>
  <c r="D19" i="20" s="1"/>
  <c r="G19" i="20" s="1"/>
  <c r="D12" i="20"/>
  <c r="G12" i="20" s="1"/>
  <c r="K19" i="20"/>
  <c r="K26" i="20"/>
  <c r="D26" i="20" s="1"/>
  <c r="G26" i="20" s="1"/>
  <c r="I30" i="20"/>
  <c r="K29" i="20"/>
  <c r="D29" i="20"/>
  <c r="G29" i="20" s="1"/>
  <c r="K23" i="20"/>
  <c r="D23" i="20" s="1"/>
  <c r="G23" i="20" s="1"/>
  <c r="K9" i="20"/>
  <c r="D9" i="20" s="1"/>
  <c r="G9" i="20" s="1"/>
  <c r="I8" i="20"/>
  <c r="D27" i="20"/>
  <c r="G27" i="20" s="1"/>
  <c r="K27" i="20"/>
  <c r="K10" i="20"/>
  <c r="D10" i="20" s="1"/>
  <c r="G10" i="20" s="1"/>
  <c r="K13" i="20"/>
  <c r="D13" i="20" s="1"/>
  <c r="G13" i="20" s="1"/>
  <c r="K14" i="20"/>
  <c r="D14" i="20" s="1"/>
  <c r="G14" i="20" s="1"/>
  <c r="K17" i="20"/>
  <c r="D17" i="20"/>
  <c r="G17" i="20" s="1"/>
  <c r="I24" i="20"/>
  <c r="I7" i="20"/>
  <c r="D18" i="20"/>
  <c r="G18" i="20" s="1"/>
  <c r="K18" i="20"/>
  <c r="K21" i="20"/>
  <c r="D21" i="20"/>
  <c r="G21" i="20" s="1"/>
  <c r="K43" i="8"/>
  <c r="D43" i="8"/>
  <c r="G43" i="8" s="1"/>
  <c r="L39" i="25" s="1"/>
  <c r="K47" i="8"/>
  <c r="D47" i="8"/>
  <c r="G47" i="8" s="1"/>
  <c r="L43" i="25" s="1"/>
  <c r="K99" i="8"/>
  <c r="D99" i="8"/>
  <c r="G99" i="8" s="1"/>
  <c r="L95" i="25" s="1"/>
  <c r="K103" i="8"/>
  <c r="D103" i="8" s="1"/>
  <c r="G103" i="8" s="1"/>
  <c r="L99" i="25" s="1"/>
  <c r="D111" i="8"/>
  <c r="D48" i="8"/>
  <c r="K48" i="8"/>
  <c r="I115" i="8"/>
  <c r="D37" i="8"/>
  <c r="G37" i="8" s="1"/>
  <c r="L33" i="25" s="1"/>
  <c r="K37" i="8"/>
  <c r="I45" i="8"/>
  <c r="I51" i="8"/>
  <c r="K65" i="8"/>
  <c r="D65" i="8" s="1"/>
  <c r="G65" i="8" s="1"/>
  <c r="L61" i="25" s="1"/>
  <c r="W61" i="25" s="1"/>
  <c r="X61" i="25" s="1"/>
  <c r="K70" i="8"/>
  <c r="D70" i="8" s="1"/>
  <c r="I107" i="8"/>
  <c r="K72" i="8"/>
  <c r="D72" i="8" s="1"/>
  <c r="G72" i="8" s="1"/>
  <c r="L68" i="25" s="1"/>
  <c r="K41" i="8"/>
  <c r="I49" i="8"/>
  <c r="K52" i="8"/>
  <c r="D52" i="8" s="1"/>
  <c r="G52" i="8" s="1"/>
  <c r="L48" i="25" s="1"/>
  <c r="K76" i="8"/>
  <c r="D76" i="8" s="1"/>
  <c r="G76" i="8" s="1"/>
  <c r="L72" i="25" s="1"/>
  <c r="K117" i="8"/>
  <c r="D117" i="8" s="1"/>
  <c r="G117" i="8" s="1"/>
  <c r="L113" i="25" s="1"/>
  <c r="K57" i="8"/>
  <c r="D57" i="8" s="1"/>
  <c r="G57" i="8" s="1"/>
  <c r="L53" i="25" s="1"/>
  <c r="K93" i="8"/>
  <c r="D93" i="8" s="1"/>
  <c r="G93" i="8" s="1"/>
  <c r="L89" i="25" s="1"/>
  <c r="K74" i="8"/>
  <c r="D74" i="8" s="1"/>
  <c r="G74" i="8" s="1"/>
  <c r="L70" i="25" s="1"/>
  <c r="D61" i="8"/>
  <c r="K61" i="8"/>
  <c r="K45" i="8"/>
  <c r="D45" i="8" s="1"/>
  <c r="G45" i="8" s="1"/>
  <c r="L41" i="25" s="1"/>
  <c r="I79" i="8"/>
  <c r="D59" i="8"/>
  <c r="G59" i="8" s="1"/>
  <c r="L55" i="25" s="1"/>
  <c r="D83" i="8"/>
  <c r="D95" i="8"/>
  <c r="G95" i="8" s="1"/>
  <c r="L91" i="25" s="1"/>
  <c r="K109" i="8"/>
  <c r="D109" i="8" s="1"/>
  <c r="I69" i="8"/>
  <c r="K78" i="8"/>
  <c r="D78" i="8" s="1"/>
  <c r="G78" i="8" s="1"/>
  <c r="L74" i="25" s="1"/>
  <c r="K113" i="8"/>
  <c r="D113" i="8" s="1"/>
  <c r="K104" i="8"/>
  <c r="D104" i="8" s="1"/>
  <c r="G104" i="8" s="1"/>
  <c r="L100" i="25" s="1"/>
  <c r="D46" i="8"/>
  <c r="G46" i="8" s="1"/>
  <c r="L42" i="25" s="1"/>
  <c r="D49" i="8"/>
  <c r="G49" i="8" s="1"/>
  <c r="L45" i="25" s="1"/>
  <c r="K49" i="8"/>
  <c r="K56" i="8"/>
  <c r="D56" i="8" s="1"/>
  <c r="G56" i="8" s="1"/>
  <c r="L52" i="25" s="1"/>
  <c r="K80" i="8"/>
  <c r="D80" i="8" s="1"/>
  <c r="G80" i="8" s="1"/>
  <c r="L76" i="25" s="1"/>
  <c r="I105" i="8"/>
  <c r="I112" i="8"/>
  <c r="I77" i="8"/>
  <c r="K77" i="8" s="1"/>
  <c r="K82" i="8"/>
  <c r="D82" i="8" s="1"/>
  <c r="G82" i="8" s="1"/>
  <c r="L78" i="25" s="1"/>
  <c r="D50" i="8"/>
  <c r="G50" i="8" s="1"/>
  <c r="L46" i="25" s="1"/>
  <c r="D98" i="8"/>
  <c r="G98" i="8" s="1"/>
  <c r="L94" i="25" s="1"/>
  <c r="K105" i="8"/>
  <c r="K30" i="8"/>
  <c r="D30" i="8" s="1"/>
  <c r="G30" i="8" s="1"/>
  <c r="L26" i="25" s="1"/>
  <c r="I121" i="8"/>
  <c r="I73" i="8"/>
  <c r="K73" i="8" s="1"/>
  <c r="D73" i="8" s="1"/>
  <c r="G73" i="8" s="1"/>
  <c r="L69" i="25" s="1"/>
  <c r="K86" i="8"/>
  <c r="D86" i="8" s="1"/>
  <c r="G86" i="8" s="1"/>
  <c r="L82" i="25" s="1"/>
  <c r="K116" i="8"/>
  <c r="D116" i="8" s="1"/>
  <c r="G116" i="8" s="1"/>
  <c r="L112" i="25" s="1"/>
  <c r="D102" i="8"/>
  <c r="G102" i="8" s="1"/>
  <c r="L98" i="25" s="1"/>
  <c r="K32" i="8"/>
  <c r="D32" i="8" s="1"/>
  <c r="G32" i="8" s="1"/>
  <c r="L28" i="25" s="1"/>
  <c r="K60" i="8"/>
  <c r="D60" i="8" s="1"/>
  <c r="G60" i="8" s="1"/>
  <c r="L56" i="25" s="1"/>
  <c r="K84" i="8"/>
  <c r="D84" i="8" s="1"/>
  <c r="G84" i="8" s="1"/>
  <c r="L80" i="25" s="1"/>
  <c r="K96" i="8"/>
  <c r="D96" i="8" s="1"/>
  <c r="G96" i="8" s="1"/>
  <c r="L92" i="25" s="1"/>
  <c r="K121" i="8"/>
  <c r="D121" i="8" s="1"/>
  <c r="G121" i="8" s="1"/>
  <c r="L117" i="25" s="1"/>
  <c r="D110" i="8"/>
  <c r="D58" i="8"/>
  <c r="G58" i="8" s="1"/>
  <c r="L54" i="25" s="1"/>
  <c r="D106" i="8"/>
  <c r="K36" i="8"/>
  <c r="D36" i="8" s="1"/>
  <c r="G36" i="8" s="1"/>
  <c r="L32" i="25" s="1"/>
  <c r="I87" i="8"/>
  <c r="K112" i="8"/>
  <c r="K122" i="8"/>
  <c r="D122" i="8" s="1"/>
  <c r="G122" i="8" s="1"/>
  <c r="L118" i="25" s="1"/>
  <c r="D62" i="8"/>
  <c r="G62" i="8" s="1"/>
  <c r="L58" i="25" s="1"/>
  <c r="K40" i="8"/>
  <c r="D40" i="8" s="1"/>
  <c r="G40" i="8" s="1"/>
  <c r="L36" i="25" s="1"/>
  <c r="K64" i="8"/>
  <c r="D64" i="8" s="1"/>
  <c r="G64" i="8" s="1"/>
  <c r="L60" i="25" s="1"/>
  <c r="K88" i="8"/>
  <c r="D88" i="8" s="1"/>
  <c r="G88" i="8" s="1"/>
  <c r="L84" i="25" s="1"/>
  <c r="D120" i="8"/>
  <c r="G120" i="8" s="1"/>
  <c r="L116" i="25" s="1"/>
  <c r="K120" i="8"/>
  <c r="K81" i="8"/>
  <c r="D81" i="8" s="1"/>
  <c r="G81" i="8" s="1"/>
  <c r="L77" i="25" s="1"/>
  <c r="I53" i="8"/>
  <c r="I89" i="8"/>
  <c r="K89" i="8" s="1"/>
  <c r="D89" i="8" s="1"/>
  <c r="I29" i="8"/>
  <c r="I67" i="8"/>
  <c r="D71" i="8"/>
  <c r="G71" i="8" s="1"/>
  <c r="L67" i="25" s="1"/>
  <c r="I108" i="8"/>
  <c r="K108" i="8" s="1"/>
  <c r="D108" i="8" s="1"/>
  <c r="G108" i="8" s="1"/>
  <c r="L104" i="25" s="1"/>
  <c r="I85" i="8"/>
  <c r="K54" i="8"/>
  <c r="D54" i="8" s="1"/>
  <c r="G54" i="8" s="1"/>
  <c r="L50" i="25" s="1"/>
  <c r="K97" i="8"/>
  <c r="D97" i="8" s="1"/>
  <c r="I101" i="8"/>
  <c r="K100" i="8"/>
  <c r="D100" i="8" s="1"/>
  <c r="G100" i="8" s="1"/>
  <c r="L96" i="25" s="1"/>
  <c r="D118" i="8"/>
  <c r="G118" i="8" s="1"/>
  <c r="L114" i="25" s="1"/>
  <c r="I33" i="8"/>
  <c r="K33" i="8" s="1"/>
  <c r="K44" i="8"/>
  <c r="D44" i="8" s="1"/>
  <c r="G44" i="8" s="1"/>
  <c r="L40" i="25" s="1"/>
  <c r="K68" i="8"/>
  <c r="D68" i="8" s="1"/>
  <c r="G68" i="8" s="1"/>
  <c r="L64" i="25" s="1"/>
  <c r="K92" i="8"/>
  <c r="D92" i="8" s="1"/>
  <c r="G92" i="8" s="1"/>
  <c r="L88" i="25" s="1"/>
  <c r="K58" i="8"/>
  <c r="K101" i="8"/>
  <c r="K42" i="8"/>
  <c r="D42" i="8" s="1"/>
  <c r="G42" i="8" s="1"/>
  <c r="L38" i="25" s="1"/>
  <c r="K19" i="8"/>
  <c r="D19" i="8" s="1"/>
  <c r="G19" i="8" s="1"/>
  <c r="L15" i="25" s="1"/>
  <c r="I27" i="8"/>
  <c r="K27" i="8" s="1"/>
  <c r="K13" i="8"/>
  <c r="D13" i="8"/>
  <c r="G13" i="8" s="1"/>
  <c r="L9" i="25" s="1"/>
  <c r="K23" i="8"/>
  <c r="D23" i="8" s="1"/>
  <c r="G23" i="8" s="1"/>
  <c r="L19" i="25" s="1"/>
  <c r="K17" i="8"/>
  <c r="D17" i="8"/>
  <c r="I12" i="8"/>
  <c r="I10" i="8"/>
  <c r="K21" i="8"/>
  <c r="D21" i="8" s="1"/>
  <c r="G21" i="8" s="1"/>
  <c r="L17" i="25" s="1"/>
  <c r="I14" i="8"/>
  <c r="K14" i="8" s="1"/>
  <c r="D14" i="8" s="1"/>
  <c r="G14" i="8" s="1"/>
  <c r="L10" i="25" s="1"/>
  <c r="I20" i="8"/>
  <c r="I18" i="8"/>
  <c r="K25" i="8"/>
  <c r="D25" i="8"/>
  <c r="G25" i="8" s="1"/>
  <c r="L21" i="25" s="1"/>
  <c r="I24" i="8"/>
  <c r="K16" i="8"/>
  <c r="D16" i="8" s="1"/>
  <c r="G16" i="8" s="1"/>
  <c r="L12" i="25" s="1"/>
  <c r="I28" i="8"/>
  <c r="I7" i="8"/>
  <c r="K7" i="8" s="1"/>
  <c r="D7" i="8" s="1"/>
  <c r="G7" i="8" s="1"/>
  <c r="L3" i="25" s="1"/>
  <c r="I26" i="8"/>
  <c r="K26" i="8" s="1"/>
  <c r="D26" i="8" s="1"/>
  <c r="G26" i="8" s="1"/>
  <c r="L22" i="25" s="1"/>
  <c r="I11" i="8"/>
  <c r="K11" i="8" s="1"/>
  <c r="D11" i="8" s="1"/>
  <c r="G11" i="8" s="1"/>
  <c r="L7" i="25" s="1"/>
  <c r="K18" i="8"/>
  <c r="D18" i="8" s="1"/>
  <c r="G18" i="8" s="1"/>
  <c r="L14" i="25" s="1"/>
  <c r="I15" i="8"/>
  <c r="K9" i="8"/>
  <c r="D9" i="8" s="1"/>
  <c r="G9" i="8" s="1"/>
  <c r="L5" i="25" s="1"/>
  <c r="D22" i="8"/>
  <c r="G22" i="8" s="1"/>
  <c r="L18" i="25" s="1"/>
  <c r="K22" i="8"/>
  <c r="K112" i="9"/>
  <c r="D112" i="9"/>
  <c r="G112" i="9" s="1"/>
  <c r="K92" i="9"/>
  <c r="K30" i="9"/>
  <c r="D30" i="9"/>
  <c r="G30" i="9" s="1"/>
  <c r="I39" i="9"/>
  <c r="I79" i="9"/>
  <c r="I73" i="9"/>
  <c r="K73" i="9" s="1"/>
  <c r="D73" i="9" s="1"/>
  <c r="G73" i="9" s="1"/>
  <c r="I103" i="9"/>
  <c r="K40" i="9"/>
  <c r="D40" i="9" s="1"/>
  <c r="G40" i="9" s="1"/>
  <c r="D99" i="9"/>
  <c r="G99" i="9" s="1"/>
  <c r="K99" i="9"/>
  <c r="K64" i="9"/>
  <c r="D64" i="9" s="1"/>
  <c r="G64" i="9" s="1"/>
  <c r="I98" i="9"/>
  <c r="K98" i="9" s="1"/>
  <c r="D83" i="9"/>
  <c r="G83" i="9" s="1"/>
  <c r="K83" i="9"/>
  <c r="K90" i="9"/>
  <c r="D90" i="9"/>
  <c r="G90" i="9" s="1"/>
  <c r="K75" i="9"/>
  <c r="D75" i="9" s="1"/>
  <c r="G75" i="9" s="1"/>
  <c r="I78" i="9"/>
  <c r="I29" i="9"/>
  <c r="K39" i="9"/>
  <c r="D39" i="9" s="1"/>
  <c r="G39" i="9" s="1"/>
  <c r="D79" i="9"/>
  <c r="G79" i="9" s="1"/>
  <c r="K79" i="9"/>
  <c r="K103" i="9"/>
  <c r="D103" i="9" s="1"/>
  <c r="G103" i="9" s="1"/>
  <c r="K85" i="9"/>
  <c r="D85" i="9"/>
  <c r="G85" i="9" s="1"/>
  <c r="K65" i="9"/>
  <c r="D65" i="9"/>
  <c r="G65" i="9" s="1"/>
  <c r="I110" i="9"/>
  <c r="I92" i="9"/>
  <c r="D92" i="9" s="1"/>
  <c r="G92" i="9" s="1"/>
  <c r="I38" i="9"/>
  <c r="K34" i="9"/>
  <c r="D34" i="9"/>
  <c r="G34" i="9" s="1"/>
  <c r="K100" i="9"/>
  <c r="D100" i="9" s="1"/>
  <c r="G100" i="9" s="1"/>
  <c r="D33" i="9"/>
  <c r="G33" i="9" s="1"/>
  <c r="K55" i="9"/>
  <c r="D55" i="9" s="1"/>
  <c r="G55" i="9" s="1"/>
  <c r="K74" i="9"/>
  <c r="D74" i="9" s="1"/>
  <c r="G74" i="9" s="1"/>
  <c r="K120" i="9"/>
  <c r="D120" i="9"/>
  <c r="G120" i="9" s="1"/>
  <c r="K42" i="9"/>
  <c r="D42" i="9"/>
  <c r="G42" i="9" s="1"/>
  <c r="K38" i="9"/>
  <c r="D38" i="9"/>
  <c r="G38" i="9" s="1"/>
  <c r="K28" i="9"/>
  <c r="K69" i="9"/>
  <c r="D69" i="9"/>
  <c r="G69" i="9" s="1"/>
  <c r="I66" i="9"/>
  <c r="I89" i="9"/>
  <c r="K76" i="9"/>
  <c r="D76" i="9" s="1"/>
  <c r="G76" i="9" s="1"/>
  <c r="I54" i="9"/>
  <c r="K54" i="9" s="1"/>
  <c r="K44" i="9"/>
  <c r="D44" i="9" s="1"/>
  <c r="G44" i="9" s="1"/>
  <c r="D32" i="9"/>
  <c r="G32" i="9" s="1"/>
  <c r="K32" i="9"/>
  <c r="K49" i="9"/>
  <c r="D49" i="9"/>
  <c r="G49" i="9" s="1"/>
  <c r="K95" i="9"/>
  <c r="D95" i="9" s="1"/>
  <c r="G95" i="9" s="1"/>
  <c r="D107" i="9"/>
  <c r="G107" i="9" s="1"/>
  <c r="K107" i="9"/>
  <c r="K43" i="9"/>
  <c r="D43" i="9" s="1"/>
  <c r="G43" i="9" s="1"/>
  <c r="K89" i="9"/>
  <c r="D89" i="9"/>
  <c r="G89" i="9" s="1"/>
  <c r="K114" i="9"/>
  <c r="K101" i="9"/>
  <c r="D101" i="9"/>
  <c r="G101" i="9" s="1"/>
  <c r="K81" i="9"/>
  <c r="D81" i="9"/>
  <c r="G81" i="9" s="1"/>
  <c r="I109" i="9"/>
  <c r="I42" i="9"/>
  <c r="K61" i="9"/>
  <c r="D61" i="9"/>
  <c r="G61" i="9" s="1"/>
  <c r="I45" i="9"/>
  <c r="K45" i="9" s="1"/>
  <c r="I28" i="9"/>
  <c r="D28" i="9" s="1"/>
  <c r="G28" i="9" s="1"/>
  <c r="K72" i="9"/>
  <c r="D72" i="9" s="1"/>
  <c r="G72" i="9" s="1"/>
  <c r="I121" i="9"/>
  <c r="D121" i="9" s="1"/>
  <c r="G121" i="9" s="1"/>
  <c r="I70" i="9"/>
  <c r="K77" i="9"/>
  <c r="D77" i="9" s="1"/>
  <c r="G77" i="9" s="1"/>
  <c r="K115" i="9"/>
  <c r="D115" i="9" s="1"/>
  <c r="G115" i="9" s="1"/>
  <c r="I37" i="9"/>
  <c r="K37" i="9" s="1"/>
  <c r="K71" i="9"/>
  <c r="D71" i="9" s="1"/>
  <c r="G71" i="9" s="1"/>
  <c r="K52" i="9"/>
  <c r="D52" i="9" s="1"/>
  <c r="G52" i="9" s="1"/>
  <c r="K109" i="9"/>
  <c r="D109" i="9"/>
  <c r="G109" i="9" s="1"/>
  <c r="K106" i="9"/>
  <c r="D106" i="9" s="1"/>
  <c r="G106" i="9" s="1"/>
  <c r="D50" i="9"/>
  <c r="G50" i="9" s="1"/>
  <c r="K113" i="9"/>
  <c r="D113" i="9"/>
  <c r="G113" i="9" s="1"/>
  <c r="K116" i="9"/>
  <c r="D116" i="9" s="1"/>
  <c r="G116" i="9" s="1"/>
  <c r="K91" i="9"/>
  <c r="D91" i="9" s="1"/>
  <c r="G91" i="9" s="1"/>
  <c r="I47" i="9"/>
  <c r="K121" i="9"/>
  <c r="K96" i="9"/>
  <c r="D96" i="9"/>
  <c r="G96" i="9" s="1"/>
  <c r="K82" i="9"/>
  <c r="D82" i="9"/>
  <c r="G82" i="9" s="1"/>
  <c r="K119" i="9"/>
  <c r="D119" i="9" s="1"/>
  <c r="G119" i="9" s="1"/>
  <c r="K51" i="9"/>
  <c r="D51" i="9" s="1"/>
  <c r="G51" i="9" s="1"/>
  <c r="K48" i="9"/>
  <c r="D48" i="9" s="1"/>
  <c r="G48" i="9" s="1"/>
  <c r="I80" i="9"/>
  <c r="K80" i="9" s="1"/>
  <c r="I105" i="9"/>
  <c r="I108" i="9"/>
  <c r="K108" i="9" s="1"/>
  <c r="K58" i="9"/>
  <c r="D58" i="9"/>
  <c r="G58" i="9" s="1"/>
  <c r="D31" i="9"/>
  <c r="G31" i="9" s="1"/>
  <c r="K31" i="9"/>
  <c r="K53" i="9"/>
  <c r="D53" i="9"/>
  <c r="G53" i="9" s="1"/>
  <c r="K47" i="9"/>
  <c r="D47" i="9" s="1"/>
  <c r="G47" i="9" s="1"/>
  <c r="I87" i="9"/>
  <c r="K117" i="9"/>
  <c r="D117" i="9"/>
  <c r="G117" i="9" s="1"/>
  <c r="K104" i="9"/>
  <c r="D104" i="9"/>
  <c r="G104" i="9" s="1"/>
  <c r="I68" i="9"/>
  <c r="I111" i="9"/>
  <c r="I46" i="9"/>
  <c r="K46" i="9" s="1"/>
  <c r="K122" i="9"/>
  <c r="D122" i="9"/>
  <c r="G122" i="9" s="1"/>
  <c r="K93" i="9"/>
  <c r="D93" i="9"/>
  <c r="G93" i="9" s="1"/>
  <c r="I56" i="9"/>
  <c r="K56" i="9" s="1"/>
  <c r="K57" i="9"/>
  <c r="D57" i="9"/>
  <c r="G57" i="9" s="1"/>
  <c r="K87" i="9"/>
  <c r="D87" i="9" s="1"/>
  <c r="G87" i="9" s="1"/>
  <c r="I36" i="9"/>
  <c r="I67" i="9"/>
  <c r="K97" i="9"/>
  <c r="D97" i="9"/>
  <c r="G97" i="9" s="1"/>
  <c r="K68" i="9"/>
  <c r="D68" i="9" s="1"/>
  <c r="G68" i="9" s="1"/>
  <c r="I59" i="9"/>
  <c r="K84" i="9"/>
  <c r="D84" i="9"/>
  <c r="G84" i="9" s="1"/>
  <c r="K88" i="9"/>
  <c r="D88" i="9" s="1"/>
  <c r="G88" i="9" s="1"/>
  <c r="I35" i="9"/>
  <c r="I63" i="9"/>
  <c r="I60" i="9"/>
  <c r="K67" i="9"/>
  <c r="D67" i="9" s="1"/>
  <c r="G67" i="9" s="1"/>
  <c r="I114" i="9"/>
  <c r="D114" i="9" s="1"/>
  <c r="G114" i="9" s="1"/>
  <c r="I82" i="9"/>
  <c r="K41" i="9"/>
  <c r="D41" i="9"/>
  <c r="G41" i="9" s="1"/>
  <c r="I62" i="9"/>
  <c r="K59" i="9"/>
  <c r="D59" i="9" s="1"/>
  <c r="G59" i="9" s="1"/>
  <c r="K11" i="9"/>
  <c r="D11" i="9" s="1"/>
  <c r="G11" i="9" s="1"/>
  <c r="I15" i="9"/>
  <c r="K15" i="9" s="1"/>
  <c r="D15" i="9" s="1"/>
  <c r="G15" i="9" s="1"/>
  <c r="K21" i="9"/>
  <c r="D21" i="9" s="1"/>
  <c r="G21" i="9" s="1"/>
  <c r="K22" i="9"/>
  <c r="D22" i="9" s="1"/>
  <c r="G22" i="9" s="1"/>
  <c r="K25" i="9"/>
  <c r="D25" i="9"/>
  <c r="G25" i="9" s="1"/>
  <c r="D18" i="9"/>
  <c r="G18" i="9" s="1"/>
  <c r="K18" i="9"/>
  <c r="I23" i="9"/>
  <c r="K7" i="9"/>
  <c r="D7" i="9" s="1"/>
  <c r="G7" i="9" s="1"/>
  <c r="K19" i="9"/>
  <c r="D19" i="9" s="1"/>
  <c r="G19" i="9" s="1"/>
  <c r="D26" i="9"/>
  <c r="G26" i="9" s="1"/>
  <c r="K26" i="9"/>
  <c r="D24" i="9"/>
  <c r="G24" i="9" s="1"/>
  <c r="D23" i="9"/>
  <c r="G23" i="9" s="1"/>
  <c r="K23" i="9"/>
  <c r="K9" i="9"/>
  <c r="D9" i="9" s="1"/>
  <c r="G9" i="9" s="1"/>
  <c r="K27" i="9"/>
  <c r="D27" i="9" s="1"/>
  <c r="G27" i="9" s="1"/>
  <c r="D10" i="9"/>
  <c r="G10" i="9" s="1"/>
  <c r="K10" i="9"/>
  <c r="K13" i="9"/>
  <c r="D13" i="9"/>
  <c r="G13" i="9" s="1"/>
  <c r="I16" i="9"/>
  <c r="I20" i="9"/>
  <c r="D14" i="9"/>
  <c r="G14" i="9" s="1"/>
  <c r="K14" i="9"/>
  <c r="K17" i="9"/>
  <c r="D17" i="9" s="1"/>
  <c r="G17" i="9" s="1"/>
  <c r="K16" i="7"/>
  <c r="D16" i="7" s="1"/>
  <c r="G16" i="7" s="1"/>
  <c r="J12" i="25" s="1"/>
  <c r="K48" i="7"/>
  <c r="D48" i="7" s="1"/>
  <c r="K80" i="7"/>
  <c r="D80" i="7" s="1"/>
  <c r="G80" i="7" s="1"/>
  <c r="J76" i="25" s="1"/>
  <c r="I74" i="7"/>
  <c r="K95" i="7"/>
  <c r="D95" i="7" s="1"/>
  <c r="G95" i="7" s="1"/>
  <c r="J91" i="25" s="1"/>
  <c r="K83" i="7"/>
  <c r="D83" i="7" s="1"/>
  <c r="K96" i="7"/>
  <c r="D96" i="7" s="1"/>
  <c r="G96" i="7" s="1"/>
  <c r="J92" i="25" s="1"/>
  <c r="K46" i="7"/>
  <c r="D46" i="7" s="1"/>
  <c r="G46" i="7" s="1"/>
  <c r="J42" i="25" s="1"/>
  <c r="I57" i="7"/>
  <c r="K20" i="7"/>
  <c r="D20" i="7" s="1"/>
  <c r="G20" i="7" s="1"/>
  <c r="J16" i="25" s="1"/>
  <c r="K68" i="7"/>
  <c r="D68" i="7" s="1"/>
  <c r="G68" i="7" s="1"/>
  <c r="J64" i="25" s="1"/>
  <c r="I85" i="7"/>
  <c r="K85" i="7" s="1"/>
  <c r="I13" i="7"/>
  <c r="K13" i="7" s="1"/>
  <c r="D13" i="7" s="1"/>
  <c r="G13" i="7" s="1"/>
  <c r="J9" i="25" s="1"/>
  <c r="I82" i="7"/>
  <c r="K82" i="7" s="1"/>
  <c r="D82" i="7" s="1"/>
  <c r="G82" i="7" s="1"/>
  <c r="J78" i="25" s="1"/>
  <c r="I75" i="7"/>
  <c r="I97" i="7"/>
  <c r="K112" i="7"/>
  <c r="D112" i="7" s="1"/>
  <c r="G112" i="7" s="1"/>
  <c r="J108" i="25" s="1"/>
  <c r="I99" i="7"/>
  <c r="K99" i="7" s="1"/>
  <c r="I28" i="7"/>
  <c r="I62" i="7"/>
  <c r="K89" i="7"/>
  <c r="D89" i="7" s="1"/>
  <c r="I37" i="7"/>
  <c r="K37" i="7" s="1"/>
  <c r="I98" i="7"/>
  <c r="K98" i="7" s="1"/>
  <c r="D98" i="7" s="1"/>
  <c r="G98" i="7" s="1"/>
  <c r="J94" i="25" s="1"/>
  <c r="I15" i="7"/>
  <c r="I39" i="7"/>
  <c r="K39" i="7" s="1"/>
  <c r="K94" i="7"/>
  <c r="D94" i="7" s="1"/>
  <c r="G94" i="7" s="1"/>
  <c r="J90" i="25" s="1"/>
  <c r="K18" i="7"/>
  <c r="D18" i="7" s="1"/>
  <c r="G18" i="7" s="1"/>
  <c r="J14" i="25" s="1"/>
  <c r="D73" i="7"/>
  <c r="G73" i="7" s="1"/>
  <c r="J69" i="25" s="1"/>
  <c r="I107" i="7"/>
  <c r="K107" i="7" s="1"/>
  <c r="K102" i="7"/>
  <c r="D102" i="7" s="1"/>
  <c r="G102" i="7" s="1"/>
  <c r="J98" i="25" s="1"/>
  <c r="I11" i="7"/>
  <c r="I35" i="7"/>
  <c r="I90" i="7"/>
  <c r="K90" i="7" s="1"/>
  <c r="D90" i="7" s="1"/>
  <c r="G90" i="7" s="1"/>
  <c r="J86" i="25" s="1"/>
  <c r="I70" i="7"/>
  <c r="K70" i="7" s="1"/>
  <c r="D70" i="7" s="1"/>
  <c r="K122" i="7"/>
  <c r="D122" i="7" s="1"/>
  <c r="G122" i="7" s="1"/>
  <c r="J118" i="25" s="1"/>
  <c r="I47" i="7"/>
  <c r="K47" i="7" s="1"/>
  <c r="I21" i="7"/>
  <c r="K21" i="7" s="1"/>
  <c r="D21" i="7" s="1"/>
  <c r="G21" i="7" s="1"/>
  <c r="J17" i="25" s="1"/>
  <c r="K27" i="7"/>
  <c r="D27" i="7" s="1"/>
  <c r="G27" i="7" s="1"/>
  <c r="J23" i="25" s="1"/>
  <c r="K79" i="7"/>
  <c r="D79" i="7" s="1"/>
  <c r="G79" i="7" s="1"/>
  <c r="J75" i="25" s="1"/>
  <c r="K24" i="7"/>
  <c r="D24" i="7" s="1"/>
  <c r="K88" i="7"/>
  <c r="D88" i="7" s="1"/>
  <c r="G88" i="7" s="1"/>
  <c r="J84" i="25" s="1"/>
  <c r="K11" i="7"/>
  <c r="D11" i="7" s="1"/>
  <c r="G11" i="7" s="1"/>
  <c r="J7" i="25" s="1"/>
  <c r="K92" i="7"/>
  <c r="D92" i="7" s="1"/>
  <c r="G92" i="7" s="1"/>
  <c r="J88" i="25" s="1"/>
  <c r="K110" i="7"/>
  <c r="D110" i="7" s="1"/>
  <c r="K8" i="7"/>
  <c r="D8" i="7" s="1"/>
  <c r="G8" i="7" s="1"/>
  <c r="J4" i="25" s="1"/>
  <c r="K97" i="7"/>
  <c r="D97" i="7" s="1"/>
  <c r="K118" i="7"/>
  <c r="D118" i="7" s="1"/>
  <c r="G118" i="7" s="1"/>
  <c r="J114" i="25" s="1"/>
  <c r="I106" i="7"/>
  <c r="K106" i="7" s="1"/>
  <c r="D106" i="7" s="1"/>
  <c r="K36" i="7"/>
  <c r="D36" i="7" s="1"/>
  <c r="G36" i="7" s="1"/>
  <c r="J32" i="25" s="1"/>
  <c r="K105" i="7"/>
  <c r="D105" i="7" s="1"/>
  <c r="G105" i="7" s="1"/>
  <c r="J101" i="25" s="1"/>
  <c r="I61" i="7"/>
  <c r="K43" i="7"/>
  <c r="D43" i="7" s="1"/>
  <c r="G43" i="7" s="1"/>
  <c r="J39" i="25" s="1"/>
  <c r="I120" i="7"/>
  <c r="K120" i="7" s="1"/>
  <c r="D120" i="7" s="1"/>
  <c r="G120" i="7" s="1"/>
  <c r="J116" i="25" s="1"/>
  <c r="D9" i="7"/>
  <c r="G9" i="7" s="1"/>
  <c r="J5" i="25" s="1"/>
  <c r="K50" i="7"/>
  <c r="D50" i="7" s="1"/>
  <c r="G50" i="7" s="1"/>
  <c r="J46" i="25" s="1"/>
  <c r="K66" i="7"/>
  <c r="D66" i="7" s="1"/>
  <c r="K32" i="7"/>
  <c r="D32" i="7" s="1"/>
  <c r="G32" i="7" s="1"/>
  <c r="J28" i="25" s="1"/>
  <c r="K64" i="7"/>
  <c r="D64" i="7" s="1"/>
  <c r="G64" i="7" s="1"/>
  <c r="J60" i="25" s="1"/>
  <c r="I26" i="7"/>
  <c r="K26" i="7" s="1"/>
  <c r="K100" i="7"/>
  <c r="D100" i="7" s="1"/>
  <c r="G100" i="7" s="1"/>
  <c r="J96" i="25" s="1"/>
  <c r="K78" i="7"/>
  <c r="D78" i="7" s="1"/>
  <c r="G78" i="7" s="1"/>
  <c r="J74" i="25" s="1"/>
  <c r="I19" i="7"/>
  <c r="K19" i="7" s="1"/>
  <c r="D19" i="7" s="1"/>
  <c r="G19" i="7" s="1"/>
  <c r="J15" i="25" s="1"/>
  <c r="I51" i="7"/>
  <c r="K51" i="7" s="1"/>
  <c r="K54" i="7"/>
  <c r="D54" i="7" s="1"/>
  <c r="G54" i="7" s="1"/>
  <c r="J50" i="25" s="1"/>
  <c r="I113" i="7"/>
  <c r="K113" i="7" s="1"/>
  <c r="I33" i="7"/>
  <c r="I69" i="7"/>
  <c r="K69" i="7" s="1"/>
  <c r="K44" i="7"/>
  <c r="D44" i="7" s="1"/>
  <c r="G44" i="7" s="1"/>
  <c r="J40" i="25" s="1"/>
  <c r="K108" i="7"/>
  <c r="D108" i="7" s="1"/>
  <c r="G108" i="7" s="1"/>
  <c r="J104" i="25" s="1"/>
  <c r="I71" i="7"/>
  <c r="K71" i="7" s="1"/>
  <c r="D71" i="7" s="1"/>
  <c r="G71" i="7" s="1"/>
  <c r="J67" i="25" s="1"/>
  <c r="K58" i="7"/>
  <c r="D58" i="7" s="1"/>
  <c r="G58" i="7" s="1"/>
  <c r="J54" i="25" s="1"/>
  <c r="K23" i="7"/>
  <c r="D23" i="7" s="1"/>
  <c r="G23" i="7" s="1"/>
  <c r="J19" i="25" s="1"/>
  <c r="I55" i="7"/>
  <c r="I7" i="7"/>
  <c r="K7" i="7" s="1"/>
  <c r="D7" i="7" s="1"/>
  <c r="G7" i="7" s="1"/>
  <c r="J3" i="25" s="1"/>
  <c r="I34" i="7"/>
  <c r="I52" i="7"/>
  <c r="K52" i="7" s="1"/>
  <c r="I14" i="7"/>
  <c r="K14" i="7" s="1"/>
  <c r="I119" i="7"/>
  <c r="K119" i="7" s="1"/>
  <c r="D119" i="7" s="1"/>
  <c r="G119" i="7" s="1"/>
  <c r="J115" i="25" s="1"/>
  <c r="I114" i="7"/>
  <c r="K114" i="7" s="1"/>
  <c r="D25" i="7"/>
  <c r="G25" i="7" s="1"/>
  <c r="J21" i="25" s="1"/>
  <c r="K103" i="7"/>
  <c r="D103" i="7" s="1"/>
  <c r="G103" i="7" s="1"/>
  <c r="J99" i="25" s="1"/>
  <c r="I59" i="7"/>
  <c r="I91" i="7"/>
  <c r="K91" i="7" s="1"/>
  <c r="K42" i="7"/>
  <c r="D42" i="7" s="1"/>
  <c r="G42" i="7" s="1"/>
  <c r="J38" i="25" s="1"/>
  <c r="I29" i="7"/>
  <c r="K29" i="7" s="1"/>
  <c r="K115" i="7"/>
  <c r="D115" i="7" s="1"/>
  <c r="G115" i="7" s="1"/>
  <c r="J111" i="25" s="1"/>
  <c r="K10" i="7"/>
  <c r="D10" i="7" s="1"/>
  <c r="K40" i="7"/>
  <c r="D40" i="7" s="1"/>
  <c r="G40" i="7" s="1"/>
  <c r="J36" i="25" s="1"/>
  <c r="K72" i="7"/>
  <c r="D72" i="7" s="1"/>
  <c r="G72" i="7" s="1"/>
  <c r="J68" i="25" s="1"/>
  <c r="K116" i="7"/>
  <c r="D116" i="7" s="1"/>
  <c r="G116" i="7" s="1"/>
  <c r="J112" i="25" s="1"/>
  <c r="D101" i="7"/>
  <c r="G101" i="7" s="1"/>
  <c r="J97" i="25" s="1"/>
  <c r="K59" i="7"/>
  <c r="D59" i="7" s="1"/>
  <c r="G59" i="7" s="1"/>
  <c r="J55" i="25" s="1"/>
  <c r="I81" i="7"/>
  <c r="I67" i="7"/>
  <c r="K67" i="7" s="1"/>
  <c r="D67" i="7" s="1"/>
  <c r="G67" i="7" s="1"/>
  <c r="J63" i="25" s="1"/>
  <c r="K76" i="7"/>
  <c r="D76" i="7" s="1"/>
  <c r="G76" i="7" s="1"/>
  <c r="J72" i="25" s="1"/>
  <c r="I30" i="7"/>
  <c r="I87" i="7"/>
  <c r="K87" i="7" s="1"/>
  <c r="D87" i="7" s="1"/>
  <c r="G87" i="7" s="1"/>
  <c r="J83" i="25" s="1"/>
  <c r="I53" i="7"/>
  <c r="K53" i="7" s="1"/>
  <c r="I31" i="7"/>
  <c r="K31" i="7" s="1"/>
  <c r="D31" i="7" s="1"/>
  <c r="G31" i="7" s="1"/>
  <c r="J27" i="25" s="1"/>
  <c r="D41" i="7"/>
  <c r="G41" i="7" s="1"/>
  <c r="J37" i="25" s="1"/>
  <c r="D49" i="7"/>
  <c r="G49" i="7" s="1"/>
  <c r="J45" i="25" s="1"/>
  <c r="K12" i="7"/>
  <c r="D12" i="7" s="1"/>
  <c r="K60" i="7"/>
  <c r="D60" i="7" s="1"/>
  <c r="G60" i="7" s="1"/>
  <c r="J56" i="25" s="1"/>
  <c r="I38" i="7"/>
  <c r="K38" i="7" s="1"/>
  <c r="I104" i="7"/>
  <c r="K104" i="7" s="1"/>
  <c r="D104" i="7" s="1"/>
  <c r="G104" i="7" s="1"/>
  <c r="J100" i="25" s="1"/>
  <c r="I45" i="7"/>
  <c r="K45" i="7" s="1"/>
  <c r="D45" i="7" s="1"/>
  <c r="G45" i="7" s="1"/>
  <c r="J41" i="25" s="1"/>
  <c r="I77" i="7"/>
  <c r="K77" i="7" s="1"/>
  <c r="E89" i="5"/>
  <c r="E115" i="5"/>
  <c r="H115" i="5" s="1"/>
  <c r="K115" i="5" s="1"/>
  <c r="I111" i="25" s="1"/>
  <c r="E101" i="5"/>
  <c r="H101" i="5" s="1"/>
  <c r="K101" i="5" s="1"/>
  <c r="I97" i="25" s="1"/>
  <c r="E75" i="5"/>
  <c r="H75" i="5" s="1"/>
  <c r="K75" i="5" s="1"/>
  <c r="I71" i="25" s="1"/>
  <c r="E57" i="5"/>
  <c r="H57" i="5" s="1"/>
  <c r="K57" i="5" s="1"/>
  <c r="I53" i="25" s="1"/>
  <c r="E88" i="5"/>
  <c r="H88" i="5" s="1"/>
  <c r="K88" i="5" s="1"/>
  <c r="I84" i="25" s="1"/>
  <c r="E102" i="5"/>
  <c r="H102" i="5" s="1"/>
  <c r="E66" i="5"/>
  <c r="E30" i="5"/>
  <c r="H30" i="5" s="1"/>
  <c r="K30" i="5" s="1"/>
  <c r="I26" i="25" s="1"/>
  <c r="E94" i="5"/>
  <c r="H94" i="5" s="1"/>
  <c r="K94" i="5" s="1"/>
  <c r="I90" i="25" s="1"/>
  <c r="E111" i="5"/>
  <c r="E99" i="5"/>
  <c r="H99" i="5" s="1"/>
  <c r="K99" i="5" s="1"/>
  <c r="I95" i="25" s="1"/>
  <c r="E28" i="5"/>
  <c r="H28" i="5" s="1"/>
  <c r="K28" i="5" s="1"/>
  <c r="I24" i="25" s="1"/>
  <c r="E71" i="5"/>
  <c r="H71" i="5" s="1"/>
  <c r="K71" i="5" s="1"/>
  <c r="I67" i="25" s="1"/>
  <c r="K96" i="5"/>
  <c r="I92" i="25" s="1"/>
  <c r="W92" i="25" s="1"/>
  <c r="X92" i="25" s="1"/>
  <c r="K83" i="5"/>
  <c r="I79" i="25" s="1"/>
  <c r="K77" i="5"/>
  <c r="I73" i="25" s="1"/>
  <c r="E39" i="5"/>
  <c r="H39" i="5" s="1"/>
  <c r="K39" i="5" s="1"/>
  <c r="I35" i="25" s="1"/>
  <c r="E120" i="5"/>
  <c r="H120" i="5" s="1"/>
  <c r="E96" i="5"/>
  <c r="H96" i="5" s="1"/>
  <c r="E87" i="5"/>
  <c r="H87" i="5" s="1"/>
  <c r="K87" i="5" s="1"/>
  <c r="I83" i="25" s="1"/>
  <c r="E84" i="5"/>
  <c r="H84" i="5" s="1"/>
  <c r="E72" i="5"/>
  <c r="H72" i="5" s="1"/>
  <c r="E48" i="5"/>
  <c r="E36" i="5"/>
  <c r="H36" i="5" s="1"/>
  <c r="K36" i="5" s="1"/>
  <c r="I32" i="25" s="1"/>
  <c r="E74" i="5"/>
  <c r="H74" i="5" s="1"/>
  <c r="K74" i="5" s="1"/>
  <c r="I70" i="25" s="1"/>
  <c r="K120" i="5"/>
  <c r="I116" i="25" s="1"/>
  <c r="K102" i="5"/>
  <c r="I98" i="25" s="1"/>
  <c r="E47" i="5"/>
  <c r="H47" i="5" s="1"/>
  <c r="K47" i="5" s="1"/>
  <c r="I43" i="25" s="1"/>
  <c r="E113" i="5"/>
  <c r="E77" i="5"/>
  <c r="H77" i="5" s="1"/>
  <c r="K41" i="5"/>
  <c r="I37" i="25" s="1"/>
  <c r="K35" i="5"/>
  <c r="I31" i="25" s="1"/>
  <c r="K29" i="5"/>
  <c r="I25" i="25" s="1"/>
  <c r="K72" i="5"/>
  <c r="I68" i="25" s="1"/>
  <c r="K107" i="5"/>
  <c r="I103" i="25" s="1"/>
  <c r="K84" i="5"/>
  <c r="I80" i="25" s="1"/>
  <c r="K78" i="5"/>
  <c r="I74" i="25" s="1"/>
  <c r="K53" i="5"/>
  <c r="I49" i="25" s="1"/>
  <c r="K50" i="5"/>
  <c r="I46" i="25" s="1"/>
  <c r="E118" i="5"/>
  <c r="H118" i="5" s="1"/>
  <c r="K118" i="5" s="1"/>
  <c r="I114" i="25" s="1"/>
  <c r="E37" i="5"/>
  <c r="H37" i="5" s="1"/>
  <c r="K37" i="5" s="1"/>
  <c r="I33" i="25" s="1"/>
  <c r="E100" i="5"/>
  <c r="H100" i="5" s="1"/>
  <c r="K100" i="5" s="1"/>
  <c r="I96" i="25" s="1"/>
  <c r="E67" i="5"/>
  <c r="H67" i="5" s="1"/>
  <c r="K67" i="5" s="1"/>
  <c r="I63" i="25" s="1"/>
  <c r="E46" i="5"/>
  <c r="H46" i="5" s="1"/>
  <c r="K46" i="5" s="1"/>
  <c r="I42" i="25" s="1"/>
  <c r="E43" i="5"/>
  <c r="H43" i="5" s="1"/>
  <c r="K43" i="5" s="1"/>
  <c r="I39" i="25" s="1"/>
  <c r="E40" i="5"/>
  <c r="H40" i="5" s="1"/>
  <c r="K40" i="5" s="1"/>
  <c r="I36" i="25" s="1"/>
  <c r="E34" i="5"/>
  <c r="H34" i="5" s="1"/>
  <c r="K34" i="5" s="1"/>
  <c r="I30" i="25" s="1"/>
  <c r="E76" i="5"/>
  <c r="H76" i="5" s="1"/>
  <c r="K76" i="5" s="1"/>
  <c r="I72" i="25" s="1"/>
  <c r="E119" i="5"/>
  <c r="H119" i="5" s="1"/>
  <c r="K119" i="5" s="1"/>
  <c r="I115" i="25" s="1"/>
  <c r="W115" i="25" s="1"/>
  <c r="X115" i="25" s="1"/>
  <c r="E59" i="5"/>
  <c r="H59" i="5" s="1"/>
  <c r="K59" i="5" s="1"/>
  <c r="I55" i="25" s="1"/>
  <c r="E62" i="5"/>
  <c r="H62" i="5" s="1"/>
  <c r="K62" i="5" s="1"/>
  <c r="I58" i="25" s="1"/>
  <c r="E45" i="5"/>
  <c r="H45" i="5" s="1"/>
  <c r="K45" i="5" s="1"/>
  <c r="I41" i="25" s="1"/>
  <c r="E90" i="5"/>
  <c r="H90" i="5" s="1"/>
  <c r="K90" i="5" s="1"/>
  <c r="I86" i="25" s="1"/>
  <c r="E51" i="5"/>
  <c r="H51" i="5" s="1"/>
  <c r="K51" i="5" s="1"/>
  <c r="I47" i="25" s="1"/>
  <c r="E38" i="5"/>
  <c r="E58" i="5"/>
  <c r="H58" i="5" s="1"/>
  <c r="K58" i="5" s="1"/>
  <c r="I54" i="25" s="1"/>
  <c r="E110" i="5"/>
  <c r="E97" i="5"/>
  <c r="E114" i="5"/>
  <c r="E60" i="5"/>
  <c r="H60" i="5" s="1"/>
  <c r="K60" i="5" s="1"/>
  <c r="I56" i="25" s="1"/>
  <c r="E108" i="5"/>
  <c r="H108" i="5" s="1"/>
  <c r="K108" i="5" s="1"/>
  <c r="I104" i="25" s="1"/>
  <c r="E93" i="5"/>
  <c r="H93" i="5" s="1"/>
  <c r="K93" i="5" s="1"/>
  <c r="I89" i="25" s="1"/>
  <c r="E86" i="5"/>
  <c r="H86" i="5" s="1"/>
  <c r="K86" i="5" s="1"/>
  <c r="I82" i="25" s="1"/>
  <c r="E54" i="5"/>
  <c r="H54" i="5" s="1"/>
  <c r="K54" i="5" s="1"/>
  <c r="I50" i="25" s="1"/>
  <c r="E104" i="5"/>
  <c r="H104" i="5" s="1"/>
  <c r="K104" i="5" s="1"/>
  <c r="I100" i="25" s="1"/>
  <c r="E68" i="5"/>
  <c r="H68" i="5" s="1"/>
  <c r="K68" i="5" s="1"/>
  <c r="I64" i="25" s="1"/>
  <c r="E44" i="5"/>
  <c r="H44" i="5" s="1"/>
  <c r="K44" i="5" s="1"/>
  <c r="I40" i="25" s="1"/>
  <c r="E80" i="5"/>
  <c r="H80" i="5" s="1"/>
  <c r="K80" i="5" s="1"/>
  <c r="I76" i="25" s="1"/>
  <c r="E69" i="5"/>
  <c r="H69" i="5" s="1"/>
  <c r="K69" i="5" s="1"/>
  <c r="I65" i="25" s="1"/>
  <c r="E32" i="5"/>
  <c r="H32" i="5" s="1"/>
  <c r="K32" i="5" s="1"/>
  <c r="I28" i="25" s="1"/>
  <c r="E101" i="4"/>
  <c r="H101" i="4" s="1"/>
  <c r="K101" i="4" s="1"/>
  <c r="P101" i="4"/>
  <c r="P92" i="4"/>
  <c r="P47" i="4"/>
  <c r="P29" i="4"/>
  <c r="E29" i="4" s="1"/>
  <c r="H29" i="4" s="1"/>
  <c r="K29" i="4" s="1"/>
  <c r="E73" i="4"/>
  <c r="H73" i="4" s="1"/>
  <c r="K73" i="4" s="1"/>
  <c r="E64" i="4"/>
  <c r="H64" i="4" s="1"/>
  <c r="K64" i="4" s="1"/>
  <c r="E55" i="4"/>
  <c r="H55" i="4" s="1"/>
  <c r="K55" i="4" s="1"/>
  <c r="E37" i="4"/>
  <c r="H37" i="4" s="1"/>
  <c r="E92" i="4"/>
  <c r="H92" i="4" s="1"/>
  <c r="P38" i="4"/>
  <c r="P20" i="4"/>
  <c r="P118" i="4"/>
  <c r="E118" i="4" s="1"/>
  <c r="H118" i="4" s="1"/>
  <c r="K118" i="4" s="1"/>
  <c r="E109" i="4"/>
  <c r="H109" i="4" s="1"/>
  <c r="K109" i="4" s="1"/>
  <c r="P100" i="4"/>
  <c r="E100" i="4" s="1"/>
  <c r="H100" i="4" s="1"/>
  <c r="K100" i="4" s="1"/>
  <c r="P91" i="4"/>
  <c r="E91" i="4" s="1"/>
  <c r="H91" i="4" s="1"/>
  <c r="K91" i="4" s="1"/>
  <c r="P82" i="4"/>
  <c r="E82" i="4" s="1"/>
  <c r="H82" i="4" s="1"/>
  <c r="K82" i="4" s="1"/>
  <c r="P73" i="4"/>
  <c r="P64" i="4"/>
  <c r="P55" i="4"/>
  <c r="P46" i="4"/>
  <c r="E46" i="4" s="1"/>
  <c r="H46" i="4" s="1"/>
  <c r="K46" i="4" s="1"/>
  <c r="P37" i="4"/>
  <c r="P28" i="4"/>
  <c r="E28" i="4" s="1"/>
  <c r="H28" i="4" s="1"/>
  <c r="K28" i="4" s="1"/>
  <c r="P19" i="4"/>
  <c r="P11" i="4"/>
  <c r="E95" i="4"/>
  <c r="H95" i="4" s="1"/>
  <c r="E86" i="4"/>
  <c r="H86" i="4" s="1"/>
  <c r="K86" i="4" s="1"/>
  <c r="E77" i="4"/>
  <c r="H77" i="4" s="1"/>
  <c r="K77" i="4" s="1"/>
  <c r="E68" i="4"/>
  <c r="H68" i="4" s="1"/>
  <c r="K68" i="4" s="1"/>
  <c r="E59" i="4"/>
  <c r="H59" i="4" s="1"/>
  <c r="E50" i="4"/>
  <c r="H50" i="4" s="1"/>
  <c r="K50" i="4" s="1"/>
  <c r="E41" i="4"/>
  <c r="H41" i="4" s="1"/>
  <c r="E32" i="4"/>
  <c r="H32" i="4" s="1"/>
  <c r="P50" i="4"/>
  <c r="E47" i="4"/>
  <c r="H47" i="4" s="1"/>
  <c r="K47" i="4" s="1"/>
  <c r="P119" i="4"/>
  <c r="E119" i="4" s="1"/>
  <c r="H119" i="4" s="1"/>
  <c r="E85" i="4"/>
  <c r="H85" i="4" s="1"/>
  <c r="K85" i="4" s="1"/>
  <c r="E76" i="4"/>
  <c r="H76" i="4" s="1"/>
  <c r="K76" i="4" s="1"/>
  <c r="E58" i="4"/>
  <c r="H58" i="4" s="1"/>
  <c r="K58" i="4" s="1"/>
  <c r="E31" i="4"/>
  <c r="H31" i="4" s="1"/>
  <c r="E38" i="4"/>
  <c r="H38" i="4" s="1"/>
  <c r="P121" i="4"/>
  <c r="E121" i="4" s="1"/>
  <c r="H121" i="4" s="1"/>
  <c r="K121" i="4" s="1"/>
  <c r="E112" i="4"/>
  <c r="H112" i="4" s="1"/>
  <c r="K112" i="4" s="1"/>
  <c r="P103" i="4"/>
  <c r="E103" i="4" s="1"/>
  <c r="H103" i="4" s="1"/>
  <c r="K103" i="4" s="1"/>
  <c r="P94" i="4"/>
  <c r="E94" i="4" s="1"/>
  <c r="H94" i="4" s="1"/>
  <c r="K94" i="4" s="1"/>
  <c r="P85" i="4"/>
  <c r="P76" i="4"/>
  <c r="P67" i="4"/>
  <c r="E67" i="4" s="1"/>
  <c r="H67" i="4" s="1"/>
  <c r="K67" i="4" s="1"/>
  <c r="P58" i="4"/>
  <c r="P49" i="4"/>
  <c r="E49" i="4" s="1"/>
  <c r="H49" i="4" s="1"/>
  <c r="K49" i="4" s="1"/>
  <c r="P74" i="4"/>
  <c r="E116" i="4"/>
  <c r="H116" i="4" s="1"/>
  <c r="E107" i="4"/>
  <c r="H107" i="4" s="1"/>
  <c r="E98" i="4"/>
  <c r="H98" i="4" s="1"/>
  <c r="E89" i="4"/>
  <c r="H89" i="4" s="1"/>
  <c r="K89" i="4" s="1"/>
  <c r="E80" i="4"/>
  <c r="H80" i="4" s="1"/>
  <c r="K80" i="4" s="1"/>
  <c r="P65" i="4"/>
  <c r="E65" i="4" s="1"/>
  <c r="H65" i="4" s="1"/>
  <c r="K65" i="4" s="1"/>
  <c r="P116" i="4"/>
  <c r="P107" i="4"/>
  <c r="P98" i="4"/>
  <c r="P89" i="4"/>
  <c r="P80" i="4"/>
  <c r="E71" i="4"/>
  <c r="H71" i="4" s="1"/>
  <c r="K71" i="4" s="1"/>
  <c r="P62" i="4"/>
  <c r="E62" i="4" s="1"/>
  <c r="H62" i="4" s="1"/>
  <c r="K62" i="4" s="1"/>
  <c r="P53" i="4"/>
  <c r="E53" i="4" s="1"/>
  <c r="H53" i="4" s="1"/>
  <c r="K53" i="4" s="1"/>
  <c r="P44" i="4"/>
  <c r="E44" i="4" s="1"/>
  <c r="H44" i="4" s="1"/>
  <c r="K44" i="4" s="1"/>
  <c r="P35" i="4"/>
  <c r="E35" i="4" s="1"/>
  <c r="H35" i="4" s="1"/>
  <c r="K35" i="4" s="1"/>
  <c r="P26" i="4"/>
  <c r="P17" i="4"/>
  <c r="P8" i="4"/>
  <c r="E115" i="4"/>
  <c r="H115" i="4" s="1"/>
  <c r="K115" i="4" s="1"/>
  <c r="H111" i="25" s="1"/>
  <c r="E97" i="4"/>
  <c r="H97" i="4" s="1"/>
  <c r="K97" i="4" s="1"/>
  <c r="E88" i="4"/>
  <c r="H88" i="4" s="1"/>
  <c r="K88" i="4" s="1"/>
  <c r="E70" i="4"/>
  <c r="H70" i="4" s="1"/>
  <c r="K70" i="4" s="1"/>
  <c r="E61" i="4"/>
  <c r="H61" i="4" s="1"/>
  <c r="K61" i="4" s="1"/>
  <c r="E43" i="4"/>
  <c r="H43" i="4" s="1"/>
  <c r="P115" i="4"/>
  <c r="P106" i="4"/>
  <c r="E106" i="4" s="1"/>
  <c r="H106" i="4" s="1"/>
  <c r="K106" i="4" s="1"/>
  <c r="P97" i="4"/>
  <c r="P88" i="4"/>
  <c r="P79" i="4"/>
  <c r="E79" i="4" s="1"/>
  <c r="H79" i="4" s="1"/>
  <c r="K79" i="4" s="1"/>
  <c r="P70" i="4"/>
  <c r="P61" i="4"/>
  <c r="P52" i="4"/>
  <c r="E52" i="4" s="1"/>
  <c r="H52" i="4" s="1"/>
  <c r="K52" i="4" s="1"/>
  <c r="P43" i="4"/>
  <c r="P34" i="4"/>
  <c r="E34" i="4" s="1"/>
  <c r="H34" i="4" s="1"/>
  <c r="K34" i="4" s="1"/>
  <c r="P25" i="4"/>
  <c r="P16" i="4"/>
  <c r="H84" i="4"/>
  <c r="K84" i="4" s="1"/>
  <c r="K120" i="4"/>
  <c r="K99" i="4"/>
  <c r="K96" i="4"/>
  <c r="E74" i="4"/>
  <c r="H74" i="4" s="1"/>
  <c r="K74" i="4" s="1"/>
  <c r="P122" i="4"/>
  <c r="E122" i="4" s="1"/>
  <c r="H122" i="4" s="1"/>
  <c r="K122" i="4" s="1"/>
  <c r="P113" i="4"/>
  <c r="E113" i="4" s="1"/>
  <c r="H113" i="4" s="1"/>
  <c r="K113" i="4" s="1"/>
  <c r="P110" i="4"/>
  <c r="E110" i="4" s="1"/>
  <c r="H110" i="4" s="1"/>
  <c r="K110" i="4" s="1"/>
  <c r="P104" i="4"/>
  <c r="E104" i="4" s="1"/>
  <c r="H104" i="4" s="1"/>
  <c r="K104" i="4" s="1"/>
  <c r="P83" i="4"/>
  <c r="E83" i="4" s="1"/>
  <c r="H83" i="4" s="1"/>
  <c r="K83" i="4" s="1"/>
  <c r="P71" i="4"/>
  <c r="P56" i="4"/>
  <c r="E56" i="4" s="1"/>
  <c r="H56" i="4" s="1"/>
  <c r="K56" i="4" s="1"/>
  <c r="H120" i="4"/>
  <c r="H36" i="4"/>
  <c r="H96" i="4"/>
  <c r="K93" i="4"/>
  <c r="K78" i="4"/>
  <c r="H66" i="4"/>
  <c r="K66" i="4" s="1"/>
  <c r="K63" i="4"/>
  <c r="K41" i="4"/>
  <c r="K31" i="4"/>
  <c r="H108" i="4"/>
  <c r="K38" i="4"/>
  <c r="H48" i="4"/>
  <c r="K95" i="4"/>
  <c r="H78" i="4"/>
  <c r="K75" i="4"/>
  <c r="K33" i="4"/>
  <c r="P112" i="4"/>
  <c r="P109" i="4"/>
  <c r="K43" i="4"/>
  <c r="K116" i="4"/>
  <c r="K90" i="4"/>
  <c r="H60" i="4"/>
  <c r="K60" i="4" s="1"/>
  <c r="K45" i="4"/>
  <c r="K111" i="4"/>
  <c r="H107" i="25" s="1"/>
  <c r="H119" i="25" s="1"/>
  <c r="K108" i="4"/>
  <c r="K92" i="4"/>
  <c r="H90" i="4"/>
  <c r="K87" i="4"/>
  <c r="H72" i="4"/>
  <c r="K72" i="4" s="1"/>
  <c r="K59" i="4"/>
  <c r="K40" i="4"/>
  <c r="K37" i="4"/>
  <c r="K51" i="4"/>
  <c r="K48" i="4"/>
  <c r="K57" i="4"/>
  <c r="K30" i="4"/>
  <c r="K69" i="4"/>
  <c r="K42" i="4"/>
  <c r="K32" i="4"/>
  <c r="K81" i="4"/>
  <c r="K54" i="4"/>
  <c r="K39" i="4"/>
  <c r="K36" i="4"/>
  <c r="C95" i="4"/>
  <c r="C112" i="4"/>
  <c r="C100" i="4"/>
  <c r="C88" i="4"/>
  <c r="C76" i="4"/>
  <c r="C64" i="4"/>
  <c r="C52" i="4"/>
  <c r="C40" i="4"/>
  <c r="J114" i="4"/>
  <c r="K114" i="4" s="1"/>
  <c r="J102" i="4"/>
  <c r="K102" i="4" s="1"/>
  <c r="J107" i="4"/>
  <c r="K107" i="4" s="1"/>
  <c r="C120" i="4"/>
  <c r="C108" i="4"/>
  <c r="J98" i="4"/>
  <c r="J119" i="4"/>
  <c r="C118" i="4"/>
  <c r="C106" i="4"/>
  <c r="G70" i="12" l="1"/>
  <c r="N66" i="25" s="1"/>
  <c r="C17" i="36"/>
  <c r="F17" i="36" s="1"/>
  <c r="M14" i="17" s="1"/>
  <c r="G106" i="12"/>
  <c r="N102" i="25" s="1"/>
  <c r="G10" i="12"/>
  <c r="N6" i="25" s="1"/>
  <c r="C7" i="36"/>
  <c r="F7" i="36" s="1"/>
  <c r="M4" i="17" s="1"/>
  <c r="G113" i="12"/>
  <c r="N109" i="25" s="1"/>
  <c r="C25" i="36"/>
  <c r="F25" i="36" s="1"/>
  <c r="M22" i="17" s="1"/>
  <c r="G24" i="12"/>
  <c r="N20" i="25" s="1"/>
  <c r="G53" i="12"/>
  <c r="N49" i="25" s="1"/>
  <c r="C14" i="36"/>
  <c r="F14" i="36" s="1"/>
  <c r="M11" i="17" s="1"/>
  <c r="G66" i="12"/>
  <c r="N62" i="25" s="1"/>
  <c r="G17" i="12"/>
  <c r="N13" i="25" s="1"/>
  <c r="C9" i="36"/>
  <c r="F9" i="36" s="1"/>
  <c r="M6" i="17" s="1"/>
  <c r="D99" i="12"/>
  <c r="G99" i="12" s="1"/>
  <c r="N95" i="25" s="1"/>
  <c r="G110" i="12"/>
  <c r="N106" i="25" s="1"/>
  <c r="C23" i="36"/>
  <c r="F23" i="36" s="1"/>
  <c r="M20" i="17" s="1"/>
  <c r="G35" i="12"/>
  <c r="N31" i="25" s="1"/>
  <c r="C11" i="36"/>
  <c r="F11" i="36" s="1"/>
  <c r="M8" i="17" s="1"/>
  <c r="G83" i="12"/>
  <c r="N79" i="25" s="1"/>
  <c r="C18" i="36"/>
  <c r="F18" i="36" s="1"/>
  <c r="M15" i="17" s="1"/>
  <c r="D38" i="12"/>
  <c r="G61" i="12"/>
  <c r="N57" i="25" s="1"/>
  <c r="K116" i="12"/>
  <c r="D116" i="12" s="1"/>
  <c r="G116" i="12" s="1"/>
  <c r="N112" i="25" s="1"/>
  <c r="G48" i="12"/>
  <c r="N44" i="25" s="1"/>
  <c r="C13" i="36"/>
  <c r="F13" i="36" s="1"/>
  <c r="M10" i="17" s="1"/>
  <c r="G109" i="12"/>
  <c r="N105" i="25" s="1"/>
  <c r="C22" i="36"/>
  <c r="F22" i="36" s="1"/>
  <c r="M19" i="17" s="1"/>
  <c r="G89" i="12"/>
  <c r="N85" i="25" s="1"/>
  <c r="C19" i="36"/>
  <c r="F19" i="36" s="1"/>
  <c r="M16" i="17" s="1"/>
  <c r="D91" i="12"/>
  <c r="G91" i="12" s="1"/>
  <c r="N87" i="25" s="1"/>
  <c r="C20" i="36"/>
  <c r="F20" i="36" s="1"/>
  <c r="M17" i="17" s="1"/>
  <c r="G12" i="12"/>
  <c r="N8" i="25" s="1"/>
  <c r="C8" i="36"/>
  <c r="F8" i="36" s="1"/>
  <c r="M5" i="17" s="1"/>
  <c r="W98" i="25"/>
  <c r="X98" i="25" s="1"/>
  <c r="W32" i="25"/>
  <c r="X32" i="25" s="1"/>
  <c r="W28" i="25"/>
  <c r="X28" i="25" s="1"/>
  <c r="W90" i="25"/>
  <c r="X90" i="25" s="1"/>
  <c r="W100" i="25"/>
  <c r="X100" i="25" s="1"/>
  <c r="D37" i="7"/>
  <c r="G37" i="7" s="1"/>
  <c r="J33" i="25" s="1"/>
  <c r="W33" i="25" s="1"/>
  <c r="X33" i="25" s="1"/>
  <c r="K15" i="7"/>
  <c r="D15" i="7" s="1"/>
  <c r="G15" i="7" s="1"/>
  <c r="J11" i="25" s="1"/>
  <c r="D51" i="7"/>
  <c r="G51" i="7" s="1"/>
  <c r="J47" i="25" s="1"/>
  <c r="G89" i="8"/>
  <c r="L85" i="25" s="1"/>
  <c r="C19" i="34"/>
  <c r="F19" i="34" s="1"/>
  <c r="K16" i="17" s="1"/>
  <c r="G70" i="8"/>
  <c r="L66" i="25" s="1"/>
  <c r="G38" i="8"/>
  <c r="L34" i="25" s="1"/>
  <c r="C12" i="34"/>
  <c r="F12" i="34" s="1"/>
  <c r="K9" i="17" s="1"/>
  <c r="G109" i="8"/>
  <c r="L105" i="25" s="1"/>
  <c r="C22" i="34"/>
  <c r="F22" i="34" s="1"/>
  <c r="K19" i="17" s="1"/>
  <c r="G97" i="8"/>
  <c r="L93" i="25" s="1"/>
  <c r="G111" i="8"/>
  <c r="L107" i="25" s="1"/>
  <c r="C24" i="34"/>
  <c r="F24" i="34" s="1"/>
  <c r="K21" i="17" s="1"/>
  <c r="G61" i="8"/>
  <c r="L57" i="25" s="1"/>
  <c r="G17" i="8"/>
  <c r="L13" i="25" s="1"/>
  <c r="G66" i="8"/>
  <c r="L62" i="25" s="1"/>
  <c r="W89" i="25"/>
  <c r="X89" i="25" s="1"/>
  <c r="W104" i="25"/>
  <c r="X104" i="25" s="1"/>
  <c r="W74" i="25"/>
  <c r="X74" i="25" s="1"/>
  <c r="W67" i="25"/>
  <c r="X67" i="25" s="1"/>
  <c r="D69" i="8"/>
  <c r="G69" i="8" s="1"/>
  <c r="L65" i="25" s="1"/>
  <c r="W46" i="25"/>
  <c r="X46" i="25" s="1"/>
  <c r="D101" i="8"/>
  <c r="G101" i="8" s="1"/>
  <c r="L97" i="25" s="1"/>
  <c r="D112" i="8"/>
  <c r="G112" i="8" s="1"/>
  <c r="L108" i="25" s="1"/>
  <c r="K75" i="8"/>
  <c r="D75" i="8" s="1"/>
  <c r="D8" i="8"/>
  <c r="G8" i="8" s="1"/>
  <c r="L4" i="25" s="1"/>
  <c r="K8" i="8"/>
  <c r="G113" i="8"/>
  <c r="L109" i="25" s="1"/>
  <c r="C25" i="34"/>
  <c r="F25" i="34" s="1"/>
  <c r="K22" i="17" s="1"/>
  <c r="K69" i="8"/>
  <c r="W36" i="25"/>
  <c r="X36" i="25" s="1"/>
  <c r="G106" i="8"/>
  <c r="L102" i="25" s="1"/>
  <c r="C21" i="34"/>
  <c r="F21" i="34" s="1"/>
  <c r="K18" i="17" s="1"/>
  <c r="D105" i="8"/>
  <c r="G105" i="8" s="1"/>
  <c r="L101" i="25" s="1"/>
  <c r="G48" i="8"/>
  <c r="L44" i="25" s="1"/>
  <c r="G83" i="8"/>
  <c r="L79" i="25" s="1"/>
  <c r="K63" i="8"/>
  <c r="D63" i="8" s="1"/>
  <c r="G110" i="8"/>
  <c r="L106" i="25" s="1"/>
  <c r="C23" i="34"/>
  <c r="F23" i="34" s="1"/>
  <c r="G35" i="8"/>
  <c r="L31" i="25" s="1"/>
  <c r="C11" i="34"/>
  <c r="F11" i="34" s="1"/>
  <c r="K8" i="17" s="1"/>
  <c r="W37" i="25"/>
  <c r="X37" i="25" s="1"/>
  <c r="G83" i="7"/>
  <c r="J79" i="25" s="1"/>
  <c r="W79" i="25" s="1"/>
  <c r="X79" i="25" s="1"/>
  <c r="G66" i="7"/>
  <c r="J62" i="25" s="1"/>
  <c r="G48" i="7"/>
  <c r="J44" i="25" s="1"/>
  <c r="G106" i="7"/>
  <c r="J102" i="25" s="1"/>
  <c r="G10" i="7"/>
  <c r="J6" i="25" s="1"/>
  <c r="C7" i="32"/>
  <c r="F7" i="32" s="1"/>
  <c r="I4" i="17" s="1"/>
  <c r="G24" i="7"/>
  <c r="J20" i="25" s="1"/>
  <c r="W64" i="25"/>
  <c r="X64" i="25" s="1"/>
  <c r="W96" i="25"/>
  <c r="X96" i="25" s="1"/>
  <c r="K74" i="7"/>
  <c r="D74" i="7" s="1"/>
  <c r="D52" i="7"/>
  <c r="G52" i="7" s="1"/>
  <c r="J48" i="25" s="1"/>
  <c r="G110" i="7"/>
  <c r="J106" i="25" s="1"/>
  <c r="C23" i="32"/>
  <c r="F23" i="32" s="1"/>
  <c r="I20" i="17" s="1"/>
  <c r="G89" i="7"/>
  <c r="J85" i="25" s="1"/>
  <c r="W86" i="25"/>
  <c r="X86" i="25" s="1"/>
  <c r="W84" i="25"/>
  <c r="X84" i="25" s="1"/>
  <c r="W50" i="25"/>
  <c r="X50" i="25" s="1"/>
  <c r="W41" i="25"/>
  <c r="X41" i="25" s="1"/>
  <c r="D38" i="7"/>
  <c r="C9" i="32"/>
  <c r="F9" i="32" s="1"/>
  <c r="I6" i="17" s="1"/>
  <c r="W55" i="25"/>
  <c r="X55" i="25" s="1"/>
  <c r="W116" i="25"/>
  <c r="X116" i="25" s="1"/>
  <c r="W97" i="25"/>
  <c r="X97" i="25" s="1"/>
  <c r="D107" i="7"/>
  <c r="G107" i="7" s="1"/>
  <c r="J103" i="25" s="1"/>
  <c r="G109" i="7"/>
  <c r="J105" i="25" s="1"/>
  <c r="C22" i="32"/>
  <c r="F22" i="32" s="1"/>
  <c r="I19" i="17" s="1"/>
  <c r="G12" i="7"/>
  <c r="J8" i="25" s="1"/>
  <c r="W72" i="25"/>
  <c r="X72" i="25" s="1"/>
  <c r="W80" i="25"/>
  <c r="X80" i="25" s="1"/>
  <c r="D47" i="7"/>
  <c r="G47" i="7" s="1"/>
  <c r="J43" i="25" s="1"/>
  <c r="W43" i="25" s="1"/>
  <c r="X43" i="25" s="1"/>
  <c r="G111" i="7"/>
  <c r="J107" i="25" s="1"/>
  <c r="C24" i="32"/>
  <c r="F24" i="32" s="1"/>
  <c r="I21" i="17" s="1"/>
  <c r="D77" i="7"/>
  <c r="G77" i="7" s="1"/>
  <c r="J73" i="25" s="1"/>
  <c r="W73" i="25" s="1"/>
  <c r="X73" i="25" s="1"/>
  <c r="G97" i="7"/>
  <c r="J93" i="25" s="1"/>
  <c r="W40" i="25"/>
  <c r="X40" i="25" s="1"/>
  <c r="W68" i="25"/>
  <c r="X68" i="25" s="1"/>
  <c r="D39" i="7"/>
  <c r="G39" i="7" s="1"/>
  <c r="J35" i="25" s="1"/>
  <c r="W35" i="25" s="1"/>
  <c r="X35" i="25" s="1"/>
  <c r="D114" i="7"/>
  <c r="W39" i="25"/>
  <c r="X39" i="25" s="1"/>
  <c r="G70" i="7"/>
  <c r="J66" i="25" s="1"/>
  <c r="W76" i="25"/>
  <c r="X76" i="25" s="1"/>
  <c r="W54" i="25"/>
  <c r="X54" i="25" s="1"/>
  <c r="W42" i="25"/>
  <c r="X42" i="25" s="1"/>
  <c r="D14" i="7"/>
  <c r="G14" i="7" s="1"/>
  <c r="J10" i="25" s="1"/>
  <c r="D26" i="7"/>
  <c r="G26" i="7" s="1"/>
  <c r="J22" i="25" s="1"/>
  <c r="K61" i="7"/>
  <c r="D61" i="7" s="1"/>
  <c r="K28" i="7"/>
  <c r="D28" i="7" s="1"/>
  <c r="G28" i="7" s="1"/>
  <c r="J24" i="25" s="1"/>
  <c r="D85" i="7"/>
  <c r="G85" i="7" s="1"/>
  <c r="J81" i="25" s="1"/>
  <c r="G24" i="30"/>
  <c r="J24" i="30" s="1"/>
  <c r="G21" i="17" s="1"/>
  <c r="D27" i="30"/>
  <c r="G27" i="30" s="1"/>
  <c r="J27" i="30" s="1"/>
  <c r="H97" i="5"/>
  <c r="K97" i="5" s="1"/>
  <c r="I93" i="25" s="1"/>
  <c r="H48" i="5"/>
  <c r="K48" i="5" s="1"/>
  <c r="I44" i="25" s="1"/>
  <c r="H38" i="5"/>
  <c r="K38" i="5" s="1"/>
  <c r="I34" i="25" s="1"/>
  <c r="H89" i="5"/>
  <c r="K89" i="5" s="1"/>
  <c r="I85" i="25" s="1"/>
  <c r="D11" i="31"/>
  <c r="G11" i="31" s="1"/>
  <c r="J11" i="31" s="1"/>
  <c r="H8" i="17" s="1"/>
  <c r="H111" i="5"/>
  <c r="K111" i="5" s="1"/>
  <c r="I107" i="25" s="1"/>
  <c r="D14" i="31"/>
  <c r="G14" i="31" s="1"/>
  <c r="J14" i="31" s="1"/>
  <c r="H11" i="17" s="1"/>
  <c r="H113" i="5"/>
  <c r="K113" i="5" s="1"/>
  <c r="I109" i="25" s="1"/>
  <c r="D25" i="31"/>
  <c r="G25" i="31" s="1"/>
  <c r="J25" i="31" s="1"/>
  <c r="H22" i="17" s="1"/>
  <c r="H110" i="5"/>
  <c r="K110" i="5" s="1"/>
  <c r="I106" i="25" s="1"/>
  <c r="D23" i="31"/>
  <c r="G23" i="31" s="1"/>
  <c r="J23" i="31" s="1"/>
  <c r="H20" i="17" s="1"/>
  <c r="H114" i="5"/>
  <c r="K114" i="5" s="1"/>
  <c r="I110" i="25" s="1"/>
  <c r="H66" i="5"/>
  <c r="K66" i="5" s="1"/>
  <c r="I62" i="25" s="1"/>
  <c r="D16" i="31"/>
  <c r="G16" i="31" s="1"/>
  <c r="J16" i="31" s="1"/>
  <c r="H13" i="17" s="1"/>
  <c r="H111" i="11"/>
  <c r="K111" i="11" s="1"/>
  <c r="D24" i="38"/>
  <c r="G24" i="38" s="1"/>
  <c r="J24" i="38" s="1"/>
  <c r="O21" i="17" s="1"/>
  <c r="H66" i="11"/>
  <c r="K66" i="11" s="1"/>
  <c r="D16" i="38"/>
  <c r="G16" i="38" s="1"/>
  <c r="J16" i="38" s="1"/>
  <c r="O13" i="17" s="1"/>
  <c r="H53" i="11"/>
  <c r="K53" i="11" s="1"/>
  <c r="D14" i="38"/>
  <c r="G14" i="38" s="1"/>
  <c r="J14" i="38" s="1"/>
  <c r="O11" i="17" s="1"/>
  <c r="H35" i="11"/>
  <c r="K35" i="11" s="1"/>
  <c r="D11" i="38"/>
  <c r="G11" i="38" s="1"/>
  <c r="J11" i="38" s="1"/>
  <c r="O8" i="17" s="1"/>
  <c r="D17" i="38"/>
  <c r="G17" i="38" s="1"/>
  <c r="J17" i="38" s="1"/>
  <c r="O14" i="17" s="1"/>
  <c r="H61" i="11"/>
  <c r="K61" i="11" s="1"/>
  <c r="D15" i="38"/>
  <c r="G15" i="38" s="1"/>
  <c r="J15" i="38" s="1"/>
  <c r="O12" i="17" s="1"/>
  <c r="D19" i="38"/>
  <c r="G19" i="38" s="1"/>
  <c r="J19" i="38" s="1"/>
  <c r="O16" i="17" s="1"/>
  <c r="H115" i="11"/>
  <c r="K115" i="11" s="1"/>
  <c r="D26" i="38"/>
  <c r="G26" i="38" s="1"/>
  <c r="J26" i="38" s="1"/>
  <c r="O23" i="17" s="1"/>
  <c r="H48" i="11"/>
  <c r="K48" i="11" s="1"/>
  <c r="D13" i="38"/>
  <c r="G13" i="38" s="1"/>
  <c r="J13" i="38" s="1"/>
  <c r="O10" i="17" s="1"/>
  <c r="H97" i="11"/>
  <c r="K97" i="11" s="1"/>
  <c r="D20" i="38"/>
  <c r="G20" i="38" s="1"/>
  <c r="J20" i="38" s="1"/>
  <c r="O17" i="17" s="1"/>
  <c r="H83" i="11"/>
  <c r="K83" i="11" s="1"/>
  <c r="D18" i="38"/>
  <c r="G18" i="38" s="1"/>
  <c r="J18" i="38" s="1"/>
  <c r="O15" i="17" s="1"/>
  <c r="D12" i="38"/>
  <c r="G12" i="38" s="1"/>
  <c r="J12" i="38" s="1"/>
  <c r="O9" i="17" s="1"/>
  <c r="E105" i="10"/>
  <c r="H105" i="10" s="1"/>
  <c r="K105" i="10" s="1"/>
  <c r="P57" i="10"/>
  <c r="E57" i="10"/>
  <c r="H57" i="10" s="1"/>
  <c r="K57" i="10" s="1"/>
  <c r="P107" i="10"/>
  <c r="E107" i="10"/>
  <c r="H107" i="10" s="1"/>
  <c r="K107" i="10" s="1"/>
  <c r="P33" i="10"/>
  <c r="E33" i="10"/>
  <c r="H33" i="10" s="1"/>
  <c r="K33" i="10" s="1"/>
  <c r="P105" i="10"/>
  <c r="E92" i="10"/>
  <c r="H92" i="10" s="1"/>
  <c r="K92" i="10" s="1"/>
  <c r="P92" i="10"/>
  <c r="P45" i="10"/>
  <c r="E45" i="10"/>
  <c r="H45" i="10" s="1"/>
  <c r="K45" i="10" s="1"/>
  <c r="P104" i="10"/>
  <c r="E104" i="10" s="1"/>
  <c r="H104" i="10" s="1"/>
  <c r="K104" i="10" s="1"/>
  <c r="E17" i="10"/>
  <c r="H17" i="10" s="1"/>
  <c r="K17" i="10" s="1"/>
  <c r="P17" i="10"/>
  <c r="P13" i="10"/>
  <c r="E13" i="10"/>
  <c r="H13" i="10" s="1"/>
  <c r="K13" i="10" s="1"/>
  <c r="D66" i="18"/>
  <c r="G66" i="18" s="1"/>
  <c r="D103" i="18"/>
  <c r="G103" i="18" s="1"/>
  <c r="K58" i="18"/>
  <c r="D58" i="18" s="1"/>
  <c r="G58" i="18" s="1"/>
  <c r="D106" i="18"/>
  <c r="G106" i="18" s="1"/>
  <c r="K38" i="18"/>
  <c r="D38" i="18" s="1"/>
  <c r="G38" i="18" s="1"/>
  <c r="K66" i="18"/>
  <c r="K7" i="18"/>
  <c r="D7" i="18" s="1"/>
  <c r="G7" i="18" s="1"/>
  <c r="D42" i="16"/>
  <c r="G42" i="16" s="1"/>
  <c r="D102" i="16"/>
  <c r="G102" i="16" s="1"/>
  <c r="K82" i="16"/>
  <c r="D82" i="16" s="1"/>
  <c r="G82" i="16" s="1"/>
  <c r="K102" i="16"/>
  <c r="K42" i="16"/>
  <c r="D31" i="16"/>
  <c r="G31" i="16" s="1"/>
  <c r="D30" i="16"/>
  <c r="G30" i="16" s="1"/>
  <c r="D23" i="16"/>
  <c r="G23" i="16" s="1"/>
  <c r="K7" i="16"/>
  <c r="D7" i="16" s="1"/>
  <c r="G7" i="16" s="1"/>
  <c r="K30" i="16"/>
  <c r="K23" i="16"/>
  <c r="K31" i="16"/>
  <c r="K22" i="16"/>
  <c r="D22" i="16" s="1"/>
  <c r="G22" i="16" s="1"/>
  <c r="D85" i="13"/>
  <c r="G85" i="13" s="1"/>
  <c r="D82" i="13"/>
  <c r="G82" i="13" s="1"/>
  <c r="D114" i="13"/>
  <c r="G114" i="13" s="1"/>
  <c r="D81" i="13"/>
  <c r="G81" i="13" s="1"/>
  <c r="D121" i="13"/>
  <c r="G121" i="13" s="1"/>
  <c r="K114" i="13"/>
  <c r="K69" i="13"/>
  <c r="D69" i="13" s="1"/>
  <c r="G69" i="13" s="1"/>
  <c r="K89" i="13"/>
  <c r="D89" i="13" s="1"/>
  <c r="G89" i="13" s="1"/>
  <c r="K38" i="13"/>
  <c r="D38" i="13" s="1"/>
  <c r="G38" i="13" s="1"/>
  <c r="K81" i="13"/>
  <c r="K121" i="13"/>
  <c r="K82" i="13"/>
  <c r="K85" i="13"/>
  <c r="K117" i="13"/>
  <c r="D117" i="13" s="1"/>
  <c r="G117" i="13" s="1"/>
  <c r="K73" i="13"/>
  <c r="D73" i="13" s="1"/>
  <c r="G73" i="13" s="1"/>
  <c r="K19" i="13"/>
  <c r="D19" i="13" s="1"/>
  <c r="G19" i="13" s="1"/>
  <c r="K15" i="13"/>
  <c r="D15" i="13" s="1"/>
  <c r="G15" i="13" s="1"/>
  <c r="E120" i="15"/>
  <c r="H120" i="15" s="1"/>
  <c r="K120" i="15" s="1"/>
  <c r="E43" i="15"/>
  <c r="H43" i="15" s="1"/>
  <c r="K43" i="15" s="1"/>
  <c r="P65" i="15"/>
  <c r="E65" i="15" s="1"/>
  <c r="H65" i="15" s="1"/>
  <c r="K65" i="15" s="1"/>
  <c r="P103" i="15"/>
  <c r="E103" i="15"/>
  <c r="H103" i="15" s="1"/>
  <c r="K103" i="15" s="1"/>
  <c r="E93" i="15"/>
  <c r="H93" i="15" s="1"/>
  <c r="K93" i="15" s="1"/>
  <c r="P93" i="15"/>
  <c r="E29" i="15"/>
  <c r="H29" i="15" s="1"/>
  <c r="K29" i="15" s="1"/>
  <c r="P19" i="15"/>
  <c r="E19" i="15"/>
  <c r="H19" i="15" s="1"/>
  <c r="K19" i="15" s="1"/>
  <c r="P12" i="15"/>
  <c r="E12" i="15"/>
  <c r="H12" i="15" s="1"/>
  <c r="K12" i="15" s="1"/>
  <c r="E79" i="14"/>
  <c r="H79" i="14" s="1"/>
  <c r="K79" i="14" s="1"/>
  <c r="E113" i="14"/>
  <c r="H113" i="14" s="1"/>
  <c r="K113" i="14" s="1"/>
  <c r="P117" i="14"/>
  <c r="E117" i="14"/>
  <c r="H117" i="14" s="1"/>
  <c r="K117" i="14" s="1"/>
  <c r="P62" i="14"/>
  <c r="E62" i="14"/>
  <c r="H62" i="14" s="1"/>
  <c r="K62" i="14" s="1"/>
  <c r="P87" i="14"/>
  <c r="E87" i="14"/>
  <c r="H87" i="14" s="1"/>
  <c r="K87" i="14" s="1"/>
  <c r="P38" i="14"/>
  <c r="E38" i="14"/>
  <c r="H38" i="14" s="1"/>
  <c r="K38" i="14" s="1"/>
  <c r="P79" i="14"/>
  <c r="P98" i="14"/>
  <c r="E98" i="14"/>
  <c r="H98" i="14" s="1"/>
  <c r="K98" i="14" s="1"/>
  <c r="P74" i="14"/>
  <c r="E74" i="14" s="1"/>
  <c r="H74" i="14" s="1"/>
  <c r="K74" i="14" s="1"/>
  <c r="P110" i="14"/>
  <c r="E110" i="14"/>
  <c r="H110" i="14" s="1"/>
  <c r="K110" i="14" s="1"/>
  <c r="P93" i="14"/>
  <c r="E93" i="14"/>
  <c r="H93" i="14" s="1"/>
  <c r="K93" i="14" s="1"/>
  <c r="E19" i="14"/>
  <c r="H19" i="14" s="1"/>
  <c r="K19" i="14" s="1"/>
  <c r="P13" i="14"/>
  <c r="E13" i="14"/>
  <c r="H13" i="14" s="1"/>
  <c r="K13" i="14" s="1"/>
  <c r="P19" i="14"/>
  <c r="P14" i="14"/>
  <c r="E14" i="14" s="1"/>
  <c r="H14" i="14" s="1"/>
  <c r="K14" i="14" s="1"/>
  <c r="D67" i="12"/>
  <c r="G67" i="12" s="1"/>
  <c r="N63" i="25" s="1"/>
  <c r="K111" i="12"/>
  <c r="D111" i="12" s="1"/>
  <c r="K107" i="12"/>
  <c r="D107" i="12" s="1"/>
  <c r="K118" i="12"/>
  <c r="D118" i="12"/>
  <c r="G118" i="12" s="1"/>
  <c r="N114" i="25" s="1"/>
  <c r="W114" i="25" s="1"/>
  <c r="X114" i="25" s="1"/>
  <c r="D122" i="12"/>
  <c r="G122" i="12" s="1"/>
  <c r="N118" i="25" s="1"/>
  <c r="K86" i="12"/>
  <c r="D86" i="12"/>
  <c r="G86" i="12" s="1"/>
  <c r="N82" i="25" s="1"/>
  <c r="W82" i="25" s="1"/>
  <c r="X82" i="25" s="1"/>
  <c r="K32" i="12"/>
  <c r="D32" i="12" s="1"/>
  <c r="G32" i="12" s="1"/>
  <c r="N28" i="25" s="1"/>
  <c r="K67" i="12"/>
  <c r="K60" i="12"/>
  <c r="D60" i="12" s="1"/>
  <c r="G60" i="12" s="1"/>
  <c r="N56" i="25" s="1"/>
  <c r="W56" i="25" s="1"/>
  <c r="X56" i="25" s="1"/>
  <c r="K114" i="12"/>
  <c r="D114" i="12" s="1"/>
  <c r="K62" i="12"/>
  <c r="D62" i="12" s="1"/>
  <c r="G62" i="12" s="1"/>
  <c r="N58" i="25" s="1"/>
  <c r="D26" i="12"/>
  <c r="G26" i="12" s="1"/>
  <c r="N22" i="25" s="1"/>
  <c r="D43" i="20"/>
  <c r="G43" i="20" s="1"/>
  <c r="D75" i="20"/>
  <c r="G75" i="20" s="1"/>
  <c r="D31" i="20"/>
  <c r="G31" i="20" s="1"/>
  <c r="K101" i="20"/>
  <c r="D101" i="20"/>
  <c r="G101" i="20" s="1"/>
  <c r="K43" i="20"/>
  <c r="K75" i="20"/>
  <c r="K31" i="20"/>
  <c r="K117" i="20"/>
  <c r="D117" i="20" s="1"/>
  <c r="G117" i="20" s="1"/>
  <c r="K121" i="20"/>
  <c r="D121" i="20"/>
  <c r="G121" i="20" s="1"/>
  <c r="K109" i="20"/>
  <c r="D109" i="20" s="1"/>
  <c r="G109" i="20" s="1"/>
  <c r="D30" i="20"/>
  <c r="G30" i="20" s="1"/>
  <c r="K30" i="20"/>
  <c r="K15" i="20"/>
  <c r="D15" i="20" s="1"/>
  <c r="G15" i="20" s="1"/>
  <c r="K8" i="20"/>
  <c r="D8" i="20"/>
  <c r="G8" i="20" s="1"/>
  <c r="K24" i="20"/>
  <c r="D24" i="20"/>
  <c r="G24" i="20" s="1"/>
  <c r="K7" i="20"/>
  <c r="D7" i="20" s="1"/>
  <c r="G7" i="20" s="1"/>
  <c r="D53" i="8"/>
  <c r="D33" i="8"/>
  <c r="G33" i="8" s="1"/>
  <c r="L29" i="25" s="1"/>
  <c r="K53" i="8"/>
  <c r="K87" i="8"/>
  <c r="D87" i="8" s="1"/>
  <c r="G87" i="8" s="1"/>
  <c r="L83" i="25" s="1"/>
  <c r="W83" i="25" s="1"/>
  <c r="X83" i="25" s="1"/>
  <c r="D77" i="8"/>
  <c r="G77" i="8" s="1"/>
  <c r="L73" i="25" s="1"/>
  <c r="K51" i="8"/>
  <c r="D51" i="8" s="1"/>
  <c r="G51" i="8" s="1"/>
  <c r="L47" i="25" s="1"/>
  <c r="K79" i="8"/>
  <c r="D79" i="8"/>
  <c r="G79" i="8" s="1"/>
  <c r="L75" i="25" s="1"/>
  <c r="K85" i="8"/>
  <c r="D85" i="8" s="1"/>
  <c r="G85" i="8" s="1"/>
  <c r="L81" i="25" s="1"/>
  <c r="K29" i="8"/>
  <c r="D29" i="8" s="1"/>
  <c r="G29" i="8" s="1"/>
  <c r="L25" i="25" s="1"/>
  <c r="K67" i="8"/>
  <c r="D67" i="8"/>
  <c r="G67" i="8" s="1"/>
  <c r="L63" i="25" s="1"/>
  <c r="K115" i="8"/>
  <c r="D115" i="8" s="1"/>
  <c r="K107" i="8"/>
  <c r="D107" i="8" s="1"/>
  <c r="G107" i="8" s="1"/>
  <c r="L103" i="25" s="1"/>
  <c r="D27" i="8"/>
  <c r="G27" i="8" s="1"/>
  <c r="L23" i="25" s="1"/>
  <c r="K12" i="8"/>
  <c r="D12" i="8"/>
  <c r="K24" i="8"/>
  <c r="D24" i="8"/>
  <c r="K20" i="8"/>
  <c r="D20" i="8"/>
  <c r="G20" i="8" s="1"/>
  <c r="L16" i="25" s="1"/>
  <c r="K15" i="8"/>
  <c r="D15" i="8" s="1"/>
  <c r="G15" i="8" s="1"/>
  <c r="L11" i="25" s="1"/>
  <c r="K10" i="8"/>
  <c r="D10" i="8" s="1"/>
  <c r="K28" i="8"/>
  <c r="D28" i="8" s="1"/>
  <c r="G28" i="8" s="1"/>
  <c r="L24" i="25" s="1"/>
  <c r="D36" i="9"/>
  <c r="G36" i="9" s="1"/>
  <c r="D60" i="9"/>
  <c r="G60" i="9" s="1"/>
  <c r="D80" i="9"/>
  <c r="G80" i="9" s="1"/>
  <c r="K63" i="9"/>
  <c r="D63" i="9" s="1"/>
  <c r="G63" i="9" s="1"/>
  <c r="K60" i="9"/>
  <c r="D56" i="9"/>
  <c r="G56" i="9" s="1"/>
  <c r="D54" i="9"/>
  <c r="G54" i="9" s="1"/>
  <c r="D46" i="9"/>
  <c r="G46" i="9" s="1"/>
  <c r="D45" i="9"/>
  <c r="G45" i="9" s="1"/>
  <c r="K35" i="9"/>
  <c r="D35" i="9" s="1"/>
  <c r="G35" i="9" s="1"/>
  <c r="D37" i="9"/>
  <c r="G37" i="9" s="1"/>
  <c r="K62" i="9"/>
  <c r="D62" i="9"/>
  <c r="G62" i="9" s="1"/>
  <c r="K70" i="9"/>
  <c r="D70" i="9"/>
  <c r="G70" i="9" s="1"/>
  <c r="D110" i="9"/>
  <c r="G110" i="9" s="1"/>
  <c r="K110" i="9"/>
  <c r="K66" i="9"/>
  <c r="D66" i="9"/>
  <c r="G66" i="9" s="1"/>
  <c r="D98" i="9"/>
  <c r="G98" i="9" s="1"/>
  <c r="K36" i="9"/>
  <c r="K111" i="9"/>
  <c r="D111" i="9" s="1"/>
  <c r="G111" i="9" s="1"/>
  <c r="K105" i="9"/>
  <c r="D105" i="9" s="1"/>
  <c r="G105" i="9" s="1"/>
  <c r="D108" i="9"/>
  <c r="G108" i="9" s="1"/>
  <c r="K29" i="9"/>
  <c r="D29" i="9"/>
  <c r="G29" i="9" s="1"/>
  <c r="K78" i="9"/>
  <c r="D78" i="9"/>
  <c r="G78" i="9" s="1"/>
  <c r="K16" i="9"/>
  <c r="D16" i="9"/>
  <c r="G16" i="9" s="1"/>
  <c r="K20" i="9"/>
  <c r="D20" i="9" s="1"/>
  <c r="G20" i="9" s="1"/>
  <c r="K55" i="7"/>
  <c r="D55" i="7" s="1"/>
  <c r="G55" i="7" s="1"/>
  <c r="J51" i="25" s="1"/>
  <c r="D91" i="7"/>
  <c r="G91" i="7" s="1"/>
  <c r="J87" i="25" s="1"/>
  <c r="K34" i="7"/>
  <c r="D34" i="7" s="1"/>
  <c r="G34" i="7" s="1"/>
  <c r="J30" i="25" s="1"/>
  <c r="W30" i="25" s="1"/>
  <c r="X30" i="25" s="1"/>
  <c r="K35" i="7"/>
  <c r="D35" i="7" s="1"/>
  <c r="K57" i="7"/>
  <c r="D57" i="7" s="1"/>
  <c r="G57" i="7" s="1"/>
  <c r="J53" i="25" s="1"/>
  <c r="W53" i="25" s="1"/>
  <c r="X53" i="25" s="1"/>
  <c r="D69" i="7"/>
  <c r="G69" i="7" s="1"/>
  <c r="J65" i="25" s="1"/>
  <c r="D29" i="7"/>
  <c r="G29" i="7" s="1"/>
  <c r="J25" i="25" s="1"/>
  <c r="K30" i="7"/>
  <c r="D30" i="7" s="1"/>
  <c r="G30" i="7" s="1"/>
  <c r="J26" i="25" s="1"/>
  <c r="W26" i="25" s="1"/>
  <c r="X26" i="25" s="1"/>
  <c r="K81" i="7"/>
  <c r="D81" i="7" s="1"/>
  <c r="G81" i="7" s="1"/>
  <c r="J77" i="25" s="1"/>
  <c r="D113" i="7"/>
  <c r="D53" i="7"/>
  <c r="K62" i="7"/>
  <c r="D62" i="7" s="1"/>
  <c r="G62" i="7" s="1"/>
  <c r="J58" i="25" s="1"/>
  <c r="K75" i="7"/>
  <c r="D75" i="7" s="1"/>
  <c r="G75" i="7" s="1"/>
  <c r="J71" i="25" s="1"/>
  <c r="D99" i="7"/>
  <c r="G99" i="7" s="1"/>
  <c r="J95" i="25" s="1"/>
  <c r="W95" i="25" s="1"/>
  <c r="X95" i="25" s="1"/>
  <c r="K33" i="7"/>
  <c r="D33" i="7" s="1"/>
  <c r="G33" i="7" s="1"/>
  <c r="J29" i="25" s="1"/>
  <c r="E64" i="5"/>
  <c r="H64" i="5" s="1"/>
  <c r="K64" i="5" s="1"/>
  <c r="I60" i="25" s="1"/>
  <c r="W60" i="25" s="1"/>
  <c r="X60" i="25" s="1"/>
  <c r="E85" i="5"/>
  <c r="H85" i="5" s="1"/>
  <c r="K85" i="5" s="1"/>
  <c r="I81" i="25" s="1"/>
  <c r="E79" i="5"/>
  <c r="H79" i="5" s="1"/>
  <c r="K79" i="5" s="1"/>
  <c r="I75" i="25" s="1"/>
  <c r="E49" i="5"/>
  <c r="H49" i="5" s="1"/>
  <c r="K49" i="5" s="1"/>
  <c r="I45" i="25" s="1"/>
  <c r="W45" i="25" s="1"/>
  <c r="X45" i="25" s="1"/>
  <c r="E73" i="5"/>
  <c r="H73" i="5" s="1"/>
  <c r="K73" i="5" s="1"/>
  <c r="I69" i="25" s="1"/>
  <c r="W69" i="25" s="1"/>
  <c r="X69" i="25" s="1"/>
  <c r="E82" i="5"/>
  <c r="H82" i="5" s="1"/>
  <c r="K82" i="5" s="1"/>
  <c r="I78" i="25" s="1"/>
  <c r="W78" i="25" s="1"/>
  <c r="X78" i="25" s="1"/>
  <c r="E92" i="5"/>
  <c r="H92" i="5" s="1"/>
  <c r="K92" i="5" s="1"/>
  <c r="I88" i="25" s="1"/>
  <c r="W88" i="25" s="1"/>
  <c r="X88" i="25" s="1"/>
  <c r="E52" i="5"/>
  <c r="H52" i="5" s="1"/>
  <c r="K52" i="5" s="1"/>
  <c r="I48" i="25" s="1"/>
  <c r="W48" i="25" s="1"/>
  <c r="X48" i="25" s="1"/>
  <c r="E91" i="5"/>
  <c r="H91" i="5" s="1"/>
  <c r="K91" i="5" s="1"/>
  <c r="I87" i="25" s="1"/>
  <c r="E33" i="5"/>
  <c r="H33" i="5" s="1"/>
  <c r="K33" i="5" s="1"/>
  <c r="I29" i="25" s="1"/>
  <c r="E112" i="5"/>
  <c r="H112" i="5" s="1"/>
  <c r="K112" i="5" s="1"/>
  <c r="I108" i="25" s="1"/>
  <c r="W108" i="25" s="1"/>
  <c r="X108" i="25" s="1"/>
  <c r="E95" i="5"/>
  <c r="H95" i="5" s="1"/>
  <c r="K95" i="5" s="1"/>
  <c r="I91" i="25" s="1"/>
  <c r="W91" i="25" s="1"/>
  <c r="X91" i="25" s="1"/>
  <c r="E55" i="5"/>
  <c r="H55" i="5" s="1"/>
  <c r="K55" i="5" s="1"/>
  <c r="I51" i="25" s="1"/>
  <c r="E81" i="5"/>
  <c r="H81" i="5" s="1"/>
  <c r="K81" i="5" s="1"/>
  <c r="I77" i="25" s="1"/>
  <c r="E56" i="5"/>
  <c r="H56" i="5" s="1"/>
  <c r="K56" i="5" s="1"/>
  <c r="I52" i="25" s="1"/>
  <c r="W52" i="25" s="1"/>
  <c r="X52" i="25" s="1"/>
  <c r="E98" i="5"/>
  <c r="H98" i="5" s="1"/>
  <c r="K98" i="5" s="1"/>
  <c r="I94" i="25" s="1"/>
  <c r="W94" i="25" s="1"/>
  <c r="X94" i="25" s="1"/>
  <c r="E105" i="5"/>
  <c r="H105" i="5" s="1"/>
  <c r="K105" i="5" s="1"/>
  <c r="I101" i="25" s="1"/>
  <c r="W101" i="25" s="1"/>
  <c r="X101" i="25" s="1"/>
  <c r="E42" i="5"/>
  <c r="H42" i="5" s="1"/>
  <c r="K42" i="5" s="1"/>
  <c r="I38" i="25" s="1"/>
  <c r="W38" i="25" s="1"/>
  <c r="X38" i="25" s="1"/>
  <c r="E121" i="5"/>
  <c r="H121" i="5" s="1"/>
  <c r="K121" i="5" s="1"/>
  <c r="I117" i="25" s="1"/>
  <c r="W117" i="25" s="1"/>
  <c r="X117" i="25" s="1"/>
  <c r="E103" i="5"/>
  <c r="H103" i="5" s="1"/>
  <c r="K103" i="5" s="1"/>
  <c r="I99" i="25" s="1"/>
  <c r="W99" i="25" s="1"/>
  <c r="X99" i="25" s="1"/>
  <c r="E117" i="5"/>
  <c r="H117" i="5" s="1"/>
  <c r="K117" i="5" s="1"/>
  <c r="I113" i="25" s="1"/>
  <c r="W113" i="25" s="1"/>
  <c r="X113" i="25" s="1"/>
  <c r="E106" i="5"/>
  <c r="E116" i="5"/>
  <c r="H116" i="5" s="1"/>
  <c r="K116" i="5" s="1"/>
  <c r="I112" i="25" s="1"/>
  <c r="E122" i="5"/>
  <c r="H122" i="5" s="1"/>
  <c r="K122" i="5" s="1"/>
  <c r="I118" i="25" s="1"/>
  <c r="E31" i="5"/>
  <c r="H31" i="5" s="1"/>
  <c r="K31" i="5" s="1"/>
  <c r="I27" i="25" s="1"/>
  <c r="W27" i="25" s="1"/>
  <c r="X27" i="25" s="1"/>
  <c r="E61" i="5"/>
  <c r="E109" i="5"/>
  <c r="E63" i="5"/>
  <c r="H63" i="5" s="1"/>
  <c r="K63" i="5" s="1"/>
  <c r="I59" i="25" s="1"/>
  <c r="E70" i="5"/>
  <c r="K119" i="4"/>
  <c r="K98" i="4"/>
  <c r="G107" i="12" l="1"/>
  <c r="N103" i="25" s="1"/>
  <c r="C21" i="36"/>
  <c r="F21" i="36" s="1"/>
  <c r="M18" i="17" s="1"/>
  <c r="G111" i="12"/>
  <c r="N107" i="25" s="1"/>
  <c r="W107" i="25" s="1"/>
  <c r="X107" i="25" s="1"/>
  <c r="C24" i="36"/>
  <c r="F24" i="36" s="1"/>
  <c r="M21" i="17" s="1"/>
  <c r="G114" i="12"/>
  <c r="N110" i="25" s="1"/>
  <c r="C26" i="36"/>
  <c r="F26" i="36" s="1"/>
  <c r="M23" i="17" s="1"/>
  <c r="W63" i="25"/>
  <c r="X63" i="25" s="1"/>
  <c r="C10" i="36"/>
  <c r="F10" i="36" s="1"/>
  <c r="M7" i="17" s="1"/>
  <c r="W58" i="25"/>
  <c r="X58" i="25" s="1"/>
  <c r="W118" i="25"/>
  <c r="X118" i="25" s="1"/>
  <c r="W112" i="25"/>
  <c r="X112" i="25" s="1"/>
  <c r="C15" i="36"/>
  <c r="F15" i="36" s="1"/>
  <c r="M12" i="17" s="1"/>
  <c r="C16" i="36"/>
  <c r="F16" i="36" s="1"/>
  <c r="M13" i="17" s="1"/>
  <c r="G38" i="12"/>
  <c r="N34" i="25" s="1"/>
  <c r="C12" i="36"/>
  <c r="F12" i="36" s="1"/>
  <c r="M9" i="17" s="1"/>
  <c r="W85" i="25"/>
  <c r="X85" i="25" s="1"/>
  <c r="W87" i="25"/>
  <c r="X87" i="25" s="1"/>
  <c r="W62" i="25"/>
  <c r="X62" i="25" s="1"/>
  <c r="W93" i="25"/>
  <c r="X93" i="25" s="1"/>
  <c r="W47" i="25"/>
  <c r="X47" i="25" s="1"/>
  <c r="C20" i="32"/>
  <c r="F20" i="32" s="1"/>
  <c r="I17" i="17" s="1"/>
  <c r="C19" i="32"/>
  <c r="F19" i="32" s="1"/>
  <c r="I16" i="17" s="1"/>
  <c r="C13" i="32"/>
  <c r="F13" i="32" s="1"/>
  <c r="I10" i="17" s="1"/>
  <c r="W65" i="25"/>
  <c r="X65" i="25" s="1"/>
  <c r="G75" i="8"/>
  <c r="L71" i="25" s="1"/>
  <c r="C17" i="34"/>
  <c r="F17" i="34" s="1"/>
  <c r="K14" i="17" s="1"/>
  <c r="G63" i="8"/>
  <c r="L59" i="25" s="1"/>
  <c r="C15" i="34"/>
  <c r="F15" i="34" s="1"/>
  <c r="K12" i="17" s="1"/>
  <c r="G115" i="8"/>
  <c r="L111" i="25" s="1"/>
  <c r="W111" i="25" s="1"/>
  <c r="X111" i="25" s="1"/>
  <c r="C26" i="34"/>
  <c r="F26" i="34" s="1"/>
  <c r="K23" i="17" s="1"/>
  <c r="G10" i="8"/>
  <c r="L6" i="25" s="1"/>
  <c r="C7" i="34"/>
  <c r="F7" i="34" s="1"/>
  <c r="K4" i="17" s="1"/>
  <c r="C20" i="34"/>
  <c r="F20" i="34" s="1"/>
  <c r="K17" i="17" s="1"/>
  <c r="K20" i="17"/>
  <c r="G24" i="8"/>
  <c r="L20" i="25" s="1"/>
  <c r="C10" i="34"/>
  <c r="F10" i="34" s="1"/>
  <c r="K7" i="17" s="1"/>
  <c r="W59" i="25"/>
  <c r="X59" i="25" s="1"/>
  <c r="W75" i="25"/>
  <c r="X75" i="25" s="1"/>
  <c r="G12" i="8"/>
  <c r="L8" i="25" s="1"/>
  <c r="C8" i="34"/>
  <c r="F8" i="34" s="1"/>
  <c r="K5" i="17" s="1"/>
  <c r="W81" i="25"/>
  <c r="X81" i="25" s="1"/>
  <c r="W25" i="25"/>
  <c r="X25" i="25" s="1"/>
  <c r="W103" i="25"/>
  <c r="X103" i="25" s="1"/>
  <c r="C16" i="34"/>
  <c r="F16" i="34" s="1"/>
  <c r="K13" i="17" s="1"/>
  <c r="C18" i="34"/>
  <c r="F18" i="34" s="1"/>
  <c r="K15" i="17" s="1"/>
  <c r="C9" i="34"/>
  <c r="F9" i="34" s="1"/>
  <c r="K6" i="17" s="1"/>
  <c r="C13" i="34"/>
  <c r="F13" i="34" s="1"/>
  <c r="K10" i="17" s="1"/>
  <c r="G53" i="8"/>
  <c r="L49" i="25" s="1"/>
  <c r="C14" i="34"/>
  <c r="F14" i="34" s="1"/>
  <c r="K11" i="17" s="1"/>
  <c r="W71" i="25"/>
  <c r="X71" i="25" s="1"/>
  <c r="W24" i="25"/>
  <c r="X24" i="25" s="1"/>
  <c r="G74" i="7"/>
  <c r="J70" i="25" s="1"/>
  <c r="W70" i="25" s="1"/>
  <c r="X70" i="25" s="1"/>
  <c r="C17" i="32"/>
  <c r="F17" i="32" s="1"/>
  <c r="I14" i="17" s="1"/>
  <c r="G61" i="7"/>
  <c r="J57" i="25" s="1"/>
  <c r="C15" i="32"/>
  <c r="F15" i="32" s="1"/>
  <c r="I12" i="17" s="1"/>
  <c r="G114" i="7"/>
  <c r="J110" i="25" s="1"/>
  <c r="C26" i="32"/>
  <c r="F26" i="32" s="1"/>
  <c r="I23" i="17" s="1"/>
  <c r="G38" i="7"/>
  <c r="J34" i="25" s="1"/>
  <c r="C12" i="32"/>
  <c r="F12" i="32" s="1"/>
  <c r="I9" i="17" s="1"/>
  <c r="C21" i="32"/>
  <c r="F21" i="32" s="1"/>
  <c r="I18" i="17" s="1"/>
  <c r="W51" i="25"/>
  <c r="X51" i="25" s="1"/>
  <c r="W44" i="25"/>
  <c r="X44" i="25" s="1"/>
  <c r="W77" i="25"/>
  <c r="X77" i="25" s="1"/>
  <c r="G35" i="7"/>
  <c r="J31" i="25" s="1"/>
  <c r="W31" i="25" s="1"/>
  <c r="X31" i="25" s="1"/>
  <c r="C11" i="32"/>
  <c r="F11" i="32" s="1"/>
  <c r="I8" i="17" s="1"/>
  <c r="W29" i="25"/>
  <c r="X29" i="25" s="1"/>
  <c r="W106" i="25"/>
  <c r="X106" i="25" s="1"/>
  <c r="C8" i="32"/>
  <c r="F8" i="32" s="1"/>
  <c r="I5" i="17" s="1"/>
  <c r="C16" i="32"/>
  <c r="F16" i="32" s="1"/>
  <c r="I13" i="17" s="1"/>
  <c r="C18" i="32"/>
  <c r="F18" i="32" s="1"/>
  <c r="I15" i="17" s="1"/>
  <c r="G53" i="7"/>
  <c r="J49" i="25" s="1"/>
  <c r="C14" i="32"/>
  <c r="F14" i="32" s="1"/>
  <c r="I11" i="17" s="1"/>
  <c r="G113" i="7"/>
  <c r="J109" i="25" s="1"/>
  <c r="W109" i="25" s="1"/>
  <c r="X109" i="25" s="1"/>
  <c r="C25" i="32"/>
  <c r="F25" i="32" s="1"/>
  <c r="I22" i="17" s="1"/>
  <c r="C10" i="32"/>
  <c r="F10" i="32" s="1"/>
  <c r="I7" i="17" s="1"/>
  <c r="H109" i="5"/>
  <c r="K109" i="5" s="1"/>
  <c r="I105" i="25" s="1"/>
  <c r="W105" i="25" s="1"/>
  <c r="X105" i="25" s="1"/>
  <c r="D22" i="31"/>
  <c r="G22" i="31" s="1"/>
  <c r="J22" i="31" s="1"/>
  <c r="H19" i="17" s="1"/>
  <c r="D24" i="31"/>
  <c r="G24" i="31" s="1"/>
  <c r="J24" i="31" s="1"/>
  <c r="H21" i="17" s="1"/>
  <c r="H61" i="5"/>
  <c r="K61" i="5" s="1"/>
  <c r="I57" i="25" s="1"/>
  <c r="D15" i="31"/>
  <c r="G15" i="31" s="1"/>
  <c r="J15" i="31" s="1"/>
  <c r="H12" i="17" s="1"/>
  <c r="D19" i="31"/>
  <c r="G19" i="31" s="1"/>
  <c r="J19" i="31" s="1"/>
  <c r="H16" i="17" s="1"/>
  <c r="D26" i="31"/>
  <c r="G26" i="31" s="1"/>
  <c r="J26" i="31" s="1"/>
  <c r="H23" i="17" s="1"/>
  <c r="H70" i="5"/>
  <c r="K70" i="5" s="1"/>
  <c r="I66" i="25" s="1"/>
  <c r="W66" i="25" s="1"/>
  <c r="X66" i="25" s="1"/>
  <c r="D17" i="31"/>
  <c r="G17" i="31" s="1"/>
  <c r="J17" i="31" s="1"/>
  <c r="H14" i="17" s="1"/>
  <c r="H106" i="5"/>
  <c r="K106" i="5" s="1"/>
  <c r="I102" i="25" s="1"/>
  <c r="W102" i="25" s="1"/>
  <c r="X102" i="25" s="1"/>
  <c r="D21" i="31"/>
  <c r="G21" i="31" s="1"/>
  <c r="J21" i="31" s="1"/>
  <c r="H18" i="17" s="1"/>
  <c r="D12" i="31"/>
  <c r="G12" i="31" s="1"/>
  <c r="J12" i="31" s="1"/>
  <c r="H9" i="17" s="1"/>
  <c r="D13" i="31"/>
  <c r="G13" i="31" s="1"/>
  <c r="J13" i="31" s="1"/>
  <c r="H10" i="17" s="1"/>
  <c r="D18" i="31"/>
  <c r="G18" i="31" s="1"/>
  <c r="J18" i="31" s="1"/>
  <c r="H15" i="17" s="1"/>
  <c r="D20" i="31"/>
  <c r="G20" i="31" s="1"/>
  <c r="J20" i="31" s="1"/>
  <c r="H17" i="17" s="1"/>
  <c r="H6" i="6"/>
  <c r="K40" i="6"/>
  <c r="W34" i="25" l="1"/>
  <c r="X34" i="25" s="1"/>
  <c r="W110" i="25"/>
  <c r="X110" i="25" s="1"/>
  <c r="W49" i="25"/>
  <c r="X49" i="25" s="1"/>
  <c r="W57" i="25"/>
  <c r="X57" i="25" s="1"/>
  <c r="D7" i="6"/>
  <c r="C7" i="6" s="1"/>
  <c r="G7" i="6"/>
  <c r="I7" i="6"/>
  <c r="J7" i="6" s="1"/>
  <c r="M7" i="6"/>
  <c r="D8" i="6"/>
  <c r="C8" i="6" s="1"/>
  <c r="I8" i="6"/>
  <c r="J8" i="6" s="1"/>
  <c r="L8" i="6"/>
  <c r="M8" i="6"/>
  <c r="C9" i="6"/>
  <c r="D9" i="6"/>
  <c r="M9" i="6" s="1"/>
  <c r="G9" i="6"/>
  <c r="I9" i="6"/>
  <c r="J9" i="6" s="1"/>
  <c r="L9" i="6"/>
  <c r="D10" i="6"/>
  <c r="L10" i="6" s="1"/>
  <c r="J10" i="6"/>
  <c r="I7" i="29" s="1"/>
  <c r="F11" i="6"/>
  <c r="E7" i="29" s="1"/>
  <c r="E27" i="29" s="1"/>
  <c r="G11" i="6"/>
  <c r="F7" i="29" s="1"/>
  <c r="F27" i="29" s="1"/>
  <c r="I11" i="6"/>
  <c r="C11" i="6" s="1"/>
  <c r="J11" i="6"/>
  <c r="L11" i="6"/>
  <c r="M11" i="6"/>
  <c r="D12" i="6"/>
  <c r="M12" i="6" s="1"/>
  <c r="I12" i="6"/>
  <c r="J12" i="6" s="1"/>
  <c r="L12" i="6"/>
  <c r="C13" i="6"/>
  <c r="D13" i="6"/>
  <c r="L13" i="6" s="1"/>
  <c r="G13" i="6"/>
  <c r="I13" i="6"/>
  <c r="J13" i="6"/>
  <c r="M13" i="6"/>
  <c r="D14" i="6"/>
  <c r="M14" i="6" s="1"/>
  <c r="F14" i="6"/>
  <c r="G14" i="6"/>
  <c r="I14" i="6"/>
  <c r="J14" i="6"/>
  <c r="L14" i="6"/>
  <c r="D15" i="6"/>
  <c r="G15" i="6" s="1"/>
  <c r="F15" i="6"/>
  <c r="I15" i="6"/>
  <c r="J15" i="6" s="1"/>
  <c r="M15" i="6"/>
  <c r="N15" i="6" s="1"/>
  <c r="D16" i="6"/>
  <c r="I16" i="6"/>
  <c r="J16" i="6"/>
  <c r="D17" i="6"/>
  <c r="I17" i="6"/>
  <c r="J17" i="6" s="1"/>
  <c r="C18" i="6"/>
  <c r="D18" i="6"/>
  <c r="G18" i="6" s="1"/>
  <c r="F18" i="6"/>
  <c r="I18" i="6"/>
  <c r="J18" i="6"/>
  <c r="L18" i="6"/>
  <c r="D19" i="6"/>
  <c r="C19" i="6" s="1"/>
  <c r="G19" i="6"/>
  <c r="I19" i="6"/>
  <c r="J19" i="6" s="1"/>
  <c r="M19" i="6"/>
  <c r="D20" i="6"/>
  <c r="C20" i="6" s="1"/>
  <c r="I20" i="6"/>
  <c r="J20" i="6"/>
  <c r="L20" i="6"/>
  <c r="M20" i="6"/>
  <c r="C21" i="6"/>
  <c r="D21" i="6"/>
  <c r="M21" i="6" s="1"/>
  <c r="G21" i="6"/>
  <c r="I21" i="6"/>
  <c r="J21" i="6" s="1"/>
  <c r="L21" i="6"/>
  <c r="D22" i="6"/>
  <c r="L22" i="6" s="1"/>
  <c r="I22" i="6"/>
  <c r="J22" i="6"/>
  <c r="D23" i="6"/>
  <c r="F23" i="6" s="1"/>
  <c r="G23" i="6"/>
  <c r="I23" i="6"/>
  <c r="C23" i="6" s="1"/>
  <c r="L23" i="6"/>
  <c r="M23" i="6"/>
  <c r="D24" i="6"/>
  <c r="M24" i="6" s="1"/>
  <c r="I24" i="6"/>
  <c r="J24" i="6" s="1"/>
  <c r="L24" i="6"/>
  <c r="C25" i="6"/>
  <c r="D25" i="6"/>
  <c r="L25" i="6" s="1"/>
  <c r="G25" i="6"/>
  <c r="I25" i="6"/>
  <c r="J25" i="6"/>
  <c r="M25" i="6"/>
  <c r="D26" i="6"/>
  <c r="M26" i="6" s="1"/>
  <c r="F26" i="6"/>
  <c r="G26" i="6"/>
  <c r="I26" i="6"/>
  <c r="J26" i="6"/>
  <c r="L26" i="6"/>
  <c r="D27" i="6"/>
  <c r="G27" i="6" s="1"/>
  <c r="F27" i="6"/>
  <c r="I27" i="6"/>
  <c r="J27" i="6" s="1"/>
  <c r="M27" i="6"/>
  <c r="D28" i="6"/>
  <c r="I28" i="6"/>
  <c r="J28" i="6"/>
  <c r="C29" i="6"/>
  <c r="D29" i="6"/>
  <c r="I29" i="6"/>
  <c r="J29" i="6" s="1"/>
  <c r="C30" i="6"/>
  <c r="D30" i="6"/>
  <c r="G30" i="6" s="1"/>
  <c r="F30" i="6"/>
  <c r="I30" i="6"/>
  <c r="J30" i="6"/>
  <c r="L30" i="6"/>
  <c r="D31" i="6"/>
  <c r="C31" i="6" s="1"/>
  <c r="G31" i="6"/>
  <c r="I31" i="6"/>
  <c r="J31" i="6" s="1"/>
  <c r="M31" i="6"/>
  <c r="D32" i="6"/>
  <c r="C32" i="6" s="1"/>
  <c r="I32" i="6"/>
  <c r="J32" i="6"/>
  <c r="L32" i="6"/>
  <c r="M32" i="6"/>
  <c r="C33" i="6"/>
  <c r="D33" i="6"/>
  <c r="F33" i="6" s="1"/>
  <c r="N33" i="6" s="1"/>
  <c r="G33" i="6"/>
  <c r="I33" i="6"/>
  <c r="J33" i="6" s="1"/>
  <c r="L33" i="6"/>
  <c r="M33" i="6"/>
  <c r="D34" i="6"/>
  <c r="L34" i="6" s="1"/>
  <c r="I34" i="6"/>
  <c r="J34" i="6"/>
  <c r="D35" i="6"/>
  <c r="F35" i="6" s="1"/>
  <c r="G35" i="6"/>
  <c r="I35" i="6"/>
  <c r="C35" i="6" s="1"/>
  <c r="J35" i="6"/>
  <c r="L35" i="6"/>
  <c r="M35" i="6"/>
  <c r="D36" i="6"/>
  <c r="M36" i="6" s="1"/>
  <c r="F36" i="6"/>
  <c r="I36" i="6"/>
  <c r="J36" i="6" s="1"/>
  <c r="L36" i="6"/>
  <c r="C37" i="6"/>
  <c r="D37" i="6"/>
  <c r="L37" i="6" s="1"/>
  <c r="G37" i="6"/>
  <c r="I37" i="6"/>
  <c r="J37" i="6"/>
  <c r="M37" i="6"/>
  <c r="D38" i="6"/>
  <c r="L38" i="6" s="1"/>
  <c r="F38" i="6"/>
  <c r="G38" i="6"/>
  <c r="I38" i="6"/>
  <c r="J38" i="6"/>
  <c r="D39" i="6"/>
  <c r="G39" i="6" s="1"/>
  <c r="F39" i="6"/>
  <c r="I39" i="6"/>
  <c r="J39" i="6" s="1"/>
  <c r="M39" i="6"/>
  <c r="N39" i="6" s="1"/>
  <c r="D40" i="6"/>
  <c r="I40" i="6"/>
  <c r="J40" i="6"/>
  <c r="D41" i="6"/>
  <c r="I41" i="6"/>
  <c r="J41" i="6" s="1"/>
  <c r="C42" i="6"/>
  <c r="D42" i="6"/>
  <c r="G42" i="6" s="1"/>
  <c r="F42" i="6"/>
  <c r="I42" i="6"/>
  <c r="J42" i="6"/>
  <c r="L42" i="6"/>
  <c r="D43" i="6"/>
  <c r="C43" i="6" s="1"/>
  <c r="G43" i="6"/>
  <c r="I43" i="6"/>
  <c r="J43" i="6" s="1"/>
  <c r="M43" i="6"/>
  <c r="D44" i="6"/>
  <c r="C44" i="6" s="1"/>
  <c r="I44" i="6"/>
  <c r="J44" i="6"/>
  <c r="L44" i="6"/>
  <c r="M44" i="6"/>
  <c r="C45" i="6"/>
  <c r="D45" i="6"/>
  <c r="F45" i="6" s="1"/>
  <c r="N45" i="6" s="1"/>
  <c r="G45" i="6"/>
  <c r="I45" i="6"/>
  <c r="J45" i="6" s="1"/>
  <c r="L45" i="6"/>
  <c r="M45" i="6"/>
  <c r="D46" i="6"/>
  <c r="L46" i="6" s="1"/>
  <c r="I46" i="6"/>
  <c r="J46" i="6"/>
  <c r="D47" i="6"/>
  <c r="F47" i="6" s="1"/>
  <c r="G47" i="6"/>
  <c r="I47" i="6"/>
  <c r="C47" i="6" s="1"/>
  <c r="L47" i="6"/>
  <c r="M47" i="6"/>
  <c r="D48" i="6"/>
  <c r="M48" i="6" s="1"/>
  <c r="F48" i="6"/>
  <c r="I48" i="6"/>
  <c r="J48" i="6" s="1"/>
  <c r="L48" i="6"/>
  <c r="C49" i="6"/>
  <c r="D49" i="6"/>
  <c r="L49" i="6" s="1"/>
  <c r="G49" i="6"/>
  <c r="I49" i="6"/>
  <c r="J49" i="6"/>
  <c r="M49" i="6"/>
  <c r="D50" i="6"/>
  <c r="L50" i="6" s="1"/>
  <c r="F50" i="6"/>
  <c r="G50" i="6"/>
  <c r="I50" i="6"/>
  <c r="J50" i="6"/>
  <c r="C51" i="6"/>
  <c r="D51" i="6"/>
  <c r="L51" i="6" s="1"/>
  <c r="F51" i="6"/>
  <c r="G51" i="6"/>
  <c r="I51" i="6"/>
  <c r="J51" i="6" s="1"/>
  <c r="M51" i="6"/>
  <c r="D52" i="6"/>
  <c r="I52" i="6"/>
  <c r="J52" i="6"/>
  <c r="D53" i="6"/>
  <c r="I53" i="6"/>
  <c r="J53" i="6" s="1"/>
  <c r="C54" i="6"/>
  <c r="D54" i="6"/>
  <c r="G54" i="6" s="1"/>
  <c r="F54" i="6"/>
  <c r="I54" i="6"/>
  <c r="J54" i="6"/>
  <c r="L54" i="6"/>
  <c r="D55" i="6"/>
  <c r="C55" i="6" s="1"/>
  <c r="G55" i="6"/>
  <c r="I55" i="6"/>
  <c r="J55" i="6" s="1"/>
  <c r="M55" i="6"/>
  <c r="D56" i="6"/>
  <c r="C56" i="6" s="1"/>
  <c r="I56" i="6"/>
  <c r="J56" i="6"/>
  <c r="L56" i="6"/>
  <c r="M56" i="6"/>
  <c r="D57" i="6"/>
  <c r="F57" i="6" s="1"/>
  <c r="N57" i="6" s="1"/>
  <c r="G57" i="6"/>
  <c r="I57" i="6"/>
  <c r="C57" i="6" s="1"/>
  <c r="L57" i="6"/>
  <c r="M57" i="6"/>
  <c r="D58" i="6"/>
  <c r="L58" i="6" s="1"/>
  <c r="I58" i="6"/>
  <c r="J58" i="6"/>
  <c r="D59" i="6"/>
  <c r="L59" i="6" s="1"/>
  <c r="G59" i="6"/>
  <c r="I59" i="6"/>
  <c r="C59" i="6" s="1"/>
  <c r="J59" i="6"/>
  <c r="M59" i="6"/>
  <c r="D60" i="6"/>
  <c r="M60" i="6" s="1"/>
  <c r="F60" i="6"/>
  <c r="I60" i="6"/>
  <c r="J60" i="6" s="1"/>
  <c r="L60" i="6"/>
  <c r="C61" i="6"/>
  <c r="D61" i="6"/>
  <c r="L61" i="6" s="1"/>
  <c r="G61" i="6"/>
  <c r="I61" i="6"/>
  <c r="J61" i="6" s="1"/>
  <c r="M61" i="6"/>
  <c r="D62" i="6"/>
  <c r="L62" i="6" s="1"/>
  <c r="F62" i="6"/>
  <c r="G62" i="6"/>
  <c r="I62" i="6"/>
  <c r="J62" i="6"/>
  <c r="C63" i="6"/>
  <c r="D63" i="6"/>
  <c r="F63" i="6"/>
  <c r="G63" i="6"/>
  <c r="I63" i="6"/>
  <c r="J63" i="6" s="1"/>
  <c r="L63" i="6"/>
  <c r="M63" i="6"/>
  <c r="N63" i="6" s="1"/>
  <c r="P63" i="6" s="1"/>
  <c r="D64" i="6"/>
  <c r="I64" i="6"/>
  <c r="J64" i="6"/>
  <c r="D65" i="6"/>
  <c r="I65" i="6"/>
  <c r="J65" i="6" s="1"/>
  <c r="C66" i="6"/>
  <c r="D66" i="6"/>
  <c r="G66" i="6" s="1"/>
  <c r="F66" i="6"/>
  <c r="I66" i="6"/>
  <c r="J66" i="6"/>
  <c r="L66" i="6"/>
  <c r="D67" i="6"/>
  <c r="C67" i="6" s="1"/>
  <c r="G67" i="6"/>
  <c r="I67" i="6"/>
  <c r="J67" i="6" s="1"/>
  <c r="M67" i="6"/>
  <c r="D68" i="6"/>
  <c r="C68" i="6" s="1"/>
  <c r="I68" i="6"/>
  <c r="J68" i="6"/>
  <c r="L68" i="6"/>
  <c r="M68" i="6"/>
  <c r="D69" i="6"/>
  <c r="F69" i="6"/>
  <c r="G69" i="6"/>
  <c r="N69" i="6" s="1"/>
  <c r="I69" i="6"/>
  <c r="C69" i="6" s="1"/>
  <c r="L69" i="6"/>
  <c r="M69" i="6"/>
  <c r="D70" i="6"/>
  <c r="L70" i="6" s="1"/>
  <c r="I70" i="6"/>
  <c r="J70" i="6"/>
  <c r="D71" i="6"/>
  <c r="L71" i="6" s="1"/>
  <c r="G71" i="6"/>
  <c r="I71" i="6"/>
  <c r="C71" i="6" s="1"/>
  <c r="J71" i="6"/>
  <c r="M71" i="6"/>
  <c r="D72" i="6"/>
  <c r="M72" i="6" s="1"/>
  <c r="F72" i="6"/>
  <c r="I72" i="6"/>
  <c r="J72" i="6" s="1"/>
  <c r="L72" i="6"/>
  <c r="C73" i="6"/>
  <c r="D73" i="6"/>
  <c r="L73" i="6" s="1"/>
  <c r="G73" i="6"/>
  <c r="I73" i="6"/>
  <c r="J73" i="6" s="1"/>
  <c r="M73" i="6"/>
  <c r="D74" i="6"/>
  <c r="F74" i="6" s="1"/>
  <c r="I74" i="6"/>
  <c r="J74" i="6"/>
  <c r="C75" i="6"/>
  <c r="D75" i="6"/>
  <c r="F75" i="6"/>
  <c r="G75" i="6"/>
  <c r="I75" i="6"/>
  <c r="J75" i="6" s="1"/>
  <c r="L75" i="6"/>
  <c r="M75" i="6"/>
  <c r="D76" i="6"/>
  <c r="I76" i="6"/>
  <c r="J76" i="6"/>
  <c r="C77" i="6"/>
  <c r="D77" i="6"/>
  <c r="G77" i="6"/>
  <c r="I77" i="6"/>
  <c r="J77" i="6" s="1"/>
  <c r="M77" i="6"/>
  <c r="C78" i="6"/>
  <c r="D78" i="6"/>
  <c r="G78" i="6" s="1"/>
  <c r="F78" i="6"/>
  <c r="I78" i="6"/>
  <c r="J78" i="6"/>
  <c r="L78" i="6"/>
  <c r="D79" i="6"/>
  <c r="C79" i="6" s="1"/>
  <c r="G79" i="6"/>
  <c r="I79" i="6"/>
  <c r="J79" i="6" s="1"/>
  <c r="M79" i="6"/>
  <c r="D80" i="6"/>
  <c r="F80" i="6"/>
  <c r="I80" i="6"/>
  <c r="J80" i="6"/>
  <c r="L80" i="6"/>
  <c r="D81" i="6"/>
  <c r="F81" i="6"/>
  <c r="G81" i="6"/>
  <c r="N81" i="6" s="1"/>
  <c r="I81" i="6"/>
  <c r="J81" i="6" s="1"/>
  <c r="L81" i="6"/>
  <c r="P81" i="6" s="1"/>
  <c r="M81" i="6"/>
  <c r="D82" i="6"/>
  <c r="I82" i="6"/>
  <c r="J82" i="6"/>
  <c r="D83" i="6"/>
  <c r="L83" i="6" s="1"/>
  <c r="G83" i="6"/>
  <c r="I83" i="6"/>
  <c r="C83" i="6" s="1"/>
  <c r="J83" i="6"/>
  <c r="M83" i="6"/>
  <c r="D84" i="6"/>
  <c r="M84" i="6" s="1"/>
  <c r="F84" i="6"/>
  <c r="I84" i="6"/>
  <c r="J84" i="6" s="1"/>
  <c r="L84" i="6"/>
  <c r="C85" i="6"/>
  <c r="D85" i="6"/>
  <c r="L85" i="6" s="1"/>
  <c r="G85" i="6"/>
  <c r="I85" i="6"/>
  <c r="J85" i="6" s="1"/>
  <c r="M85" i="6"/>
  <c r="D86" i="6"/>
  <c r="G86" i="6" s="1"/>
  <c r="F86" i="6"/>
  <c r="I86" i="6"/>
  <c r="J86" i="6"/>
  <c r="L86" i="6"/>
  <c r="D87" i="6"/>
  <c r="F87" i="6"/>
  <c r="G87" i="6"/>
  <c r="I87" i="6"/>
  <c r="J87" i="6" s="1"/>
  <c r="L87" i="6"/>
  <c r="M87" i="6"/>
  <c r="N87" i="6" s="1"/>
  <c r="D88" i="6"/>
  <c r="I88" i="6"/>
  <c r="J88" i="6"/>
  <c r="D89" i="6"/>
  <c r="G89" i="6"/>
  <c r="I89" i="6"/>
  <c r="J89" i="6"/>
  <c r="D90" i="6"/>
  <c r="G90" i="6" s="1"/>
  <c r="F90" i="6"/>
  <c r="I90" i="6"/>
  <c r="C90" i="6" s="1"/>
  <c r="L90" i="6"/>
  <c r="C91" i="6"/>
  <c r="D91" i="6"/>
  <c r="F91" i="6" s="1"/>
  <c r="G91" i="6"/>
  <c r="I91" i="6"/>
  <c r="J91" i="6" s="1"/>
  <c r="M91" i="6"/>
  <c r="N91" i="6" s="1"/>
  <c r="D92" i="6"/>
  <c r="G92" i="6" s="1"/>
  <c r="F92" i="6"/>
  <c r="I92" i="6"/>
  <c r="J92" i="6"/>
  <c r="C93" i="6"/>
  <c r="D93" i="6"/>
  <c r="F93" i="6"/>
  <c r="N93" i="6" s="1"/>
  <c r="G93" i="6"/>
  <c r="I93" i="6"/>
  <c r="J93" i="6" s="1"/>
  <c r="L93" i="6"/>
  <c r="M93" i="6"/>
  <c r="D94" i="6"/>
  <c r="C94" i="6" s="1"/>
  <c r="F94" i="6"/>
  <c r="G94" i="6"/>
  <c r="I94" i="6"/>
  <c r="J94" i="6"/>
  <c r="D95" i="6"/>
  <c r="L95" i="6" s="1"/>
  <c r="F95" i="6"/>
  <c r="G95" i="6"/>
  <c r="I95" i="6"/>
  <c r="J95" i="6"/>
  <c r="D96" i="6"/>
  <c r="F96" i="6" s="1"/>
  <c r="I96" i="6"/>
  <c r="J96" i="6" s="1"/>
  <c r="D97" i="6"/>
  <c r="G97" i="6"/>
  <c r="I97" i="6"/>
  <c r="J97" i="6"/>
  <c r="M97" i="6"/>
  <c r="D98" i="6"/>
  <c r="M98" i="6" s="1"/>
  <c r="F98" i="6"/>
  <c r="I98" i="6"/>
  <c r="J98" i="6"/>
  <c r="L98" i="6"/>
  <c r="C99" i="6"/>
  <c r="D99" i="6"/>
  <c r="F99" i="6"/>
  <c r="G99" i="6"/>
  <c r="I99" i="6"/>
  <c r="J99" i="6"/>
  <c r="L99" i="6"/>
  <c r="M99" i="6"/>
  <c r="N99" i="6" s="1"/>
  <c r="D100" i="6"/>
  <c r="M100" i="6" s="1"/>
  <c r="G100" i="6"/>
  <c r="I100" i="6"/>
  <c r="J100" i="6"/>
  <c r="L100" i="6"/>
  <c r="D101" i="6"/>
  <c r="L101" i="6" s="1"/>
  <c r="F101" i="6"/>
  <c r="I101" i="6"/>
  <c r="J101" i="6" s="1"/>
  <c r="C102" i="6"/>
  <c r="D102" i="6"/>
  <c r="L102" i="6" s="1"/>
  <c r="G102" i="6"/>
  <c r="I102" i="6"/>
  <c r="J102" i="6"/>
  <c r="D103" i="6"/>
  <c r="L103" i="6" s="1"/>
  <c r="F103" i="6"/>
  <c r="G103" i="6"/>
  <c r="I103" i="6"/>
  <c r="J103" i="6" s="1"/>
  <c r="C104" i="6"/>
  <c r="D104" i="6"/>
  <c r="F104" i="6"/>
  <c r="G104" i="6"/>
  <c r="I104" i="6"/>
  <c r="J104" i="6"/>
  <c r="L104" i="6"/>
  <c r="M104" i="6"/>
  <c r="N104" i="6" s="1"/>
  <c r="D105" i="6"/>
  <c r="F105" i="6" s="1"/>
  <c r="I105" i="6"/>
  <c r="J105" i="6" s="1"/>
  <c r="D106" i="6"/>
  <c r="F106" i="6" s="1"/>
  <c r="I106" i="6"/>
  <c r="J106" i="6"/>
  <c r="C107" i="6"/>
  <c r="D107" i="6"/>
  <c r="F107" i="6" s="1"/>
  <c r="I107" i="6"/>
  <c r="J107" i="6"/>
  <c r="L107" i="6"/>
  <c r="D108" i="6"/>
  <c r="C108" i="6" s="1"/>
  <c r="I108" i="6"/>
  <c r="J108" i="6" s="1"/>
  <c r="M108" i="6"/>
  <c r="C109" i="6"/>
  <c r="D109" i="6"/>
  <c r="F109" i="6" s="1"/>
  <c r="G109" i="6"/>
  <c r="I109" i="6"/>
  <c r="J109" i="6"/>
  <c r="L109" i="6"/>
  <c r="M109" i="6"/>
  <c r="N109" i="6" s="1"/>
  <c r="D110" i="6"/>
  <c r="C110" i="6" s="1"/>
  <c r="G110" i="6"/>
  <c r="I110" i="6"/>
  <c r="J110" i="6" s="1"/>
  <c r="L110" i="6"/>
  <c r="M110" i="6"/>
  <c r="C111" i="6"/>
  <c r="D111" i="6"/>
  <c r="F111" i="6"/>
  <c r="G111" i="6"/>
  <c r="I111" i="6"/>
  <c r="J111" i="6"/>
  <c r="L111" i="6"/>
  <c r="M111" i="6"/>
  <c r="N111" i="6" s="1"/>
  <c r="D112" i="6"/>
  <c r="M112" i="6" s="1"/>
  <c r="N112" i="6" s="1"/>
  <c r="F112" i="6"/>
  <c r="G112" i="6"/>
  <c r="I112" i="6"/>
  <c r="J112" i="6"/>
  <c r="L112" i="6"/>
  <c r="P112" i="6" s="1"/>
  <c r="D113" i="6"/>
  <c r="L113" i="6" s="1"/>
  <c r="F113" i="6"/>
  <c r="I113" i="6"/>
  <c r="J113" i="6" s="1"/>
  <c r="D114" i="6"/>
  <c r="L114" i="6" s="1"/>
  <c r="G114" i="6"/>
  <c r="I114" i="6"/>
  <c r="J114" i="6"/>
  <c r="D115" i="6"/>
  <c r="L115" i="6" s="1"/>
  <c r="F115" i="6"/>
  <c r="G115" i="6"/>
  <c r="I115" i="6"/>
  <c r="J115" i="6" s="1"/>
  <c r="C116" i="6"/>
  <c r="D116" i="6"/>
  <c r="F116" i="6"/>
  <c r="N116" i="6" s="1"/>
  <c r="G116" i="6"/>
  <c r="I116" i="6"/>
  <c r="J116" i="6"/>
  <c r="L116" i="6"/>
  <c r="M116" i="6"/>
  <c r="D117" i="6"/>
  <c r="F117" i="6" s="1"/>
  <c r="I117" i="6"/>
  <c r="J117" i="6" s="1"/>
  <c r="D118" i="6"/>
  <c r="C118" i="6" s="1"/>
  <c r="I118" i="6"/>
  <c r="J118" i="6"/>
  <c r="C119" i="6"/>
  <c r="D119" i="6"/>
  <c r="F119" i="6" s="1"/>
  <c r="I119" i="6"/>
  <c r="J119" i="6" s="1"/>
  <c r="D120" i="6"/>
  <c r="C120" i="6" s="1"/>
  <c r="I120" i="6"/>
  <c r="J120" i="6" s="1"/>
  <c r="M120" i="6"/>
  <c r="C121" i="6"/>
  <c r="D121" i="6"/>
  <c r="F121" i="6" s="1"/>
  <c r="G121" i="6"/>
  <c r="I121" i="6"/>
  <c r="J121" i="6"/>
  <c r="L121" i="6"/>
  <c r="M121" i="6"/>
  <c r="N121" i="6" s="1"/>
  <c r="D122" i="6"/>
  <c r="C122" i="6" s="1"/>
  <c r="G122" i="6"/>
  <c r="I122" i="6"/>
  <c r="J122" i="6" s="1"/>
  <c r="L122" i="6"/>
  <c r="M122" i="6"/>
  <c r="J6" i="6"/>
  <c r="L6" i="6"/>
  <c r="D6" i="6"/>
  <c r="I6" i="6"/>
  <c r="D6" i="3"/>
  <c r="I27" i="29" l="1"/>
  <c r="P116" i="6"/>
  <c r="E116" i="6" s="1"/>
  <c r="H116" i="6" s="1"/>
  <c r="K116" i="6" s="1"/>
  <c r="K109" i="6"/>
  <c r="P111" i="6"/>
  <c r="P121" i="6"/>
  <c r="P93" i="6"/>
  <c r="E93" i="6"/>
  <c r="H93" i="6" s="1"/>
  <c r="K93" i="6" s="1"/>
  <c r="P95" i="6"/>
  <c r="E95" i="6"/>
  <c r="H95" i="6" s="1"/>
  <c r="K95" i="6" s="1"/>
  <c r="P109" i="6"/>
  <c r="P104" i="6"/>
  <c r="E104" i="6" s="1"/>
  <c r="H104" i="6" s="1"/>
  <c r="K104" i="6" s="1"/>
  <c r="P115" i="6"/>
  <c r="P99" i="6"/>
  <c r="E99" i="6" s="1"/>
  <c r="H99" i="6" s="1"/>
  <c r="K99" i="6" s="1"/>
  <c r="P33" i="6"/>
  <c r="E33" i="6"/>
  <c r="H33" i="6" s="1"/>
  <c r="K33" i="6" s="1"/>
  <c r="N9" i="6"/>
  <c r="P9" i="6" s="1"/>
  <c r="L120" i="6"/>
  <c r="M119" i="6"/>
  <c r="C117" i="6"/>
  <c r="F114" i="6"/>
  <c r="G113" i="6"/>
  <c r="L108" i="6"/>
  <c r="M107" i="6"/>
  <c r="C105" i="6"/>
  <c r="F102" i="6"/>
  <c r="G101" i="6"/>
  <c r="C92" i="6"/>
  <c r="P87" i="6"/>
  <c r="E87" i="6" s="1"/>
  <c r="H87" i="6" s="1"/>
  <c r="K87" i="6" s="1"/>
  <c r="C80" i="6"/>
  <c r="G80" i="6"/>
  <c r="P57" i="6"/>
  <c r="E57" i="6" s="1"/>
  <c r="H57" i="6" s="1"/>
  <c r="P51" i="6"/>
  <c r="N37" i="6"/>
  <c r="P37" i="6" s="1"/>
  <c r="N35" i="6"/>
  <c r="E90" i="6"/>
  <c r="H90" i="6" s="1"/>
  <c r="F64" i="6"/>
  <c r="G64" i="6"/>
  <c r="L64" i="6"/>
  <c r="M64" i="6"/>
  <c r="C64" i="6"/>
  <c r="F53" i="6"/>
  <c r="G53" i="6"/>
  <c r="L53" i="6"/>
  <c r="M53" i="6"/>
  <c r="F40" i="6"/>
  <c r="G40" i="6"/>
  <c r="L40" i="6"/>
  <c r="M40" i="6"/>
  <c r="C40" i="6"/>
  <c r="F29" i="6"/>
  <c r="G29" i="6"/>
  <c r="L29" i="6"/>
  <c r="M29" i="6"/>
  <c r="F16" i="6"/>
  <c r="G16" i="6"/>
  <c r="L16" i="6"/>
  <c r="M16" i="6"/>
  <c r="C16" i="6"/>
  <c r="L119" i="6"/>
  <c r="M118" i="6"/>
  <c r="N118" i="6" s="1"/>
  <c r="M117" i="6"/>
  <c r="N117" i="6" s="1"/>
  <c r="C115" i="6"/>
  <c r="L106" i="6"/>
  <c r="M105" i="6"/>
  <c r="C103" i="6"/>
  <c r="F100" i="6"/>
  <c r="N100" i="6" s="1"/>
  <c r="G98" i="6"/>
  <c r="N98" i="6" s="1"/>
  <c r="M96" i="6"/>
  <c r="G96" i="6"/>
  <c r="C95" i="6"/>
  <c r="J90" i="6"/>
  <c r="F89" i="6"/>
  <c r="L89" i="6"/>
  <c r="C53" i="6"/>
  <c r="F88" i="6"/>
  <c r="G88" i="6"/>
  <c r="M88" i="6"/>
  <c r="C88" i="6"/>
  <c r="L118" i="6"/>
  <c r="C114" i="6"/>
  <c r="L97" i="6"/>
  <c r="F97" i="6"/>
  <c r="N97" i="6" s="1"/>
  <c r="C96" i="6"/>
  <c r="C89" i="6"/>
  <c r="M115" i="6"/>
  <c r="N115" i="6" s="1"/>
  <c r="E115" i="6" s="1"/>
  <c r="H115" i="6" s="1"/>
  <c r="K115" i="6" s="1"/>
  <c r="C113" i="6"/>
  <c r="C97" i="6"/>
  <c r="M92" i="6"/>
  <c r="N92" i="6" s="1"/>
  <c r="M86" i="6"/>
  <c r="N86" i="6" s="1"/>
  <c r="P86" i="6" s="1"/>
  <c r="E86" i="6" s="1"/>
  <c r="H86" i="6" s="1"/>
  <c r="K86" i="6" s="1"/>
  <c r="C86" i="6"/>
  <c r="E81" i="6"/>
  <c r="H81" i="6" s="1"/>
  <c r="K81" i="6" s="1"/>
  <c r="F76" i="6"/>
  <c r="G76" i="6"/>
  <c r="L76" i="6"/>
  <c r="M76" i="6"/>
  <c r="C76" i="6"/>
  <c r="G74" i="6"/>
  <c r="P70" i="6"/>
  <c r="E70" i="6"/>
  <c r="H70" i="6" s="1"/>
  <c r="K70" i="6" s="1"/>
  <c r="N24" i="6"/>
  <c r="P14" i="6"/>
  <c r="E14" i="6" s="1"/>
  <c r="H14" i="6" s="1"/>
  <c r="K14" i="6" s="1"/>
  <c r="E112" i="6"/>
  <c r="H112" i="6" s="1"/>
  <c r="K112" i="6" s="1"/>
  <c r="F122" i="6"/>
  <c r="N122" i="6" s="1"/>
  <c r="P122" i="6" s="1"/>
  <c r="E111" i="6"/>
  <c r="H111" i="6" s="1"/>
  <c r="K111" i="6" s="1"/>
  <c r="F110" i="6"/>
  <c r="N110" i="6" s="1"/>
  <c r="P110" i="6" s="1"/>
  <c r="E110" i="6" s="1"/>
  <c r="H110" i="6" s="1"/>
  <c r="K110" i="6" s="1"/>
  <c r="M103" i="6"/>
  <c r="N103" i="6" s="1"/>
  <c r="P103" i="6" s="1"/>
  <c r="C101" i="6"/>
  <c r="M94" i="6"/>
  <c r="N94" i="6" s="1"/>
  <c r="G120" i="6"/>
  <c r="M114" i="6"/>
  <c r="N114" i="6" s="1"/>
  <c r="P114" i="6" s="1"/>
  <c r="C112" i="6"/>
  <c r="G108" i="6"/>
  <c r="M102" i="6"/>
  <c r="N102" i="6" s="1"/>
  <c r="P102" i="6" s="1"/>
  <c r="E102" i="6" s="1"/>
  <c r="H102" i="6" s="1"/>
  <c r="K102" i="6" s="1"/>
  <c r="C100" i="6"/>
  <c r="C98" i="6"/>
  <c r="M95" i="6"/>
  <c r="N95" i="6" s="1"/>
  <c r="L94" i="6"/>
  <c r="L92" i="6"/>
  <c r="L88" i="6"/>
  <c r="E30" i="6"/>
  <c r="H30" i="6" s="1"/>
  <c r="K30" i="6" s="1"/>
  <c r="N26" i="6"/>
  <c r="N23" i="6"/>
  <c r="F17" i="6"/>
  <c r="G17" i="6"/>
  <c r="L17" i="6"/>
  <c r="M17" i="6"/>
  <c r="L117" i="6"/>
  <c r="F120" i="6"/>
  <c r="N120" i="6" s="1"/>
  <c r="G119" i="6"/>
  <c r="M113" i="6"/>
  <c r="M101" i="6"/>
  <c r="N101" i="6" s="1"/>
  <c r="P101" i="6" s="1"/>
  <c r="C81" i="6"/>
  <c r="N75" i="6"/>
  <c r="L74" i="6"/>
  <c r="M74" i="6"/>
  <c r="N74" i="6" s="1"/>
  <c r="C74" i="6"/>
  <c r="N72" i="6"/>
  <c r="P72" i="6" s="1"/>
  <c r="E72" i="6" s="1"/>
  <c r="H72" i="6" s="1"/>
  <c r="K72" i="6" s="1"/>
  <c r="P69" i="6"/>
  <c r="E69" i="6" s="1"/>
  <c r="H69" i="6" s="1"/>
  <c r="F52" i="6"/>
  <c r="G52" i="6"/>
  <c r="L52" i="6"/>
  <c r="M52" i="6"/>
  <c r="C52" i="6"/>
  <c r="P50" i="6"/>
  <c r="N48" i="6"/>
  <c r="P45" i="6"/>
  <c r="E45" i="6" s="1"/>
  <c r="H45" i="6" s="1"/>
  <c r="K45" i="6" s="1"/>
  <c r="F28" i="6"/>
  <c r="G28" i="6"/>
  <c r="L28" i="6"/>
  <c r="M28" i="6"/>
  <c r="N28" i="6" s="1"/>
  <c r="C28" i="6"/>
  <c r="C17" i="6"/>
  <c r="M106" i="6"/>
  <c r="N106" i="6" s="1"/>
  <c r="L105" i="6"/>
  <c r="E121" i="6"/>
  <c r="H121" i="6" s="1"/>
  <c r="K121" i="6" s="1"/>
  <c r="E109" i="6"/>
  <c r="H109" i="6" s="1"/>
  <c r="F108" i="6"/>
  <c r="G107" i="6"/>
  <c r="G118" i="6"/>
  <c r="G106" i="6"/>
  <c r="L96" i="6"/>
  <c r="M80" i="6"/>
  <c r="N73" i="6"/>
  <c r="E63" i="6"/>
  <c r="H63" i="6" s="1"/>
  <c r="K63" i="6" s="1"/>
  <c r="N51" i="6"/>
  <c r="N47" i="6"/>
  <c r="N27" i="6"/>
  <c r="J23" i="6"/>
  <c r="C106" i="6"/>
  <c r="F118" i="6"/>
  <c r="G117" i="6"/>
  <c r="G105" i="6"/>
  <c r="L82" i="6"/>
  <c r="M82" i="6"/>
  <c r="N82" i="6" s="1"/>
  <c r="C82" i="6"/>
  <c r="F82" i="6"/>
  <c r="G82" i="6"/>
  <c r="P78" i="6"/>
  <c r="F65" i="6"/>
  <c r="G65" i="6"/>
  <c r="L65" i="6"/>
  <c r="M65" i="6"/>
  <c r="F41" i="6"/>
  <c r="G41" i="6"/>
  <c r="L41" i="6"/>
  <c r="M41" i="6"/>
  <c r="N41" i="6" s="1"/>
  <c r="M89" i="6"/>
  <c r="C87" i="6"/>
  <c r="F77" i="6"/>
  <c r="N77" i="6" s="1"/>
  <c r="L77" i="6"/>
  <c r="C65" i="6"/>
  <c r="J47" i="6"/>
  <c r="C41" i="6"/>
  <c r="N14" i="6"/>
  <c r="N11" i="6"/>
  <c r="L91" i="6"/>
  <c r="M90" i="6"/>
  <c r="N90" i="6" s="1"/>
  <c r="P90" i="6" s="1"/>
  <c r="F85" i="6"/>
  <c r="N85" i="6" s="1"/>
  <c r="G84" i="6"/>
  <c r="N84" i="6" s="1"/>
  <c r="L79" i="6"/>
  <c r="M78" i="6"/>
  <c r="N78" i="6" s="1"/>
  <c r="E78" i="6" s="1"/>
  <c r="H78" i="6" s="1"/>
  <c r="K78" i="6" s="1"/>
  <c r="F73" i="6"/>
  <c r="G72" i="6"/>
  <c r="J69" i="6"/>
  <c r="L67" i="6"/>
  <c r="M66" i="6"/>
  <c r="N66" i="6" s="1"/>
  <c r="P66" i="6" s="1"/>
  <c r="F61" i="6"/>
  <c r="N61" i="6" s="1"/>
  <c r="G60" i="6"/>
  <c r="N60" i="6" s="1"/>
  <c r="J57" i="6"/>
  <c r="L55" i="6"/>
  <c r="M54" i="6"/>
  <c r="N54" i="6" s="1"/>
  <c r="P54" i="6" s="1"/>
  <c r="F49" i="6"/>
  <c r="N49" i="6" s="1"/>
  <c r="G48" i="6"/>
  <c r="L43" i="6"/>
  <c r="M42" i="6"/>
  <c r="N42" i="6" s="1"/>
  <c r="P42" i="6" s="1"/>
  <c r="F37" i="6"/>
  <c r="G36" i="6"/>
  <c r="N36" i="6" s="1"/>
  <c r="L31" i="6"/>
  <c r="M30" i="6"/>
  <c r="N30" i="6" s="1"/>
  <c r="P30" i="6" s="1"/>
  <c r="F25" i="6"/>
  <c r="N25" i="6" s="1"/>
  <c r="G24" i="6"/>
  <c r="L19" i="6"/>
  <c r="M18" i="6"/>
  <c r="N18" i="6" s="1"/>
  <c r="P18" i="6" s="1"/>
  <c r="F13" i="6"/>
  <c r="N13" i="6" s="1"/>
  <c r="G12" i="6"/>
  <c r="N12" i="6" s="1"/>
  <c r="L7" i="6"/>
  <c r="C39" i="6"/>
  <c r="C27" i="6"/>
  <c r="F24" i="6"/>
  <c r="C15" i="6"/>
  <c r="F12" i="6"/>
  <c r="F83" i="6"/>
  <c r="N83" i="6" s="1"/>
  <c r="F71" i="6"/>
  <c r="N71" i="6" s="1"/>
  <c r="G70" i="6"/>
  <c r="C62" i="6"/>
  <c r="F59" i="6"/>
  <c r="N59" i="6" s="1"/>
  <c r="G58" i="6"/>
  <c r="C50" i="6"/>
  <c r="G46" i="6"/>
  <c r="C38" i="6"/>
  <c r="G34" i="6"/>
  <c r="C26" i="6"/>
  <c r="G22" i="6"/>
  <c r="C14" i="6"/>
  <c r="G10" i="6"/>
  <c r="F70" i="6"/>
  <c r="F58" i="6"/>
  <c r="F46" i="6"/>
  <c r="F34" i="6"/>
  <c r="F22" i="6"/>
  <c r="F10" i="6"/>
  <c r="C84" i="6"/>
  <c r="C72" i="6"/>
  <c r="G68" i="6"/>
  <c r="M62" i="6"/>
  <c r="N62" i="6" s="1"/>
  <c r="P62" i="6" s="1"/>
  <c r="C60" i="6"/>
  <c r="G56" i="6"/>
  <c r="M50" i="6"/>
  <c r="N50" i="6" s="1"/>
  <c r="E50" i="6" s="1"/>
  <c r="H50" i="6" s="1"/>
  <c r="K50" i="6" s="1"/>
  <c r="C48" i="6"/>
  <c r="G44" i="6"/>
  <c r="L39" i="6"/>
  <c r="M38" i="6"/>
  <c r="N38" i="6" s="1"/>
  <c r="P38" i="6" s="1"/>
  <c r="C36" i="6"/>
  <c r="G32" i="6"/>
  <c r="L27" i="6"/>
  <c r="C24" i="6"/>
  <c r="F21" i="6"/>
  <c r="N21" i="6" s="1"/>
  <c r="G20" i="6"/>
  <c r="L15" i="6"/>
  <c r="C12" i="6"/>
  <c r="F9" i="6"/>
  <c r="G8" i="6"/>
  <c r="F68" i="6"/>
  <c r="N68" i="6" s="1"/>
  <c r="F56" i="6"/>
  <c r="N56" i="6" s="1"/>
  <c r="F44" i="6"/>
  <c r="N44" i="6" s="1"/>
  <c r="F32" i="6"/>
  <c r="N32" i="6" s="1"/>
  <c r="F20" i="6"/>
  <c r="N20" i="6" s="1"/>
  <c r="F8" i="6"/>
  <c r="N8" i="6" s="1"/>
  <c r="F79" i="6"/>
  <c r="N79" i="6" s="1"/>
  <c r="C70" i="6"/>
  <c r="F67" i="6"/>
  <c r="N67" i="6" s="1"/>
  <c r="C58" i="6"/>
  <c r="F55" i="6"/>
  <c r="N55" i="6" s="1"/>
  <c r="C46" i="6"/>
  <c r="F43" i="6"/>
  <c r="N43" i="6" s="1"/>
  <c r="C34" i="6"/>
  <c r="F31" i="6"/>
  <c r="N31" i="6" s="1"/>
  <c r="C22" i="6"/>
  <c r="F19" i="6"/>
  <c r="N19" i="6" s="1"/>
  <c r="C10" i="6"/>
  <c r="F7" i="6"/>
  <c r="N7" i="6" s="1"/>
  <c r="M70" i="6"/>
  <c r="N70" i="6" s="1"/>
  <c r="M58" i="6"/>
  <c r="N58" i="6" s="1"/>
  <c r="P58" i="6" s="1"/>
  <c r="M46" i="6"/>
  <c r="M34" i="6"/>
  <c r="M22" i="6"/>
  <c r="N22" i="6" s="1"/>
  <c r="P22" i="6" s="1"/>
  <c r="M10" i="6"/>
  <c r="L7" i="3"/>
  <c r="M7" i="3"/>
  <c r="N7" i="3" s="1"/>
  <c r="L8" i="3"/>
  <c r="M8" i="3"/>
  <c r="N8" i="3"/>
  <c r="P8" i="3"/>
  <c r="L9" i="3"/>
  <c r="M9" i="3"/>
  <c r="N9" i="3"/>
  <c r="P9" i="3"/>
  <c r="L10" i="3"/>
  <c r="P10" i="3" s="1"/>
  <c r="M10" i="3"/>
  <c r="N10" i="3" s="1"/>
  <c r="L11" i="3"/>
  <c r="M11" i="3"/>
  <c r="N11" i="3"/>
  <c r="P11" i="3"/>
  <c r="L12" i="3"/>
  <c r="M12" i="3"/>
  <c r="N12" i="3"/>
  <c r="P12" i="3"/>
  <c r="L13" i="3"/>
  <c r="M13" i="3"/>
  <c r="N13" i="3" s="1"/>
  <c r="L14" i="3"/>
  <c r="M14" i="3"/>
  <c r="N14" i="3" s="1"/>
  <c r="P14" i="3" s="1"/>
  <c r="L15" i="3"/>
  <c r="M15" i="3"/>
  <c r="N15" i="3"/>
  <c r="P15" i="3"/>
  <c r="L16" i="3"/>
  <c r="M16" i="3"/>
  <c r="N16" i="3" s="1"/>
  <c r="L17" i="3"/>
  <c r="M17" i="3"/>
  <c r="N17" i="3" s="1"/>
  <c r="P17" i="3" s="1"/>
  <c r="L18" i="3"/>
  <c r="M18" i="3"/>
  <c r="N18" i="3"/>
  <c r="P18" i="3"/>
  <c r="L19" i="3"/>
  <c r="M19" i="3"/>
  <c r="N19" i="3" s="1"/>
  <c r="L20" i="3"/>
  <c r="M20" i="3"/>
  <c r="N20" i="3" s="1"/>
  <c r="P20" i="3" s="1"/>
  <c r="L21" i="3"/>
  <c r="M21" i="3"/>
  <c r="N21" i="3"/>
  <c r="P21" i="3"/>
  <c r="L22" i="3"/>
  <c r="M22" i="3"/>
  <c r="N22" i="3" s="1"/>
  <c r="L23" i="3"/>
  <c r="M23" i="3"/>
  <c r="N23" i="3" s="1"/>
  <c r="P23" i="3" s="1"/>
  <c r="L24" i="3"/>
  <c r="M24" i="3"/>
  <c r="N24" i="3"/>
  <c r="P24" i="3"/>
  <c r="L25" i="3"/>
  <c r="M25" i="3"/>
  <c r="N25" i="3" s="1"/>
  <c r="L26" i="3"/>
  <c r="M26" i="3"/>
  <c r="N26" i="3" s="1"/>
  <c r="P26" i="3" s="1"/>
  <c r="L27" i="3"/>
  <c r="M27" i="3"/>
  <c r="N27" i="3" s="1"/>
  <c r="P27" i="3" s="1"/>
  <c r="L28" i="3"/>
  <c r="P28" i="3" s="1"/>
  <c r="M28" i="3"/>
  <c r="N28" i="3" s="1"/>
  <c r="L29" i="3"/>
  <c r="M29" i="3"/>
  <c r="N29" i="3" s="1"/>
  <c r="P29" i="3" s="1"/>
  <c r="L30" i="3"/>
  <c r="M30" i="3"/>
  <c r="N30" i="3" s="1"/>
  <c r="P30" i="3" s="1"/>
  <c r="L31" i="3"/>
  <c r="M31" i="3"/>
  <c r="N31" i="3" s="1"/>
  <c r="L32" i="3"/>
  <c r="M32" i="3"/>
  <c r="N32" i="3" s="1"/>
  <c r="P32" i="3" s="1"/>
  <c r="L33" i="3"/>
  <c r="M33" i="3"/>
  <c r="N33" i="3" s="1"/>
  <c r="P33" i="3" s="1"/>
  <c r="L34" i="3"/>
  <c r="P34" i="3" s="1"/>
  <c r="M34" i="3"/>
  <c r="N34" i="3" s="1"/>
  <c r="L35" i="3"/>
  <c r="M35" i="3"/>
  <c r="N35" i="3" s="1"/>
  <c r="P35" i="3" s="1"/>
  <c r="L36" i="3"/>
  <c r="M36" i="3"/>
  <c r="N36" i="3" s="1"/>
  <c r="P36" i="3" s="1"/>
  <c r="L37" i="3"/>
  <c r="M37" i="3"/>
  <c r="N37" i="3" s="1"/>
  <c r="L38" i="3"/>
  <c r="M38" i="3"/>
  <c r="N38" i="3" s="1"/>
  <c r="P38" i="3" s="1"/>
  <c r="L39" i="3"/>
  <c r="M39" i="3"/>
  <c r="N39" i="3" s="1"/>
  <c r="P39" i="3" s="1"/>
  <c r="L40" i="3"/>
  <c r="P40" i="3" s="1"/>
  <c r="M40" i="3"/>
  <c r="N40" i="3" s="1"/>
  <c r="L41" i="3"/>
  <c r="M41" i="3"/>
  <c r="N41" i="3" s="1"/>
  <c r="P41" i="3" s="1"/>
  <c r="L42" i="3"/>
  <c r="M42" i="3"/>
  <c r="N42" i="3" s="1"/>
  <c r="P42" i="3" s="1"/>
  <c r="L43" i="3"/>
  <c r="M43" i="3"/>
  <c r="N43" i="3" s="1"/>
  <c r="L44" i="3"/>
  <c r="M44" i="3"/>
  <c r="N44" i="3" s="1"/>
  <c r="P44" i="3" s="1"/>
  <c r="L45" i="3"/>
  <c r="M45" i="3"/>
  <c r="N45" i="3" s="1"/>
  <c r="P45" i="3" s="1"/>
  <c r="L46" i="3"/>
  <c r="P46" i="3" s="1"/>
  <c r="M46" i="3"/>
  <c r="N46" i="3" s="1"/>
  <c r="L47" i="3"/>
  <c r="M47" i="3"/>
  <c r="N47" i="3" s="1"/>
  <c r="P47" i="3" s="1"/>
  <c r="L48" i="3"/>
  <c r="M48" i="3"/>
  <c r="N48" i="3" s="1"/>
  <c r="P48" i="3" s="1"/>
  <c r="L49" i="3"/>
  <c r="M49" i="3"/>
  <c r="N49" i="3" s="1"/>
  <c r="L50" i="3"/>
  <c r="M50" i="3"/>
  <c r="N50" i="3" s="1"/>
  <c r="P50" i="3" s="1"/>
  <c r="L51" i="3"/>
  <c r="M51" i="3"/>
  <c r="N51" i="3" s="1"/>
  <c r="P51" i="3" s="1"/>
  <c r="L52" i="3"/>
  <c r="P52" i="3" s="1"/>
  <c r="M52" i="3"/>
  <c r="N52" i="3" s="1"/>
  <c r="L53" i="3"/>
  <c r="M53" i="3"/>
  <c r="N53" i="3" s="1"/>
  <c r="P53" i="3" s="1"/>
  <c r="L54" i="3"/>
  <c r="M54" i="3"/>
  <c r="N54" i="3" s="1"/>
  <c r="P54" i="3" s="1"/>
  <c r="L55" i="3"/>
  <c r="M55" i="3"/>
  <c r="N55" i="3" s="1"/>
  <c r="L56" i="3"/>
  <c r="M56" i="3"/>
  <c r="N56" i="3" s="1"/>
  <c r="P56" i="3" s="1"/>
  <c r="L57" i="3"/>
  <c r="M57" i="3"/>
  <c r="N57" i="3" s="1"/>
  <c r="P57" i="3" s="1"/>
  <c r="L58" i="3"/>
  <c r="P58" i="3" s="1"/>
  <c r="M58" i="3"/>
  <c r="N58" i="3" s="1"/>
  <c r="L59" i="3"/>
  <c r="M59" i="3"/>
  <c r="N59" i="3" s="1"/>
  <c r="P59" i="3" s="1"/>
  <c r="L60" i="3"/>
  <c r="M60" i="3"/>
  <c r="N60" i="3" s="1"/>
  <c r="P60" i="3" s="1"/>
  <c r="L61" i="3"/>
  <c r="M61" i="3"/>
  <c r="N61" i="3" s="1"/>
  <c r="L62" i="3"/>
  <c r="M62" i="3"/>
  <c r="N62" i="3" s="1"/>
  <c r="P62" i="3" s="1"/>
  <c r="L63" i="3"/>
  <c r="M63" i="3"/>
  <c r="N63" i="3" s="1"/>
  <c r="P63" i="3" s="1"/>
  <c r="L64" i="3"/>
  <c r="P64" i="3" s="1"/>
  <c r="M64" i="3"/>
  <c r="N64" i="3" s="1"/>
  <c r="L65" i="3"/>
  <c r="M65" i="3"/>
  <c r="N65" i="3" s="1"/>
  <c r="P65" i="3" s="1"/>
  <c r="L66" i="3"/>
  <c r="M66" i="3"/>
  <c r="N66" i="3" s="1"/>
  <c r="P66" i="3" s="1"/>
  <c r="L67" i="3"/>
  <c r="M67" i="3"/>
  <c r="N67" i="3" s="1"/>
  <c r="L68" i="3"/>
  <c r="M68" i="3"/>
  <c r="N68" i="3" s="1"/>
  <c r="P68" i="3" s="1"/>
  <c r="L69" i="3"/>
  <c r="M69" i="3"/>
  <c r="N69" i="3" s="1"/>
  <c r="P69" i="3" s="1"/>
  <c r="L70" i="3"/>
  <c r="P70" i="3" s="1"/>
  <c r="M70" i="3"/>
  <c r="N70" i="3" s="1"/>
  <c r="L71" i="3"/>
  <c r="M71" i="3"/>
  <c r="N71" i="3" s="1"/>
  <c r="P71" i="3" s="1"/>
  <c r="L72" i="3"/>
  <c r="P72" i="3" s="1"/>
  <c r="M72" i="3"/>
  <c r="N72" i="3" s="1"/>
  <c r="L73" i="3"/>
  <c r="M73" i="3"/>
  <c r="N73" i="3" s="1"/>
  <c r="L74" i="3"/>
  <c r="M74" i="3"/>
  <c r="N74" i="3" s="1"/>
  <c r="P74" i="3" s="1"/>
  <c r="L75" i="3"/>
  <c r="M75" i="3"/>
  <c r="N75" i="3" s="1"/>
  <c r="P75" i="3" s="1"/>
  <c r="L76" i="3"/>
  <c r="P76" i="3" s="1"/>
  <c r="M76" i="3"/>
  <c r="N76" i="3" s="1"/>
  <c r="L77" i="3"/>
  <c r="M77" i="3"/>
  <c r="N77" i="3" s="1"/>
  <c r="P77" i="3" s="1"/>
  <c r="L78" i="3"/>
  <c r="P78" i="3" s="1"/>
  <c r="M78" i="3"/>
  <c r="N78" i="3" s="1"/>
  <c r="L79" i="3"/>
  <c r="M79" i="3"/>
  <c r="N79" i="3" s="1"/>
  <c r="L80" i="3"/>
  <c r="M80" i="3"/>
  <c r="N80" i="3" s="1"/>
  <c r="P80" i="3" s="1"/>
  <c r="L81" i="3"/>
  <c r="M81" i="3"/>
  <c r="N81" i="3" s="1"/>
  <c r="P81" i="3" s="1"/>
  <c r="L82" i="3"/>
  <c r="P82" i="3" s="1"/>
  <c r="M82" i="3"/>
  <c r="N82" i="3" s="1"/>
  <c r="L83" i="3"/>
  <c r="M83" i="3"/>
  <c r="N83" i="3" s="1"/>
  <c r="P83" i="3" s="1"/>
  <c r="L84" i="3"/>
  <c r="P84" i="3" s="1"/>
  <c r="M84" i="3"/>
  <c r="N84" i="3" s="1"/>
  <c r="L85" i="3"/>
  <c r="M85" i="3"/>
  <c r="N85" i="3" s="1"/>
  <c r="L86" i="3"/>
  <c r="M86" i="3"/>
  <c r="N86" i="3" s="1"/>
  <c r="P86" i="3" s="1"/>
  <c r="L87" i="3"/>
  <c r="M87" i="3"/>
  <c r="N87" i="3" s="1"/>
  <c r="P87" i="3" s="1"/>
  <c r="L88" i="3"/>
  <c r="P88" i="3" s="1"/>
  <c r="M88" i="3"/>
  <c r="N88" i="3" s="1"/>
  <c r="L89" i="3"/>
  <c r="M89" i="3"/>
  <c r="N89" i="3" s="1"/>
  <c r="P89" i="3" s="1"/>
  <c r="L90" i="3"/>
  <c r="M90" i="3"/>
  <c r="N90" i="3" s="1"/>
  <c r="P90" i="3" s="1"/>
  <c r="L91" i="3"/>
  <c r="M91" i="3"/>
  <c r="N91" i="3" s="1"/>
  <c r="L92" i="3"/>
  <c r="M92" i="3"/>
  <c r="N92" i="3" s="1"/>
  <c r="P92" i="3" s="1"/>
  <c r="L93" i="3"/>
  <c r="M93" i="3"/>
  <c r="N93" i="3" s="1"/>
  <c r="P93" i="3" s="1"/>
  <c r="L94" i="3"/>
  <c r="P94" i="3" s="1"/>
  <c r="M94" i="3"/>
  <c r="N94" i="3" s="1"/>
  <c r="L95" i="3"/>
  <c r="M95" i="3"/>
  <c r="N95" i="3" s="1"/>
  <c r="P95" i="3" s="1"/>
  <c r="L96" i="3"/>
  <c r="P96" i="3" s="1"/>
  <c r="M96" i="3"/>
  <c r="N96" i="3" s="1"/>
  <c r="L97" i="3"/>
  <c r="M97" i="3"/>
  <c r="N97" i="3" s="1"/>
  <c r="L98" i="3"/>
  <c r="M98" i="3"/>
  <c r="N98" i="3" s="1"/>
  <c r="P98" i="3" s="1"/>
  <c r="L99" i="3"/>
  <c r="M99" i="3"/>
  <c r="N99" i="3" s="1"/>
  <c r="P99" i="3" s="1"/>
  <c r="L100" i="3"/>
  <c r="P100" i="3" s="1"/>
  <c r="M100" i="3"/>
  <c r="N100" i="3" s="1"/>
  <c r="L101" i="3"/>
  <c r="M101" i="3"/>
  <c r="N101" i="3" s="1"/>
  <c r="P101" i="3" s="1"/>
  <c r="L102" i="3"/>
  <c r="M102" i="3"/>
  <c r="N102" i="3" s="1"/>
  <c r="P102" i="3" s="1"/>
  <c r="L103" i="3"/>
  <c r="M103" i="3"/>
  <c r="N103" i="3" s="1"/>
  <c r="L104" i="3"/>
  <c r="M104" i="3"/>
  <c r="N104" i="3" s="1"/>
  <c r="P104" i="3" s="1"/>
  <c r="L105" i="3"/>
  <c r="M105" i="3"/>
  <c r="N105" i="3" s="1"/>
  <c r="P105" i="3" s="1"/>
  <c r="L106" i="3"/>
  <c r="P106" i="3" s="1"/>
  <c r="M106" i="3"/>
  <c r="N106" i="3" s="1"/>
  <c r="L107" i="3"/>
  <c r="M107" i="3"/>
  <c r="N107" i="3" s="1"/>
  <c r="P107" i="3" s="1"/>
  <c r="L108" i="3"/>
  <c r="M108" i="3"/>
  <c r="N108" i="3" s="1"/>
  <c r="P108" i="3" s="1"/>
  <c r="L109" i="3"/>
  <c r="M109" i="3"/>
  <c r="N109" i="3" s="1"/>
  <c r="L110" i="3"/>
  <c r="M110" i="3"/>
  <c r="N110" i="3" s="1"/>
  <c r="L111" i="3"/>
  <c r="M111" i="3"/>
  <c r="N111" i="3" s="1"/>
  <c r="P111" i="3" s="1"/>
  <c r="L112" i="3"/>
  <c r="P112" i="3" s="1"/>
  <c r="M112" i="3"/>
  <c r="N112" i="3" s="1"/>
  <c r="L113" i="3"/>
  <c r="M113" i="3"/>
  <c r="N113" i="3" s="1"/>
  <c r="L114" i="3"/>
  <c r="M114" i="3"/>
  <c r="N114" i="3" s="1"/>
  <c r="P114" i="3" s="1"/>
  <c r="L115" i="3"/>
  <c r="M115" i="3"/>
  <c r="N115" i="3" s="1"/>
  <c r="L116" i="3"/>
  <c r="M116" i="3"/>
  <c r="N116" i="3" s="1"/>
  <c r="P116" i="3" s="1"/>
  <c r="L117" i="3"/>
  <c r="M117" i="3"/>
  <c r="N117" i="3" s="1"/>
  <c r="L118" i="3"/>
  <c r="P118" i="3" s="1"/>
  <c r="M118" i="3"/>
  <c r="N118" i="3" s="1"/>
  <c r="L119" i="3"/>
  <c r="M119" i="3"/>
  <c r="N119" i="3" s="1"/>
  <c r="L120" i="3"/>
  <c r="M120" i="3"/>
  <c r="N120" i="3" s="1"/>
  <c r="P120" i="3" s="1"/>
  <c r="L121" i="3"/>
  <c r="M121" i="3"/>
  <c r="N121" i="3" s="1"/>
  <c r="L122" i="3"/>
  <c r="M122" i="3"/>
  <c r="N122" i="3" s="1"/>
  <c r="P44" i="6" l="1"/>
  <c r="E44" i="6" s="1"/>
  <c r="H44" i="6" s="1"/>
  <c r="K44" i="6" s="1"/>
  <c r="P32" i="6"/>
  <c r="E32" i="6" s="1"/>
  <c r="H32" i="6" s="1"/>
  <c r="K32" i="6" s="1"/>
  <c r="P56" i="6"/>
  <c r="E56" i="6" s="1"/>
  <c r="H56" i="6" s="1"/>
  <c r="K56" i="6" s="1"/>
  <c r="P36" i="6"/>
  <c r="E36" i="6" s="1"/>
  <c r="H36" i="6" s="1"/>
  <c r="K36" i="6" s="1"/>
  <c r="P59" i="6"/>
  <c r="E59" i="6"/>
  <c r="H59" i="6" s="1"/>
  <c r="K59" i="6" s="1"/>
  <c r="P84" i="6"/>
  <c r="E84" i="6"/>
  <c r="H84" i="6" s="1"/>
  <c r="K84" i="6" s="1"/>
  <c r="E98" i="6"/>
  <c r="H98" i="6" s="1"/>
  <c r="K98" i="6" s="1"/>
  <c r="P98" i="6"/>
  <c r="P8" i="6"/>
  <c r="E8" i="6" s="1"/>
  <c r="H8" i="6" s="1"/>
  <c r="K8" i="6" s="1"/>
  <c r="E20" i="6"/>
  <c r="H20" i="6" s="1"/>
  <c r="K20" i="6" s="1"/>
  <c r="P20" i="6"/>
  <c r="P13" i="6"/>
  <c r="E13" i="6" s="1"/>
  <c r="H13" i="6" s="1"/>
  <c r="K13" i="6" s="1"/>
  <c r="P85" i="6"/>
  <c r="E85" i="6" s="1"/>
  <c r="H85" i="6" s="1"/>
  <c r="K85" i="6" s="1"/>
  <c r="P100" i="6"/>
  <c r="E100" i="6" s="1"/>
  <c r="H100" i="6" s="1"/>
  <c r="K100" i="6" s="1"/>
  <c r="P71" i="6"/>
  <c r="E71" i="6"/>
  <c r="H71" i="6" s="1"/>
  <c r="K71" i="6" s="1"/>
  <c r="P68" i="6"/>
  <c r="E68" i="6" s="1"/>
  <c r="H68" i="6" s="1"/>
  <c r="K68" i="6" s="1"/>
  <c r="E12" i="6"/>
  <c r="H12" i="6" s="1"/>
  <c r="K12" i="6" s="1"/>
  <c r="P12" i="6"/>
  <c r="P49" i="6"/>
  <c r="E49" i="6"/>
  <c r="H49" i="6" s="1"/>
  <c r="K49" i="6" s="1"/>
  <c r="P83" i="6"/>
  <c r="E83" i="6"/>
  <c r="H83" i="6" s="1"/>
  <c r="K83" i="6" s="1"/>
  <c r="P25" i="6"/>
  <c r="E25" i="6" s="1"/>
  <c r="H25" i="6" s="1"/>
  <c r="K25" i="6" s="1"/>
  <c r="E60" i="6"/>
  <c r="H60" i="6" s="1"/>
  <c r="K60" i="6" s="1"/>
  <c r="P60" i="6"/>
  <c r="P21" i="6"/>
  <c r="E21" i="6"/>
  <c r="H21" i="6" s="1"/>
  <c r="K21" i="6" s="1"/>
  <c r="P61" i="6"/>
  <c r="E61" i="6"/>
  <c r="H61" i="6" s="1"/>
  <c r="K61" i="6" s="1"/>
  <c r="P79" i="6"/>
  <c r="E79" i="6"/>
  <c r="H79" i="6" s="1"/>
  <c r="K79" i="6" s="1"/>
  <c r="P118" i="6"/>
  <c r="E118" i="6" s="1"/>
  <c r="H118" i="6" s="1"/>
  <c r="K118" i="6" s="1"/>
  <c r="P55" i="6"/>
  <c r="E55" i="6"/>
  <c r="H55" i="6" s="1"/>
  <c r="K55" i="6" s="1"/>
  <c r="P41" i="6"/>
  <c r="E41" i="6" s="1"/>
  <c r="H41" i="6" s="1"/>
  <c r="K41" i="6" s="1"/>
  <c r="P47" i="6"/>
  <c r="E47" i="6"/>
  <c r="H47" i="6" s="1"/>
  <c r="N80" i="6"/>
  <c r="P28" i="6"/>
  <c r="E28" i="6"/>
  <c r="H28" i="6" s="1"/>
  <c r="K28" i="6" s="1"/>
  <c r="N52" i="6"/>
  <c r="P52" i="6" s="1"/>
  <c r="E52" i="6" s="1"/>
  <c r="H52" i="6" s="1"/>
  <c r="K52" i="6" s="1"/>
  <c r="P117" i="6"/>
  <c r="E117" i="6" s="1"/>
  <c r="H117" i="6" s="1"/>
  <c r="K117" i="6" s="1"/>
  <c r="K90" i="6"/>
  <c r="N10" i="6"/>
  <c r="P39" i="6"/>
  <c r="E39" i="6" s="1"/>
  <c r="H39" i="6" s="1"/>
  <c r="K39" i="6" s="1"/>
  <c r="K57" i="6"/>
  <c r="E77" i="6"/>
  <c r="H77" i="6" s="1"/>
  <c r="K77" i="6" s="1"/>
  <c r="P77" i="6"/>
  <c r="E9" i="6"/>
  <c r="H9" i="6" s="1"/>
  <c r="K9" i="6" s="1"/>
  <c r="E58" i="6"/>
  <c r="H58" i="6" s="1"/>
  <c r="K58" i="6" s="1"/>
  <c r="E37" i="6"/>
  <c r="H37" i="6" s="1"/>
  <c r="K37" i="6" s="1"/>
  <c r="N88" i="6"/>
  <c r="E88" i="6" s="1"/>
  <c r="H88" i="6" s="1"/>
  <c r="K88" i="6" s="1"/>
  <c r="P48" i="6"/>
  <c r="E48" i="6" s="1"/>
  <c r="H48" i="6" s="1"/>
  <c r="K48" i="6" s="1"/>
  <c r="P26" i="6"/>
  <c r="E26" i="6" s="1"/>
  <c r="H26" i="6" s="1"/>
  <c r="K26" i="6" s="1"/>
  <c r="P19" i="6"/>
  <c r="E19" i="6" s="1"/>
  <c r="H19" i="6" s="1"/>
  <c r="K19" i="6" s="1"/>
  <c r="E51" i="6"/>
  <c r="H51" i="6" s="1"/>
  <c r="K51" i="6" s="1"/>
  <c r="P74" i="6"/>
  <c r="E74" i="6" s="1"/>
  <c r="H74" i="6" s="1"/>
  <c r="K74" i="6" s="1"/>
  <c r="N76" i="6"/>
  <c r="E76" i="6" s="1"/>
  <c r="H76" i="6" s="1"/>
  <c r="K76" i="6" s="1"/>
  <c r="N16" i="6"/>
  <c r="N40" i="6"/>
  <c r="E103" i="6"/>
  <c r="H103" i="6" s="1"/>
  <c r="K103" i="6" s="1"/>
  <c r="N34" i="6"/>
  <c r="P11" i="6"/>
  <c r="E11" i="6" s="1"/>
  <c r="P75" i="6"/>
  <c r="E75" i="6"/>
  <c r="H75" i="6" s="1"/>
  <c r="K75" i="6" s="1"/>
  <c r="E54" i="6"/>
  <c r="H54" i="6" s="1"/>
  <c r="K54" i="6" s="1"/>
  <c r="P76" i="6"/>
  <c r="N96" i="6"/>
  <c r="P16" i="6"/>
  <c r="E16" i="6"/>
  <c r="H16" i="6" s="1"/>
  <c r="K16" i="6" s="1"/>
  <c r="P40" i="6"/>
  <c r="E40" i="6"/>
  <c r="H40" i="6" s="1"/>
  <c r="N64" i="6"/>
  <c r="P64" i="6" s="1"/>
  <c r="E66" i="6"/>
  <c r="H66" i="6" s="1"/>
  <c r="K66" i="6" s="1"/>
  <c r="N107" i="6"/>
  <c r="E101" i="6"/>
  <c r="H101" i="6" s="1"/>
  <c r="K101" i="6" s="1"/>
  <c r="P91" i="6"/>
  <c r="E91" i="6" s="1"/>
  <c r="H91" i="6" s="1"/>
  <c r="K91" i="6" s="1"/>
  <c r="N46" i="6"/>
  <c r="P31" i="6"/>
  <c r="E31" i="6" s="1"/>
  <c r="H31" i="6" s="1"/>
  <c r="K31" i="6" s="1"/>
  <c r="N65" i="6"/>
  <c r="P35" i="6"/>
  <c r="E35" i="6" s="1"/>
  <c r="H35" i="6" s="1"/>
  <c r="K35" i="6" s="1"/>
  <c r="P88" i="6"/>
  <c r="E62" i="6"/>
  <c r="H62" i="6" s="1"/>
  <c r="K62" i="6" s="1"/>
  <c r="P73" i="6"/>
  <c r="E73" i="6" s="1"/>
  <c r="H73" i="6" s="1"/>
  <c r="K73" i="6" s="1"/>
  <c r="P15" i="6"/>
  <c r="E15" i="6" s="1"/>
  <c r="H15" i="6" s="1"/>
  <c r="K15" i="6" s="1"/>
  <c r="P67" i="6"/>
  <c r="E67" i="6"/>
  <c r="H67" i="6" s="1"/>
  <c r="K67" i="6" s="1"/>
  <c r="E18" i="6"/>
  <c r="H18" i="6" s="1"/>
  <c r="K18" i="6" s="1"/>
  <c r="N17" i="6"/>
  <c r="P17" i="6" s="1"/>
  <c r="E17" i="6" s="1"/>
  <c r="H17" i="6" s="1"/>
  <c r="K17" i="6" s="1"/>
  <c r="E122" i="6"/>
  <c r="H122" i="6" s="1"/>
  <c r="K122" i="6" s="1"/>
  <c r="P7" i="6"/>
  <c r="E7" i="6"/>
  <c r="H7" i="6" s="1"/>
  <c r="K7" i="6" s="1"/>
  <c r="K69" i="6"/>
  <c r="N89" i="6"/>
  <c r="P89" i="6" s="1"/>
  <c r="E89" i="6" s="1"/>
  <c r="H89" i="6" s="1"/>
  <c r="K89" i="6" s="1"/>
  <c r="P82" i="6"/>
  <c r="E82" i="6"/>
  <c r="H82" i="6" s="1"/>
  <c r="K82" i="6" s="1"/>
  <c r="N108" i="6"/>
  <c r="P108" i="6" s="1"/>
  <c r="E92" i="6"/>
  <c r="H92" i="6" s="1"/>
  <c r="K92" i="6" s="1"/>
  <c r="P92" i="6"/>
  <c r="E42" i="6"/>
  <c r="H42" i="6" s="1"/>
  <c r="K42" i="6" s="1"/>
  <c r="E38" i="6"/>
  <c r="H38" i="6" s="1"/>
  <c r="K38" i="6" s="1"/>
  <c r="P94" i="6"/>
  <c r="E94" i="6" s="1"/>
  <c r="H94" i="6" s="1"/>
  <c r="K94" i="6" s="1"/>
  <c r="N105" i="6"/>
  <c r="P105" i="6" s="1"/>
  <c r="E105" i="6" s="1"/>
  <c r="H105" i="6" s="1"/>
  <c r="K105" i="6" s="1"/>
  <c r="P24" i="6"/>
  <c r="E24" i="6" s="1"/>
  <c r="H24" i="6" s="1"/>
  <c r="K24" i="6" s="1"/>
  <c r="P29" i="6"/>
  <c r="E29" i="6" s="1"/>
  <c r="H29" i="6" s="1"/>
  <c r="K29" i="6" s="1"/>
  <c r="P43" i="6"/>
  <c r="E43" i="6" s="1"/>
  <c r="H43" i="6" s="1"/>
  <c r="K43" i="6" s="1"/>
  <c r="P97" i="6"/>
  <c r="E97" i="6" s="1"/>
  <c r="H97" i="6" s="1"/>
  <c r="K97" i="6" s="1"/>
  <c r="E22" i="6"/>
  <c r="H22" i="6" s="1"/>
  <c r="K22" i="6" s="1"/>
  <c r="P106" i="6"/>
  <c r="E106" i="6" s="1"/>
  <c r="H106" i="6" s="1"/>
  <c r="K106" i="6" s="1"/>
  <c r="N119" i="6"/>
  <c r="E114" i="6"/>
  <c r="H114" i="6" s="1"/>
  <c r="K114" i="6" s="1"/>
  <c r="K47" i="6"/>
  <c r="P27" i="6"/>
  <c r="E27" i="6"/>
  <c r="H27" i="6" s="1"/>
  <c r="K27" i="6" s="1"/>
  <c r="N113" i="6"/>
  <c r="P23" i="6"/>
  <c r="E23" i="6"/>
  <c r="H23" i="6" s="1"/>
  <c r="K23" i="6" s="1"/>
  <c r="N29" i="6"/>
  <c r="N53" i="6"/>
  <c r="P120" i="6"/>
  <c r="E120" i="6"/>
  <c r="H120" i="6" s="1"/>
  <c r="K120" i="6" s="1"/>
  <c r="P119" i="3"/>
  <c r="P7" i="3"/>
  <c r="P13" i="3"/>
  <c r="P117" i="3"/>
  <c r="P22" i="3"/>
  <c r="P122" i="3"/>
  <c r="P110" i="3"/>
  <c r="P115" i="3"/>
  <c r="P79" i="3"/>
  <c r="P43" i="3"/>
  <c r="P121" i="3"/>
  <c r="P109" i="3"/>
  <c r="P103" i="3"/>
  <c r="P97" i="3"/>
  <c r="P91" i="3"/>
  <c r="P85" i="3"/>
  <c r="P73" i="3"/>
  <c r="P67" i="3"/>
  <c r="P61" i="3"/>
  <c r="P55" i="3"/>
  <c r="P49" i="3"/>
  <c r="P37" i="3"/>
  <c r="P31" i="3"/>
  <c r="P25" i="3"/>
  <c r="P16" i="3"/>
  <c r="P113" i="3"/>
  <c r="P19" i="3"/>
  <c r="H11" i="6" l="1"/>
  <c r="K11" i="6" s="1"/>
  <c r="G7" i="25" s="1"/>
  <c r="D7" i="29"/>
  <c r="E64" i="6"/>
  <c r="H64" i="6" s="1"/>
  <c r="K64" i="6" s="1"/>
  <c r="P53" i="6"/>
  <c r="E53" i="6" s="1"/>
  <c r="H53" i="6" s="1"/>
  <c r="K53" i="6" s="1"/>
  <c r="P80" i="6"/>
  <c r="E80" i="6" s="1"/>
  <c r="H80" i="6" s="1"/>
  <c r="K80" i="6" s="1"/>
  <c r="P10" i="6"/>
  <c r="E10" i="6"/>
  <c r="H10" i="6" s="1"/>
  <c r="K10" i="6" s="1"/>
  <c r="G6" i="25" s="1"/>
  <c r="P46" i="6"/>
  <c r="E46" i="6"/>
  <c r="H46" i="6" s="1"/>
  <c r="K46" i="6" s="1"/>
  <c r="P119" i="6"/>
  <c r="E119" i="6" s="1"/>
  <c r="H119" i="6" s="1"/>
  <c r="K119" i="6" s="1"/>
  <c r="P96" i="6"/>
  <c r="E96" i="6" s="1"/>
  <c r="H96" i="6" s="1"/>
  <c r="K96" i="6" s="1"/>
  <c r="P34" i="6"/>
  <c r="E34" i="6"/>
  <c r="H34" i="6" s="1"/>
  <c r="K34" i="6" s="1"/>
  <c r="P113" i="6"/>
  <c r="E113" i="6" s="1"/>
  <c r="H113" i="6" s="1"/>
  <c r="K113" i="6" s="1"/>
  <c r="P65" i="6"/>
  <c r="E65" i="6" s="1"/>
  <c r="H65" i="6" s="1"/>
  <c r="K65" i="6" s="1"/>
  <c r="E108" i="6"/>
  <c r="H108" i="6" s="1"/>
  <c r="K108" i="6" s="1"/>
  <c r="P107" i="6"/>
  <c r="E107" i="6"/>
  <c r="H107" i="6" s="1"/>
  <c r="K107" i="6" s="1"/>
  <c r="F7" i="3"/>
  <c r="G7" i="3"/>
  <c r="F8" i="3"/>
  <c r="G8" i="3"/>
  <c r="F9" i="3"/>
  <c r="G9" i="3"/>
  <c r="F10" i="3"/>
  <c r="G10" i="3"/>
  <c r="F11" i="3"/>
  <c r="G11" i="3"/>
  <c r="F12" i="3"/>
  <c r="G12" i="3"/>
  <c r="F13" i="3"/>
  <c r="G13" i="3"/>
  <c r="F14" i="3"/>
  <c r="G14" i="3"/>
  <c r="F15" i="3"/>
  <c r="G15" i="3"/>
  <c r="F16" i="3"/>
  <c r="G16" i="3"/>
  <c r="F17" i="3"/>
  <c r="G17" i="3"/>
  <c r="F18" i="3"/>
  <c r="G18" i="3"/>
  <c r="F19" i="3"/>
  <c r="G19" i="3"/>
  <c r="F20" i="3"/>
  <c r="G20" i="3"/>
  <c r="F21" i="3"/>
  <c r="G21" i="3"/>
  <c r="F22" i="3"/>
  <c r="G22" i="3"/>
  <c r="F23" i="3"/>
  <c r="G23" i="3"/>
  <c r="F24" i="3"/>
  <c r="G24" i="3"/>
  <c r="F25" i="3"/>
  <c r="G25" i="3"/>
  <c r="F26" i="3"/>
  <c r="G26" i="3"/>
  <c r="F27" i="3"/>
  <c r="G27" i="3"/>
  <c r="F28" i="3"/>
  <c r="E28" i="3" s="1"/>
  <c r="H28" i="3" s="1"/>
  <c r="K28" i="3" s="1"/>
  <c r="G28" i="3"/>
  <c r="F29" i="3"/>
  <c r="G29" i="3"/>
  <c r="F30" i="3"/>
  <c r="G30" i="3"/>
  <c r="F31" i="3"/>
  <c r="G31" i="3"/>
  <c r="F32" i="3"/>
  <c r="G32" i="3"/>
  <c r="F33" i="3"/>
  <c r="G33" i="3"/>
  <c r="F34" i="3"/>
  <c r="G34" i="3"/>
  <c r="F35" i="3"/>
  <c r="G35" i="3"/>
  <c r="F36" i="3"/>
  <c r="G36" i="3"/>
  <c r="F37" i="3"/>
  <c r="E37" i="3" s="1"/>
  <c r="H37" i="3" s="1"/>
  <c r="K37" i="3" s="1"/>
  <c r="G37" i="3"/>
  <c r="F38" i="3"/>
  <c r="G38" i="3"/>
  <c r="F39" i="3"/>
  <c r="G39" i="3"/>
  <c r="F40" i="3"/>
  <c r="G40" i="3"/>
  <c r="F41" i="3"/>
  <c r="G41" i="3"/>
  <c r="F42" i="3"/>
  <c r="G42" i="3"/>
  <c r="F43" i="3"/>
  <c r="E43" i="3" s="1"/>
  <c r="H43" i="3" s="1"/>
  <c r="K43" i="3" s="1"/>
  <c r="G43" i="3"/>
  <c r="F44" i="3"/>
  <c r="G44" i="3"/>
  <c r="F45" i="3"/>
  <c r="G45" i="3"/>
  <c r="F46" i="3"/>
  <c r="E46" i="3" s="1"/>
  <c r="H46" i="3" s="1"/>
  <c r="K46" i="3" s="1"/>
  <c r="G46" i="3"/>
  <c r="F47" i="3"/>
  <c r="G47" i="3"/>
  <c r="F48" i="3"/>
  <c r="G48" i="3"/>
  <c r="F49" i="3"/>
  <c r="G49" i="3"/>
  <c r="F50" i="3"/>
  <c r="G50" i="3"/>
  <c r="F51" i="3"/>
  <c r="E51" i="3" s="1"/>
  <c r="H51" i="3" s="1"/>
  <c r="G51" i="3"/>
  <c r="F52" i="3"/>
  <c r="G52" i="3"/>
  <c r="F53" i="3"/>
  <c r="G53" i="3"/>
  <c r="F54" i="3"/>
  <c r="G54" i="3"/>
  <c r="F55" i="3"/>
  <c r="E55" i="3" s="1"/>
  <c r="H55" i="3" s="1"/>
  <c r="K55" i="3" s="1"/>
  <c r="G55" i="3"/>
  <c r="F56" i="3"/>
  <c r="G56" i="3"/>
  <c r="F57" i="3"/>
  <c r="G57" i="3"/>
  <c r="F58" i="3"/>
  <c r="G58" i="3"/>
  <c r="F59" i="3"/>
  <c r="G59" i="3"/>
  <c r="F60" i="3"/>
  <c r="G60" i="3"/>
  <c r="F61" i="3"/>
  <c r="E61" i="3" s="1"/>
  <c r="H61" i="3" s="1"/>
  <c r="G61" i="3"/>
  <c r="F62" i="3"/>
  <c r="G62" i="3"/>
  <c r="F63" i="3"/>
  <c r="G63" i="3"/>
  <c r="F64" i="3"/>
  <c r="G64" i="3"/>
  <c r="F65" i="3"/>
  <c r="G65" i="3"/>
  <c r="F66" i="3"/>
  <c r="E66" i="3" s="1"/>
  <c r="H66" i="3" s="1"/>
  <c r="K66" i="3" s="1"/>
  <c r="G66" i="3"/>
  <c r="F67" i="3"/>
  <c r="G67" i="3"/>
  <c r="F68" i="3"/>
  <c r="G68" i="3"/>
  <c r="F69" i="3"/>
  <c r="G69" i="3"/>
  <c r="F70" i="3"/>
  <c r="G70" i="3"/>
  <c r="F71" i="3"/>
  <c r="G71" i="3"/>
  <c r="F72" i="3"/>
  <c r="G72" i="3"/>
  <c r="F73" i="3"/>
  <c r="G73" i="3"/>
  <c r="F74" i="3"/>
  <c r="G74" i="3"/>
  <c r="F75" i="3"/>
  <c r="G75" i="3"/>
  <c r="F76" i="3"/>
  <c r="G76" i="3"/>
  <c r="F77" i="3"/>
  <c r="G77" i="3"/>
  <c r="F78" i="3"/>
  <c r="E78" i="3" s="1"/>
  <c r="H78" i="3" s="1"/>
  <c r="K78" i="3" s="1"/>
  <c r="G78" i="3"/>
  <c r="F79" i="3"/>
  <c r="E79" i="3" s="1"/>
  <c r="H79" i="3" s="1"/>
  <c r="K79" i="3" s="1"/>
  <c r="G79" i="3"/>
  <c r="F80" i="3"/>
  <c r="G80" i="3"/>
  <c r="F81" i="3"/>
  <c r="G81" i="3"/>
  <c r="F82" i="3"/>
  <c r="E82" i="3" s="1"/>
  <c r="H82" i="3" s="1"/>
  <c r="K82" i="3" s="1"/>
  <c r="G82" i="3"/>
  <c r="F83" i="3"/>
  <c r="G83" i="3"/>
  <c r="F84" i="3"/>
  <c r="G84" i="3"/>
  <c r="F85" i="3"/>
  <c r="G85" i="3"/>
  <c r="F86" i="3"/>
  <c r="G86" i="3"/>
  <c r="F87" i="3"/>
  <c r="E87" i="3" s="1"/>
  <c r="H87" i="3" s="1"/>
  <c r="G87" i="3"/>
  <c r="F88" i="3"/>
  <c r="E88" i="3" s="1"/>
  <c r="H88" i="3" s="1"/>
  <c r="K88" i="3" s="1"/>
  <c r="G88" i="3"/>
  <c r="F89" i="3"/>
  <c r="G89" i="3"/>
  <c r="F90" i="3"/>
  <c r="E90" i="3" s="1"/>
  <c r="H90" i="3" s="1"/>
  <c r="K90" i="3" s="1"/>
  <c r="G90" i="3"/>
  <c r="F91" i="3"/>
  <c r="E91" i="3" s="1"/>
  <c r="H91" i="3" s="1"/>
  <c r="K91" i="3" s="1"/>
  <c r="G91" i="3"/>
  <c r="F92" i="3"/>
  <c r="G92" i="3"/>
  <c r="F93" i="3"/>
  <c r="G93" i="3"/>
  <c r="F94" i="3"/>
  <c r="E94" i="3" s="1"/>
  <c r="H94" i="3" s="1"/>
  <c r="K94" i="3" s="1"/>
  <c r="G94" i="3"/>
  <c r="F95" i="3"/>
  <c r="G95" i="3"/>
  <c r="F96" i="3"/>
  <c r="G96" i="3"/>
  <c r="F97" i="3"/>
  <c r="G97" i="3"/>
  <c r="F98" i="3"/>
  <c r="G98" i="3"/>
  <c r="F99" i="3"/>
  <c r="E99" i="3" s="1"/>
  <c r="H99" i="3" s="1"/>
  <c r="G99" i="3"/>
  <c r="F100" i="3"/>
  <c r="E100" i="3" s="1"/>
  <c r="H100" i="3" s="1"/>
  <c r="K100" i="3" s="1"/>
  <c r="G100" i="3"/>
  <c r="F101" i="3"/>
  <c r="G101" i="3"/>
  <c r="F102" i="3"/>
  <c r="E102" i="3" s="1"/>
  <c r="H102" i="3" s="1"/>
  <c r="K102" i="3" s="1"/>
  <c r="G102" i="3"/>
  <c r="F103" i="3"/>
  <c r="E103" i="3" s="1"/>
  <c r="H103" i="3" s="1"/>
  <c r="K103" i="3" s="1"/>
  <c r="G103" i="3"/>
  <c r="F104" i="3"/>
  <c r="G104" i="3"/>
  <c r="F105" i="3"/>
  <c r="G105" i="3"/>
  <c r="F106" i="3"/>
  <c r="E106" i="3" s="1"/>
  <c r="H106" i="3" s="1"/>
  <c r="K106" i="3" s="1"/>
  <c r="G106" i="3"/>
  <c r="F107" i="3"/>
  <c r="G107" i="3"/>
  <c r="F108" i="3"/>
  <c r="G108" i="3"/>
  <c r="F109" i="3"/>
  <c r="E109" i="3" s="1"/>
  <c r="H109" i="3" s="1"/>
  <c r="K109" i="3" s="1"/>
  <c r="G109" i="3"/>
  <c r="F110" i="3"/>
  <c r="G110" i="3"/>
  <c r="F111" i="3"/>
  <c r="E111" i="3" s="1"/>
  <c r="H111" i="3" s="1"/>
  <c r="G111" i="3"/>
  <c r="F112" i="3"/>
  <c r="E112" i="3" s="1"/>
  <c r="H112" i="3" s="1"/>
  <c r="K112" i="3" s="1"/>
  <c r="G112" i="3"/>
  <c r="F113" i="3"/>
  <c r="G113" i="3"/>
  <c r="F114" i="3"/>
  <c r="E114" i="3" s="1"/>
  <c r="H114" i="3" s="1"/>
  <c r="K114" i="3" s="1"/>
  <c r="G114" i="3"/>
  <c r="F115" i="3"/>
  <c r="E115" i="3" s="1"/>
  <c r="H115" i="3" s="1"/>
  <c r="K115" i="3" s="1"/>
  <c r="G115" i="3"/>
  <c r="F116" i="3"/>
  <c r="G116" i="3"/>
  <c r="F117" i="3"/>
  <c r="G117" i="3"/>
  <c r="F118" i="3"/>
  <c r="E118" i="3" s="1"/>
  <c r="H118" i="3" s="1"/>
  <c r="K118" i="3" s="1"/>
  <c r="G118" i="3"/>
  <c r="F119" i="3"/>
  <c r="G119" i="3"/>
  <c r="F120" i="3"/>
  <c r="G120" i="3"/>
  <c r="F121" i="3"/>
  <c r="E121" i="3" s="1"/>
  <c r="H121" i="3" s="1"/>
  <c r="K121" i="3" s="1"/>
  <c r="G121" i="3"/>
  <c r="F122" i="3"/>
  <c r="G122" i="3"/>
  <c r="J7" i="3"/>
  <c r="J9" i="3"/>
  <c r="J10" i="3"/>
  <c r="J11" i="3"/>
  <c r="J12" i="3"/>
  <c r="J13" i="3"/>
  <c r="J14" i="3"/>
  <c r="J15" i="3"/>
  <c r="J16" i="3"/>
  <c r="J17" i="3"/>
  <c r="J18" i="3"/>
  <c r="J19" i="3"/>
  <c r="J20" i="3"/>
  <c r="J21" i="3"/>
  <c r="J22" i="3"/>
  <c r="J23" i="3"/>
  <c r="J24" i="3"/>
  <c r="J25" i="3"/>
  <c r="J26" i="3"/>
  <c r="J27" i="3"/>
  <c r="J28" i="3"/>
  <c r="J29" i="3"/>
  <c r="E29" i="3"/>
  <c r="H29" i="3" s="1"/>
  <c r="K29" i="3" s="1"/>
  <c r="J30" i="3"/>
  <c r="E30" i="3"/>
  <c r="H30" i="3" s="1"/>
  <c r="K30" i="3" s="1"/>
  <c r="J31" i="3"/>
  <c r="E31" i="3"/>
  <c r="H31" i="3" s="1"/>
  <c r="K31" i="3" s="1"/>
  <c r="J32" i="3"/>
  <c r="E32" i="3"/>
  <c r="H32" i="3" s="1"/>
  <c r="J33" i="3"/>
  <c r="E33" i="3"/>
  <c r="H33" i="3" s="1"/>
  <c r="K33" i="3" s="1"/>
  <c r="J34" i="3"/>
  <c r="E34" i="3"/>
  <c r="H34" i="3" s="1"/>
  <c r="K34" i="3" s="1"/>
  <c r="J35" i="3"/>
  <c r="E35" i="3"/>
  <c r="H35" i="3" s="1"/>
  <c r="J36" i="3"/>
  <c r="J37" i="3"/>
  <c r="J38" i="3"/>
  <c r="E38" i="3"/>
  <c r="H38" i="3" s="1"/>
  <c r="J39" i="3"/>
  <c r="E39" i="3"/>
  <c r="H39" i="3" s="1"/>
  <c r="J40" i="3"/>
  <c r="E40" i="3"/>
  <c r="H40" i="3" s="1"/>
  <c r="K40" i="3" s="1"/>
  <c r="J41" i="3"/>
  <c r="E41" i="3"/>
  <c r="H41" i="3" s="1"/>
  <c r="K41" i="3" s="1"/>
  <c r="J42" i="3"/>
  <c r="E42" i="3"/>
  <c r="H42" i="3" s="1"/>
  <c r="K42" i="3" s="1"/>
  <c r="J43" i="3"/>
  <c r="J44" i="3"/>
  <c r="E44" i="3"/>
  <c r="H44" i="3" s="1"/>
  <c r="J45" i="3"/>
  <c r="E45" i="3"/>
  <c r="H45" i="3" s="1"/>
  <c r="K45" i="3" s="1"/>
  <c r="J46" i="3"/>
  <c r="J47" i="3"/>
  <c r="E47" i="3"/>
  <c r="H47" i="3" s="1"/>
  <c r="J48" i="3"/>
  <c r="J49" i="3"/>
  <c r="E49" i="3"/>
  <c r="H49" i="3" s="1"/>
  <c r="J50" i="3"/>
  <c r="E50" i="3"/>
  <c r="H50" i="3" s="1"/>
  <c r="J51" i="3"/>
  <c r="J52" i="3"/>
  <c r="E52" i="3"/>
  <c r="H52" i="3" s="1"/>
  <c r="K52" i="3" s="1"/>
  <c r="J53" i="3"/>
  <c r="E53" i="3"/>
  <c r="H53" i="3" s="1"/>
  <c r="J54" i="3"/>
  <c r="E54" i="3"/>
  <c r="H54" i="3" s="1"/>
  <c r="K54" i="3" s="1"/>
  <c r="J55" i="3"/>
  <c r="J56" i="3"/>
  <c r="E56" i="3"/>
  <c r="H56" i="3" s="1"/>
  <c r="J57" i="3"/>
  <c r="E57" i="3"/>
  <c r="H57" i="3" s="1"/>
  <c r="K57" i="3" s="1"/>
  <c r="J58" i="3"/>
  <c r="E58" i="3"/>
  <c r="H58" i="3" s="1"/>
  <c r="K58" i="3" s="1"/>
  <c r="J59" i="3"/>
  <c r="E59" i="3"/>
  <c r="H59" i="3" s="1"/>
  <c r="J60" i="3"/>
  <c r="E60" i="3"/>
  <c r="H60" i="3" s="1"/>
  <c r="J61" i="3"/>
  <c r="J62" i="3"/>
  <c r="E62" i="3"/>
  <c r="H62" i="3" s="1"/>
  <c r="J63" i="3"/>
  <c r="E63" i="3"/>
  <c r="H63" i="3" s="1"/>
  <c r="J64" i="3"/>
  <c r="E64" i="3"/>
  <c r="H64" i="3" s="1"/>
  <c r="K64" i="3" s="1"/>
  <c r="J65" i="3"/>
  <c r="E65" i="3"/>
  <c r="H65" i="3" s="1"/>
  <c r="J66" i="3"/>
  <c r="J67" i="3"/>
  <c r="E67" i="3"/>
  <c r="H67" i="3" s="1"/>
  <c r="K67" i="3" s="1"/>
  <c r="J68" i="3"/>
  <c r="E68" i="3"/>
  <c r="H68" i="3" s="1"/>
  <c r="J69" i="3"/>
  <c r="J70" i="3"/>
  <c r="E70" i="3"/>
  <c r="H70" i="3" s="1"/>
  <c r="K70" i="3" s="1"/>
  <c r="J71" i="3"/>
  <c r="E71" i="3"/>
  <c r="H71" i="3" s="1"/>
  <c r="J72" i="3"/>
  <c r="E72" i="3"/>
  <c r="H72" i="3" s="1"/>
  <c r="J73" i="3"/>
  <c r="E73" i="3"/>
  <c r="H73" i="3" s="1"/>
  <c r="K73" i="3" s="1"/>
  <c r="J74" i="3"/>
  <c r="E74" i="3"/>
  <c r="H74" i="3" s="1"/>
  <c r="J75" i="3"/>
  <c r="E75" i="3"/>
  <c r="H75" i="3" s="1"/>
  <c r="J76" i="3"/>
  <c r="E76" i="3"/>
  <c r="H76" i="3" s="1"/>
  <c r="K76" i="3" s="1"/>
  <c r="J77" i="3"/>
  <c r="E77" i="3"/>
  <c r="H77" i="3" s="1"/>
  <c r="J78" i="3"/>
  <c r="J79" i="3"/>
  <c r="J80" i="3"/>
  <c r="E80" i="3"/>
  <c r="H80" i="3" s="1"/>
  <c r="J81" i="3"/>
  <c r="J82" i="3"/>
  <c r="J83" i="3"/>
  <c r="E83" i="3"/>
  <c r="H83" i="3" s="1"/>
  <c r="J84" i="3"/>
  <c r="E84" i="3"/>
  <c r="H84" i="3" s="1"/>
  <c r="J85" i="3"/>
  <c r="E85" i="3"/>
  <c r="H85" i="3" s="1"/>
  <c r="K85" i="3" s="1"/>
  <c r="J86" i="3"/>
  <c r="E86" i="3"/>
  <c r="H86" i="3" s="1"/>
  <c r="J87" i="3"/>
  <c r="J88" i="3"/>
  <c r="J89" i="3"/>
  <c r="E89" i="3"/>
  <c r="H89" i="3" s="1"/>
  <c r="J90" i="3"/>
  <c r="J91" i="3"/>
  <c r="J92" i="3"/>
  <c r="E92" i="3"/>
  <c r="H92" i="3" s="1"/>
  <c r="J93" i="3"/>
  <c r="J94" i="3"/>
  <c r="J95" i="3"/>
  <c r="E95" i="3"/>
  <c r="H95" i="3" s="1"/>
  <c r="J96" i="3"/>
  <c r="J97" i="3"/>
  <c r="E97" i="3"/>
  <c r="H97" i="3" s="1"/>
  <c r="J98" i="3"/>
  <c r="E98" i="3"/>
  <c r="H98" i="3" s="1"/>
  <c r="J99" i="3"/>
  <c r="J100" i="3"/>
  <c r="J101" i="3"/>
  <c r="E101" i="3"/>
  <c r="H101" i="3" s="1"/>
  <c r="J102" i="3"/>
  <c r="J103" i="3"/>
  <c r="J104" i="3"/>
  <c r="E104" i="3"/>
  <c r="H104" i="3" s="1"/>
  <c r="J105" i="3"/>
  <c r="J106" i="3"/>
  <c r="J107" i="3"/>
  <c r="E107" i="3"/>
  <c r="H107" i="3" s="1"/>
  <c r="J108" i="3"/>
  <c r="J109" i="3"/>
  <c r="J110" i="3"/>
  <c r="E110" i="3"/>
  <c r="H110" i="3" s="1"/>
  <c r="J111" i="3"/>
  <c r="J112" i="3"/>
  <c r="J113" i="3"/>
  <c r="E113" i="3"/>
  <c r="H113" i="3" s="1"/>
  <c r="J114" i="3"/>
  <c r="J115" i="3"/>
  <c r="J116" i="3"/>
  <c r="E116" i="3"/>
  <c r="H116" i="3" s="1"/>
  <c r="J117" i="3"/>
  <c r="J118" i="3"/>
  <c r="J119" i="3"/>
  <c r="E119" i="3"/>
  <c r="H119" i="3" s="1"/>
  <c r="J120" i="3"/>
  <c r="J121" i="3"/>
  <c r="J122" i="3"/>
  <c r="E122" i="3"/>
  <c r="H122" i="3" s="1"/>
  <c r="J6" i="3"/>
  <c r="M6" i="3"/>
  <c r="L6" i="3"/>
  <c r="I98" i="3"/>
  <c r="I99" i="3"/>
  <c r="I100" i="3"/>
  <c r="I101" i="3"/>
  <c r="I102" i="3"/>
  <c r="I103" i="3"/>
  <c r="I104" i="3"/>
  <c r="I105" i="3"/>
  <c r="I106" i="3"/>
  <c r="I107" i="3"/>
  <c r="I108" i="3"/>
  <c r="C108" i="3" s="1"/>
  <c r="I109" i="3"/>
  <c r="C109" i="3" s="1"/>
  <c r="I110" i="3"/>
  <c r="I111" i="3"/>
  <c r="C111" i="3" s="1"/>
  <c r="I112" i="3"/>
  <c r="I113" i="3"/>
  <c r="I114" i="3"/>
  <c r="I115" i="3"/>
  <c r="I116" i="3"/>
  <c r="I117" i="3"/>
  <c r="I118" i="3"/>
  <c r="I119" i="3"/>
  <c r="C119" i="3" s="1"/>
  <c r="I120" i="3"/>
  <c r="C120" i="3" s="1"/>
  <c r="I121" i="3"/>
  <c r="C121" i="3" s="1"/>
  <c r="I122" i="3"/>
  <c r="C122" i="3" s="1"/>
  <c r="I7" i="3"/>
  <c r="I8" i="3"/>
  <c r="I9" i="3"/>
  <c r="I10" i="3"/>
  <c r="I11" i="3"/>
  <c r="I12" i="3"/>
  <c r="I13" i="3"/>
  <c r="I14" i="3"/>
  <c r="I15" i="3"/>
  <c r="I16" i="3"/>
  <c r="I17" i="3"/>
  <c r="I18" i="3"/>
  <c r="I19" i="3"/>
  <c r="I20" i="3"/>
  <c r="I21" i="3"/>
  <c r="I22" i="3"/>
  <c r="I23" i="3"/>
  <c r="I24" i="3"/>
  <c r="I25" i="3"/>
  <c r="I26" i="3"/>
  <c r="I27" i="3"/>
  <c r="I28" i="3"/>
  <c r="I29" i="3"/>
  <c r="I30" i="3"/>
  <c r="C30" i="3" s="1"/>
  <c r="I31" i="3"/>
  <c r="I32" i="3"/>
  <c r="C32" i="3" s="1"/>
  <c r="I33" i="3"/>
  <c r="I34" i="3"/>
  <c r="I35" i="3"/>
  <c r="I36" i="3"/>
  <c r="I37" i="3"/>
  <c r="I38" i="3"/>
  <c r="I39" i="3"/>
  <c r="I40" i="3"/>
  <c r="I41" i="3"/>
  <c r="I42" i="3"/>
  <c r="C42" i="3" s="1"/>
  <c r="I43" i="3"/>
  <c r="I44" i="3"/>
  <c r="C44" i="3" s="1"/>
  <c r="I45" i="3"/>
  <c r="I46" i="3"/>
  <c r="C46" i="3" s="1"/>
  <c r="I47" i="3"/>
  <c r="I48" i="3"/>
  <c r="I49" i="3"/>
  <c r="I50" i="3"/>
  <c r="I51" i="3"/>
  <c r="I52" i="3"/>
  <c r="I53" i="3"/>
  <c r="I54" i="3"/>
  <c r="C54" i="3" s="1"/>
  <c r="I55" i="3"/>
  <c r="I56" i="3"/>
  <c r="C56" i="3" s="1"/>
  <c r="I57" i="3"/>
  <c r="I58" i="3"/>
  <c r="C58" i="3" s="1"/>
  <c r="I59" i="3"/>
  <c r="I60" i="3"/>
  <c r="I61" i="3"/>
  <c r="I62" i="3"/>
  <c r="I63" i="3"/>
  <c r="I64" i="3"/>
  <c r="I65" i="3"/>
  <c r="I66" i="3"/>
  <c r="C66" i="3" s="1"/>
  <c r="I67" i="3"/>
  <c r="I68" i="3"/>
  <c r="C68" i="3" s="1"/>
  <c r="I69" i="3"/>
  <c r="C69" i="3" s="1"/>
  <c r="I70" i="3"/>
  <c r="C70" i="3" s="1"/>
  <c r="I71" i="3"/>
  <c r="I72" i="3"/>
  <c r="I73" i="3"/>
  <c r="I74" i="3"/>
  <c r="I75" i="3"/>
  <c r="I76" i="3"/>
  <c r="I77" i="3"/>
  <c r="I78" i="3"/>
  <c r="C78" i="3" s="1"/>
  <c r="I79" i="3"/>
  <c r="I80" i="3"/>
  <c r="C80" i="3" s="1"/>
  <c r="I81" i="3"/>
  <c r="C81" i="3" s="1"/>
  <c r="I82" i="3"/>
  <c r="C82" i="3" s="1"/>
  <c r="I83" i="3"/>
  <c r="C83" i="3" s="1"/>
  <c r="I84" i="3"/>
  <c r="I85" i="3"/>
  <c r="I86" i="3"/>
  <c r="I87" i="3"/>
  <c r="I88" i="3"/>
  <c r="I89" i="3"/>
  <c r="I90" i="3"/>
  <c r="C90" i="3" s="1"/>
  <c r="I91" i="3"/>
  <c r="I92" i="3"/>
  <c r="C92" i="3" s="1"/>
  <c r="I93" i="3"/>
  <c r="C93" i="3" s="1"/>
  <c r="I94" i="3"/>
  <c r="C94" i="3" s="1"/>
  <c r="I95" i="3"/>
  <c r="C95" i="3" s="1"/>
  <c r="I96" i="3"/>
  <c r="I97" i="3"/>
  <c r="C7" i="3"/>
  <c r="C8" i="3"/>
  <c r="C9" i="3"/>
  <c r="C10" i="3"/>
  <c r="C11" i="3"/>
  <c r="C12" i="3"/>
  <c r="C13" i="3"/>
  <c r="C14" i="3"/>
  <c r="C15" i="3"/>
  <c r="C16" i="3"/>
  <c r="C17" i="3"/>
  <c r="C18" i="3"/>
  <c r="C19" i="3"/>
  <c r="C20" i="3"/>
  <c r="C21" i="3"/>
  <c r="C22" i="3"/>
  <c r="C23" i="3"/>
  <c r="C24" i="3"/>
  <c r="C25" i="3"/>
  <c r="C26" i="3"/>
  <c r="C28" i="3"/>
  <c r="C29" i="3"/>
  <c r="C31" i="3"/>
  <c r="C33" i="3"/>
  <c r="C34" i="3"/>
  <c r="C35" i="3"/>
  <c r="C36" i="3"/>
  <c r="C37" i="3"/>
  <c r="C38" i="3"/>
  <c r="C39" i="3"/>
  <c r="C40" i="3"/>
  <c r="C41" i="3"/>
  <c r="C43" i="3"/>
  <c r="C45" i="3"/>
  <c r="C47" i="3"/>
  <c r="C48" i="3"/>
  <c r="C49" i="3"/>
  <c r="C50" i="3"/>
  <c r="C51" i="3"/>
  <c r="C52" i="3"/>
  <c r="C53" i="3"/>
  <c r="C55" i="3"/>
  <c r="C57" i="3"/>
  <c r="C59" i="3"/>
  <c r="C60" i="3"/>
  <c r="C61" i="3"/>
  <c r="C62" i="3"/>
  <c r="C63" i="3"/>
  <c r="C64" i="3"/>
  <c r="C65" i="3"/>
  <c r="C67" i="3"/>
  <c r="C71" i="3"/>
  <c r="C72" i="3"/>
  <c r="C73" i="3"/>
  <c r="C74" i="3"/>
  <c r="C75" i="3"/>
  <c r="C76" i="3"/>
  <c r="C77" i="3"/>
  <c r="C79" i="3"/>
  <c r="C84" i="3"/>
  <c r="C85" i="3"/>
  <c r="C86" i="3"/>
  <c r="C87" i="3"/>
  <c r="C88" i="3"/>
  <c r="C89" i="3"/>
  <c r="C91" i="3"/>
  <c r="C96" i="3"/>
  <c r="C97" i="3"/>
  <c r="C98" i="3"/>
  <c r="C99" i="3"/>
  <c r="C100" i="3"/>
  <c r="C101" i="3"/>
  <c r="C102" i="3"/>
  <c r="C103" i="3"/>
  <c r="C104" i="3"/>
  <c r="C105" i="3"/>
  <c r="C106" i="3"/>
  <c r="C107" i="3"/>
  <c r="C110" i="3"/>
  <c r="C112" i="3"/>
  <c r="C113" i="3"/>
  <c r="C114" i="3"/>
  <c r="C115" i="3"/>
  <c r="C116" i="3"/>
  <c r="C117" i="3"/>
  <c r="C118"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H14" i="2"/>
  <c r="H10" i="2"/>
  <c r="E25" i="2"/>
  <c r="F25" i="2"/>
  <c r="E26" i="2"/>
  <c r="F26" i="2"/>
  <c r="E27" i="2"/>
  <c r="F27" i="2"/>
  <c r="E28" i="2"/>
  <c r="F28" i="2"/>
  <c r="E29" i="2"/>
  <c r="F29" i="2"/>
  <c r="E30" i="2"/>
  <c r="F30" i="2"/>
  <c r="E31" i="2"/>
  <c r="F31" i="2"/>
  <c r="E32" i="2"/>
  <c r="F32" i="2"/>
  <c r="E33" i="2"/>
  <c r="F33" i="2"/>
  <c r="E34" i="2"/>
  <c r="F34" i="2"/>
  <c r="E35" i="2"/>
  <c r="F35" i="2"/>
  <c r="E36" i="2"/>
  <c r="F36" i="2"/>
  <c r="E37" i="2"/>
  <c r="F37" i="2"/>
  <c r="E38" i="2"/>
  <c r="F38" i="2"/>
  <c r="E39" i="2"/>
  <c r="F39" i="2"/>
  <c r="E40" i="2"/>
  <c r="F40" i="2"/>
  <c r="E41" i="2"/>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E86" i="2"/>
  <c r="F86" i="2"/>
  <c r="E87" i="2"/>
  <c r="F87" i="2"/>
  <c r="E88" i="2"/>
  <c r="F88" i="2"/>
  <c r="E89" i="2"/>
  <c r="F89" i="2"/>
  <c r="E90" i="2"/>
  <c r="F90" i="2"/>
  <c r="E91" i="2"/>
  <c r="F91" i="2"/>
  <c r="E92" i="2"/>
  <c r="F92" i="2"/>
  <c r="E93" i="2"/>
  <c r="F93" i="2"/>
  <c r="E94" i="2"/>
  <c r="F94" i="2"/>
  <c r="E95" i="2"/>
  <c r="F95" i="2"/>
  <c r="E96" i="2"/>
  <c r="F96" i="2"/>
  <c r="E97" i="2"/>
  <c r="F97" i="2"/>
  <c r="E98" i="2"/>
  <c r="F98" i="2"/>
  <c r="E99" i="2"/>
  <c r="F99" i="2"/>
  <c r="E100" i="2"/>
  <c r="F100" i="2"/>
  <c r="E101" i="2"/>
  <c r="F101" i="2"/>
  <c r="E102" i="2"/>
  <c r="F102" i="2"/>
  <c r="E103" i="2"/>
  <c r="F103" i="2"/>
  <c r="E104" i="2"/>
  <c r="F104" i="2"/>
  <c r="E105" i="2"/>
  <c r="F105" i="2"/>
  <c r="E106" i="2"/>
  <c r="F106" i="2"/>
  <c r="E107" i="2"/>
  <c r="F107" i="2"/>
  <c r="E108" i="2"/>
  <c r="F108" i="2"/>
  <c r="E109" i="2"/>
  <c r="F109" i="2"/>
  <c r="E110" i="2"/>
  <c r="F110" i="2"/>
  <c r="E111" i="2"/>
  <c r="F111" i="2"/>
  <c r="E112" i="2"/>
  <c r="F112" i="2"/>
  <c r="E113" i="2"/>
  <c r="F113" i="2"/>
  <c r="E114" i="2"/>
  <c r="F114" i="2"/>
  <c r="E115" i="2"/>
  <c r="F115" i="2"/>
  <c r="E116" i="2"/>
  <c r="F116" i="2"/>
  <c r="E117" i="2"/>
  <c r="F117" i="2"/>
  <c r="E118" i="2"/>
  <c r="F118" i="2"/>
  <c r="E119" i="2"/>
  <c r="F119" i="2"/>
  <c r="E120" i="2"/>
  <c r="F120" i="2"/>
  <c r="E121" i="2"/>
  <c r="F121" i="2"/>
  <c r="E122" i="2"/>
  <c r="F122" i="2"/>
  <c r="J7" i="2"/>
  <c r="J8" i="2"/>
  <c r="J9" i="2"/>
  <c r="J10" i="2"/>
  <c r="J11" i="2"/>
  <c r="J12" i="2"/>
  <c r="J13" i="2"/>
  <c r="J14" i="2"/>
  <c r="J15" i="2"/>
  <c r="J16" i="2"/>
  <c r="J17" i="2"/>
  <c r="J18" i="2"/>
  <c r="J19" i="2"/>
  <c r="J20" i="2"/>
  <c r="J21" i="2"/>
  <c r="J22" i="2"/>
  <c r="J23" i="2"/>
  <c r="J24" i="2"/>
  <c r="J25" i="2"/>
  <c r="J26" i="2"/>
  <c r="I26" i="2" s="1"/>
  <c r="J27" i="2"/>
  <c r="I27" i="2" s="1"/>
  <c r="K27" i="2" s="1"/>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6" i="2"/>
  <c r="H7" i="2"/>
  <c r="H8" i="2"/>
  <c r="H9" i="2"/>
  <c r="H11" i="2"/>
  <c r="H12" i="2"/>
  <c r="H13"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6" i="2"/>
  <c r="K72" i="1"/>
  <c r="K71" i="1"/>
  <c r="G72" i="1"/>
  <c r="H72" i="1"/>
  <c r="M72" i="1"/>
  <c r="N72" i="1"/>
  <c r="P72" i="1"/>
  <c r="R72" i="1"/>
  <c r="S72" i="1"/>
  <c r="T72" i="1"/>
  <c r="G71" i="1"/>
  <c r="H71" i="1"/>
  <c r="M71" i="1"/>
  <c r="N71" i="1"/>
  <c r="P71" i="1"/>
  <c r="R71" i="1"/>
  <c r="S71" i="1"/>
  <c r="T71" i="1"/>
  <c r="G7" i="29" l="1"/>
  <c r="J7" i="29" s="1"/>
  <c r="F4" i="17" s="1"/>
  <c r="D27" i="29"/>
  <c r="G27" i="29" s="1"/>
  <c r="J27" i="29" s="1"/>
  <c r="G119" i="25"/>
  <c r="O71" i="1"/>
  <c r="Q71" i="1" s="1"/>
  <c r="O72" i="1"/>
  <c r="Q72" i="1" s="1"/>
  <c r="I28" i="2"/>
  <c r="K28" i="2" s="1"/>
  <c r="D28" i="2" s="1"/>
  <c r="G28" i="2" s="1"/>
  <c r="K26" i="2"/>
  <c r="D26" i="2" s="1"/>
  <c r="G26" i="2" s="1"/>
  <c r="I25" i="2"/>
  <c r="K25" i="2" s="1"/>
  <c r="D25" i="2" s="1"/>
  <c r="G25" i="2" s="1"/>
  <c r="K111" i="3"/>
  <c r="K51" i="3"/>
  <c r="K75" i="3"/>
  <c r="K63" i="3"/>
  <c r="K39" i="3"/>
  <c r="K72" i="3"/>
  <c r="K107" i="3"/>
  <c r="K95" i="3"/>
  <c r="K44" i="3"/>
  <c r="K60" i="3"/>
  <c r="K119" i="3"/>
  <c r="K104" i="3"/>
  <c r="K92" i="3"/>
  <c r="K56" i="3"/>
  <c r="K47" i="3"/>
  <c r="K122" i="3"/>
  <c r="K113" i="3"/>
  <c r="K110" i="3"/>
  <c r="K101" i="3"/>
  <c r="K89" i="3"/>
  <c r="K83" i="3"/>
  <c r="K80" i="3"/>
  <c r="K71" i="3"/>
  <c r="K68" i="3"/>
  <c r="K59" i="3"/>
  <c r="K53" i="3"/>
  <c r="K98" i="3"/>
  <c r="K86" i="3"/>
  <c r="K77" i="3"/>
  <c r="K74" i="3"/>
  <c r="K65" i="3"/>
  <c r="K50" i="3"/>
  <c r="K35" i="3"/>
  <c r="K32" i="3"/>
  <c r="K62" i="3"/>
  <c r="K38" i="3"/>
  <c r="K84" i="3"/>
  <c r="K116" i="3"/>
  <c r="E117" i="3"/>
  <c r="H117" i="3" s="1"/>
  <c r="K117" i="3" s="1"/>
  <c r="E105" i="3"/>
  <c r="H105" i="3" s="1"/>
  <c r="K105" i="3" s="1"/>
  <c r="K97" i="3"/>
  <c r="E93" i="3"/>
  <c r="K49" i="3"/>
  <c r="E120" i="3"/>
  <c r="H120" i="3" s="1"/>
  <c r="K120" i="3" s="1"/>
  <c r="E108" i="3"/>
  <c r="H108" i="3" s="1"/>
  <c r="K108" i="3" s="1"/>
  <c r="E96" i="3"/>
  <c r="H96" i="3" s="1"/>
  <c r="K96" i="3" s="1"/>
  <c r="E81" i="3"/>
  <c r="H81" i="3" s="1"/>
  <c r="K81" i="3" s="1"/>
  <c r="E69" i="3"/>
  <c r="H69" i="3" s="1"/>
  <c r="K69" i="3" s="1"/>
  <c r="K61" i="3"/>
  <c r="E48" i="3"/>
  <c r="K99" i="3"/>
  <c r="K87" i="3"/>
  <c r="E36" i="3"/>
  <c r="D27" i="2"/>
  <c r="G27" i="2" s="1"/>
  <c r="I29" i="2"/>
  <c r="U72" i="1"/>
  <c r="U71" i="1"/>
  <c r="F72" i="1" l="1"/>
  <c r="F71" i="1"/>
  <c r="H36" i="3"/>
  <c r="K36" i="3" s="1"/>
  <c r="H93" i="3"/>
  <c r="K93" i="3" s="1"/>
  <c r="H48" i="3"/>
  <c r="K48" i="3" s="1"/>
  <c r="K29" i="2"/>
  <c r="D29" i="2"/>
  <c r="G29" i="2" s="1"/>
  <c r="I30" i="2"/>
  <c r="I31" i="2"/>
  <c r="I71" i="1" l="1"/>
  <c r="L71" i="1"/>
  <c r="I72" i="1"/>
  <c r="L72" i="1"/>
  <c r="K30" i="2"/>
  <c r="D30" i="2"/>
  <c r="G30" i="2" s="1"/>
  <c r="K31" i="2"/>
  <c r="D31" i="2" s="1"/>
  <c r="G31" i="2" s="1"/>
  <c r="I32" i="2"/>
  <c r="K32" i="2" l="1"/>
  <c r="D32" i="2"/>
  <c r="G32" i="2" s="1"/>
  <c r="I34" i="2"/>
  <c r="I33" i="2"/>
  <c r="K33" i="2" l="1"/>
  <c r="D33" i="2"/>
  <c r="G33" i="2" s="1"/>
  <c r="K34" i="2"/>
  <c r="D34" i="2"/>
  <c r="G34" i="2" s="1"/>
  <c r="I35" i="2"/>
  <c r="K35" i="2" l="1"/>
  <c r="D35" i="2"/>
  <c r="G35" i="2" s="1"/>
  <c r="I36" i="2"/>
  <c r="K36" i="2" l="1"/>
  <c r="D36" i="2"/>
  <c r="G36" i="2" s="1"/>
  <c r="I37" i="2"/>
  <c r="K37" i="2" l="1"/>
  <c r="D37" i="2"/>
  <c r="G37" i="2" s="1"/>
  <c r="I38" i="2"/>
  <c r="K38" i="2" l="1"/>
  <c r="D38" i="2"/>
  <c r="G38" i="2" s="1"/>
  <c r="I39" i="2"/>
  <c r="K39" i="2" l="1"/>
  <c r="D39" i="2"/>
  <c r="G39" i="2" s="1"/>
  <c r="I40" i="2"/>
  <c r="K40" i="2" l="1"/>
  <c r="D40" i="2"/>
  <c r="G40" i="2" s="1"/>
  <c r="I41" i="2"/>
  <c r="K41" i="2" l="1"/>
  <c r="D41" i="2"/>
  <c r="G41" i="2" s="1"/>
  <c r="I42" i="2"/>
  <c r="K42" i="2" l="1"/>
  <c r="D42" i="2"/>
  <c r="G42" i="2" s="1"/>
  <c r="I43" i="2"/>
  <c r="K43" i="2" l="1"/>
  <c r="D43" i="2"/>
  <c r="G43" i="2" s="1"/>
  <c r="I44" i="2"/>
  <c r="K44" i="2" l="1"/>
  <c r="D44" i="2"/>
  <c r="G44" i="2" s="1"/>
  <c r="I45" i="2"/>
  <c r="K45" i="2" l="1"/>
  <c r="D45" i="2"/>
  <c r="G45" i="2" s="1"/>
  <c r="I46" i="2"/>
  <c r="K46" i="2" l="1"/>
  <c r="D46" i="2"/>
  <c r="G46" i="2" s="1"/>
  <c r="I47" i="2"/>
  <c r="K47" i="2" l="1"/>
  <c r="D47" i="2"/>
  <c r="G47" i="2" s="1"/>
  <c r="I48" i="2"/>
  <c r="K48" i="2" l="1"/>
  <c r="D48" i="2"/>
  <c r="G48" i="2" s="1"/>
  <c r="I49" i="2"/>
  <c r="K49" i="2" l="1"/>
  <c r="D49" i="2" s="1"/>
  <c r="G49" i="2" s="1"/>
  <c r="I50" i="2"/>
  <c r="K50" i="2" l="1"/>
  <c r="D50" i="2"/>
  <c r="G50" i="2" s="1"/>
  <c r="I51" i="2"/>
  <c r="K51" i="2" l="1"/>
  <c r="D51" i="2" s="1"/>
  <c r="G51" i="2" s="1"/>
  <c r="I52" i="2"/>
  <c r="K52" i="2" l="1"/>
  <c r="D52" i="2" s="1"/>
  <c r="G52" i="2" s="1"/>
  <c r="I53" i="2"/>
  <c r="K53" i="2" l="1"/>
  <c r="D53" i="2"/>
  <c r="G53" i="2" s="1"/>
  <c r="I54" i="2"/>
  <c r="K54" i="2" l="1"/>
  <c r="D54" i="2" s="1"/>
  <c r="G54" i="2" s="1"/>
  <c r="I55" i="2"/>
  <c r="K55" i="2" l="1"/>
  <c r="D55" i="2"/>
  <c r="G55" i="2" s="1"/>
  <c r="I56" i="2"/>
  <c r="K91" i="1"/>
  <c r="K92" i="1"/>
  <c r="K93" i="1"/>
  <c r="K94" i="1"/>
  <c r="U94" i="1" s="1"/>
  <c r="K95" i="1"/>
  <c r="U95" i="1" s="1"/>
  <c r="K96" i="1"/>
  <c r="U96" i="1" s="1"/>
  <c r="K97" i="1"/>
  <c r="U97" i="1" s="1"/>
  <c r="K98" i="1"/>
  <c r="K99" i="1"/>
  <c r="U99" i="1" s="1"/>
  <c r="K100" i="1"/>
  <c r="U100" i="1" s="1"/>
  <c r="K101" i="1"/>
  <c r="U101" i="1" s="1"/>
  <c r="K102" i="1"/>
  <c r="U102" i="1" s="1"/>
  <c r="K103" i="1"/>
  <c r="U103" i="1" s="1"/>
  <c r="K104" i="1"/>
  <c r="K105" i="1"/>
  <c r="K106" i="1"/>
  <c r="U106" i="1" s="1"/>
  <c r="K90" i="1"/>
  <c r="K7" i="1"/>
  <c r="U91" i="1"/>
  <c r="U92" i="1"/>
  <c r="U93" i="1"/>
  <c r="U104" i="1"/>
  <c r="U105"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K8" i="1"/>
  <c r="U8" i="1" s="1"/>
  <c r="K9" i="1"/>
  <c r="U9" i="1" s="1"/>
  <c r="K10" i="1"/>
  <c r="U10" i="1" s="1"/>
  <c r="K11" i="1"/>
  <c r="K12" i="1"/>
  <c r="U12" i="1" s="1"/>
  <c r="K13" i="1"/>
  <c r="K14" i="1"/>
  <c r="U14" i="1" s="1"/>
  <c r="K15" i="1"/>
  <c r="U15" i="1" s="1"/>
  <c r="K16" i="1"/>
  <c r="U16" i="1" s="1"/>
  <c r="K17" i="1"/>
  <c r="U17" i="1" s="1"/>
  <c r="K18" i="1"/>
  <c r="K19" i="1"/>
  <c r="U19" i="1" s="1"/>
  <c r="K20" i="1"/>
  <c r="U20" i="1" s="1"/>
  <c r="K21" i="1"/>
  <c r="U21" i="1" s="1"/>
  <c r="K22" i="1"/>
  <c r="U22" i="1" s="1"/>
  <c r="K23" i="1"/>
  <c r="U23" i="1" s="1"/>
  <c r="K24" i="1"/>
  <c r="U24" i="1" s="1"/>
  <c r="K25" i="1"/>
  <c r="K26" i="1"/>
  <c r="U26" i="1" s="1"/>
  <c r="K27" i="1"/>
  <c r="U27" i="1" s="1"/>
  <c r="K28" i="1"/>
  <c r="U28" i="1" s="1"/>
  <c r="K29" i="1"/>
  <c r="U29" i="1" s="1"/>
  <c r="K30" i="1"/>
  <c r="U30" i="1" s="1"/>
  <c r="K31" i="1"/>
  <c r="U31" i="1" s="1"/>
  <c r="K32" i="1"/>
  <c r="U32" i="1" s="1"/>
  <c r="K33" i="1"/>
  <c r="U33" i="1" s="1"/>
  <c r="K34" i="1"/>
  <c r="U34" i="1" s="1"/>
  <c r="K35" i="1"/>
  <c r="U35" i="1" s="1"/>
  <c r="K36" i="1"/>
  <c r="K37" i="1"/>
  <c r="U37" i="1" s="1"/>
  <c r="K38" i="1"/>
  <c r="U38" i="1" s="1"/>
  <c r="K39" i="1"/>
  <c r="K40" i="1"/>
  <c r="U40" i="1" s="1"/>
  <c r="K41" i="1"/>
  <c r="U41" i="1" s="1"/>
  <c r="K42" i="1"/>
  <c r="U42" i="1" s="1"/>
  <c r="K43" i="1"/>
  <c r="U43" i="1" s="1"/>
  <c r="K44" i="1"/>
  <c r="U44" i="1" s="1"/>
  <c r="K45" i="1"/>
  <c r="U45" i="1" s="1"/>
  <c r="K46" i="1"/>
  <c r="U46" i="1" s="1"/>
  <c r="K47" i="1"/>
  <c r="U47" i="1" s="1"/>
  <c r="K48" i="1"/>
  <c r="U48" i="1" s="1"/>
  <c r="K49" i="1"/>
  <c r="K50" i="1"/>
  <c r="U50" i="1" s="1"/>
  <c r="K51" i="1"/>
  <c r="U51" i="1" s="1"/>
  <c r="K52" i="1"/>
  <c r="U52" i="1" s="1"/>
  <c r="K53" i="1"/>
  <c r="U53" i="1" s="1"/>
  <c r="K54" i="1"/>
  <c r="K55" i="1"/>
  <c r="U55" i="1" s="1"/>
  <c r="K56" i="1"/>
  <c r="U56" i="1" s="1"/>
  <c r="K57" i="1"/>
  <c r="U57" i="1" s="1"/>
  <c r="K58" i="1"/>
  <c r="U58" i="1" s="1"/>
  <c r="K59" i="1"/>
  <c r="U59" i="1" s="1"/>
  <c r="K60" i="1"/>
  <c r="U60" i="1" s="1"/>
  <c r="K61" i="1"/>
  <c r="U61" i="1" s="1"/>
  <c r="K62" i="1"/>
  <c r="K63" i="1"/>
  <c r="U63" i="1" s="1"/>
  <c r="K64" i="1"/>
  <c r="U64" i="1" s="1"/>
  <c r="K65" i="1"/>
  <c r="U65" i="1" s="1"/>
  <c r="K66" i="1"/>
  <c r="U66" i="1" s="1"/>
  <c r="K67" i="1"/>
  <c r="K68" i="1"/>
  <c r="U68" i="1" s="1"/>
  <c r="K69" i="1"/>
  <c r="U69" i="1" s="1"/>
  <c r="K70" i="1"/>
  <c r="U70" i="1" s="1"/>
  <c r="K73" i="1"/>
  <c r="U73" i="1" s="1"/>
  <c r="K74" i="1"/>
  <c r="K75" i="1"/>
  <c r="U75" i="1" s="1"/>
  <c r="K76" i="1"/>
  <c r="U76" i="1" s="1"/>
  <c r="K77" i="1"/>
  <c r="U77" i="1" s="1"/>
  <c r="K78" i="1"/>
  <c r="U78" i="1" s="1"/>
  <c r="K79" i="1"/>
  <c r="U79" i="1" s="1"/>
  <c r="K80" i="1"/>
  <c r="U80" i="1" s="1"/>
  <c r="K81" i="1"/>
  <c r="U81" i="1" s="1"/>
  <c r="K82" i="1"/>
  <c r="U82" i="1" s="1"/>
  <c r="K83" i="1"/>
  <c r="U83" i="1" s="1"/>
  <c r="K84" i="1"/>
  <c r="K85" i="1"/>
  <c r="U85" i="1" s="1"/>
  <c r="K86" i="1"/>
  <c r="U86" i="1" s="1"/>
  <c r="K87" i="1"/>
  <c r="U87" i="1" s="1"/>
  <c r="K88" i="1"/>
  <c r="U88" i="1" s="1"/>
  <c r="K89" i="1"/>
  <c r="U89" i="1" s="1"/>
  <c r="K107" i="1"/>
  <c r="K108" i="1"/>
  <c r="U108" i="1" s="1"/>
  <c r="K109" i="1"/>
  <c r="U109" i="1" s="1"/>
  <c r="K110" i="1"/>
  <c r="K111" i="1"/>
  <c r="K112" i="1"/>
  <c r="K113" i="1"/>
  <c r="U113" i="1" s="1"/>
  <c r="K114" i="1"/>
  <c r="K115" i="1"/>
  <c r="K116" i="1"/>
  <c r="U116" i="1" s="1"/>
  <c r="K117" i="1"/>
  <c r="U117" i="1" s="1"/>
  <c r="K118" i="1"/>
  <c r="U118" i="1" s="1"/>
  <c r="K119" i="1"/>
  <c r="U119" i="1" s="1"/>
  <c r="K120" i="1"/>
  <c r="U120" i="1" s="1"/>
  <c r="K121" i="1"/>
  <c r="U121" i="1" s="1"/>
  <c r="K122" i="1"/>
  <c r="U122" i="1" s="1"/>
  <c r="K123" i="1"/>
  <c r="U123" i="1" s="1"/>
  <c r="P90" i="1"/>
  <c r="N91" i="1"/>
  <c r="N92" i="1"/>
  <c r="N93" i="1"/>
  <c r="N94" i="1"/>
  <c r="N95" i="1"/>
  <c r="N96" i="1"/>
  <c r="N97" i="1"/>
  <c r="N98" i="1"/>
  <c r="N99" i="1"/>
  <c r="N100" i="1"/>
  <c r="N101" i="1"/>
  <c r="N102" i="1"/>
  <c r="N103" i="1"/>
  <c r="N104" i="1"/>
  <c r="N105" i="1"/>
  <c r="N106" i="1"/>
  <c r="N90" i="1"/>
  <c r="H90" i="1"/>
  <c r="G90" i="1"/>
  <c r="K56" i="2" l="1"/>
  <c r="D56" i="2" s="1"/>
  <c r="G56" i="2" s="1"/>
  <c r="I57" i="2"/>
  <c r="U11" i="1"/>
  <c r="U98" i="1"/>
  <c r="U67" i="1"/>
  <c r="U36" i="1"/>
  <c r="U18" i="1"/>
  <c r="U7" i="1"/>
  <c r="U90" i="1"/>
  <c r="U39" i="1"/>
  <c r="U54" i="1"/>
  <c r="U62" i="1"/>
  <c r="U49" i="1"/>
  <c r="U25" i="1"/>
  <c r="U13" i="1"/>
  <c r="U74" i="1"/>
  <c r="U115" i="1"/>
  <c r="U114" i="1"/>
  <c r="U84" i="1"/>
  <c r="U112" i="1"/>
  <c r="U111" i="1"/>
  <c r="U110" i="1"/>
  <c r="U107" i="1"/>
  <c r="K57" i="2" l="1"/>
  <c r="D57" i="2" s="1"/>
  <c r="G57" i="2" s="1"/>
  <c r="I58" i="2"/>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G106" i="1"/>
  <c r="H106"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3" i="1"/>
  <c r="N74" i="1"/>
  <c r="N75" i="1"/>
  <c r="N76" i="1"/>
  <c r="N77" i="1"/>
  <c r="N78" i="1"/>
  <c r="N79" i="1"/>
  <c r="N80" i="1"/>
  <c r="N81" i="1"/>
  <c r="N82" i="1"/>
  <c r="N83" i="1"/>
  <c r="N84" i="1"/>
  <c r="N85" i="1"/>
  <c r="N86" i="1"/>
  <c r="N87" i="1"/>
  <c r="N88" i="1"/>
  <c r="N89" i="1"/>
  <c r="N107" i="1"/>
  <c r="N108" i="1"/>
  <c r="N109" i="1"/>
  <c r="N110" i="1"/>
  <c r="N111" i="1"/>
  <c r="N112" i="1"/>
  <c r="N113" i="1"/>
  <c r="N114" i="1"/>
  <c r="N115" i="1"/>
  <c r="N116" i="1"/>
  <c r="N117" i="1"/>
  <c r="N118" i="1"/>
  <c r="N119" i="1"/>
  <c r="N120" i="1"/>
  <c r="N121" i="1"/>
  <c r="N122" i="1"/>
  <c r="N123"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7" i="1"/>
  <c r="G14" i="1"/>
  <c r="H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107" i="1"/>
  <c r="H107" i="1"/>
  <c r="G108" i="1"/>
  <c r="H108" i="1"/>
  <c r="G109" i="1"/>
  <c r="H109" i="1"/>
  <c r="G110" i="1"/>
  <c r="H110" i="1"/>
  <c r="G111" i="1"/>
  <c r="H111" i="1"/>
  <c r="G112" i="1"/>
  <c r="H112" i="1"/>
  <c r="G113" i="1"/>
  <c r="H113" i="1"/>
  <c r="G114" i="1"/>
  <c r="H114" i="1"/>
  <c r="G115" i="1"/>
  <c r="H115" i="1"/>
  <c r="G116" i="1"/>
  <c r="H116" i="1"/>
  <c r="G117" i="1"/>
  <c r="H117" i="1"/>
  <c r="G118" i="1"/>
  <c r="H118" i="1"/>
  <c r="G119" i="1"/>
  <c r="H119" i="1"/>
  <c r="G120" i="1"/>
  <c r="H120" i="1"/>
  <c r="G121" i="1"/>
  <c r="H121" i="1"/>
  <c r="G122" i="1"/>
  <c r="H122" i="1"/>
  <c r="G123" i="1"/>
  <c r="H123" i="1"/>
  <c r="G12" i="1"/>
  <c r="H12" i="1"/>
  <c r="G13" i="1"/>
  <c r="H13" i="1"/>
  <c r="H11" i="1"/>
  <c r="G11" i="1"/>
  <c r="G8" i="1"/>
  <c r="H8" i="1"/>
  <c r="G9" i="1"/>
  <c r="H9" i="1"/>
  <c r="G10" i="1"/>
  <c r="H10" i="1"/>
  <c r="H7" i="1"/>
  <c r="G7" i="1"/>
  <c r="K58" i="2" l="1"/>
  <c r="D58" i="2" s="1"/>
  <c r="G58" i="2" s="1"/>
  <c r="I59" i="2"/>
  <c r="P91" i="1"/>
  <c r="P92" i="1"/>
  <c r="P93" i="1"/>
  <c r="P94" i="1"/>
  <c r="P95" i="1"/>
  <c r="P96" i="1"/>
  <c r="P97" i="1"/>
  <c r="P98" i="1"/>
  <c r="P99" i="1"/>
  <c r="P100" i="1"/>
  <c r="P101" i="1"/>
  <c r="P102" i="1"/>
  <c r="P103" i="1"/>
  <c r="P104" i="1"/>
  <c r="P105" i="1"/>
  <c r="P106" i="1"/>
  <c r="P11" i="1"/>
  <c r="R11" i="1"/>
  <c r="S11" i="1"/>
  <c r="T11" i="1"/>
  <c r="P12" i="1"/>
  <c r="R12" i="1"/>
  <c r="S12" i="1"/>
  <c r="T12" i="1"/>
  <c r="P13" i="1"/>
  <c r="R13" i="1"/>
  <c r="S13" i="1"/>
  <c r="T13" i="1"/>
  <c r="P14" i="1"/>
  <c r="R14" i="1"/>
  <c r="S14" i="1"/>
  <c r="T14" i="1"/>
  <c r="P15" i="1"/>
  <c r="R15" i="1"/>
  <c r="S15" i="1"/>
  <c r="T15" i="1"/>
  <c r="P16" i="1"/>
  <c r="R16" i="1"/>
  <c r="S16" i="1"/>
  <c r="T16" i="1"/>
  <c r="P17" i="1"/>
  <c r="R17" i="1"/>
  <c r="S17" i="1"/>
  <c r="T17" i="1"/>
  <c r="P18" i="1"/>
  <c r="R18" i="1"/>
  <c r="S18" i="1"/>
  <c r="T18" i="1"/>
  <c r="P19" i="1"/>
  <c r="R19" i="1"/>
  <c r="S19" i="1"/>
  <c r="T19" i="1"/>
  <c r="P20" i="1"/>
  <c r="R20" i="1"/>
  <c r="S20" i="1"/>
  <c r="T20" i="1"/>
  <c r="P21" i="1"/>
  <c r="R21" i="1"/>
  <c r="S21" i="1"/>
  <c r="T21" i="1"/>
  <c r="P22" i="1"/>
  <c r="R22" i="1"/>
  <c r="S22" i="1"/>
  <c r="T22" i="1"/>
  <c r="P23" i="1"/>
  <c r="R23" i="1"/>
  <c r="S23" i="1"/>
  <c r="T23" i="1"/>
  <c r="P24" i="1"/>
  <c r="R24" i="1"/>
  <c r="S24" i="1"/>
  <c r="T24" i="1"/>
  <c r="P25" i="1"/>
  <c r="R25" i="1"/>
  <c r="S25" i="1"/>
  <c r="T25" i="1"/>
  <c r="P26" i="1"/>
  <c r="R26" i="1"/>
  <c r="S26" i="1"/>
  <c r="T26" i="1"/>
  <c r="P27" i="1"/>
  <c r="R27" i="1"/>
  <c r="S27" i="1"/>
  <c r="T27" i="1"/>
  <c r="P28" i="1"/>
  <c r="R28" i="1"/>
  <c r="S28" i="1"/>
  <c r="T28" i="1"/>
  <c r="P29" i="1"/>
  <c r="R29" i="1"/>
  <c r="S29" i="1"/>
  <c r="T29" i="1"/>
  <c r="P30" i="1"/>
  <c r="R30" i="1"/>
  <c r="S30" i="1"/>
  <c r="T30" i="1"/>
  <c r="P31" i="1"/>
  <c r="R31" i="1"/>
  <c r="S31" i="1"/>
  <c r="T31" i="1"/>
  <c r="P32" i="1"/>
  <c r="R32" i="1"/>
  <c r="S32" i="1"/>
  <c r="T32" i="1"/>
  <c r="P33" i="1"/>
  <c r="R33" i="1"/>
  <c r="S33" i="1"/>
  <c r="T33" i="1"/>
  <c r="P34" i="1"/>
  <c r="R34" i="1"/>
  <c r="S34" i="1"/>
  <c r="T34" i="1"/>
  <c r="P35" i="1"/>
  <c r="O35" i="1" s="1"/>
  <c r="R35" i="1"/>
  <c r="S35" i="1"/>
  <c r="T35" i="1"/>
  <c r="P36" i="1"/>
  <c r="R36" i="1"/>
  <c r="S36" i="1"/>
  <c r="T36" i="1"/>
  <c r="P37" i="1"/>
  <c r="R37" i="1"/>
  <c r="S37" i="1"/>
  <c r="T37" i="1"/>
  <c r="P38" i="1"/>
  <c r="R38" i="1"/>
  <c r="S38" i="1"/>
  <c r="T38" i="1"/>
  <c r="P39" i="1"/>
  <c r="R39" i="1"/>
  <c r="S39" i="1"/>
  <c r="T39" i="1"/>
  <c r="P40" i="1"/>
  <c r="R40" i="1"/>
  <c r="S40" i="1"/>
  <c r="T40" i="1"/>
  <c r="P41" i="1"/>
  <c r="R41" i="1"/>
  <c r="S41" i="1"/>
  <c r="T41" i="1"/>
  <c r="P42" i="1"/>
  <c r="R42" i="1"/>
  <c r="S42" i="1"/>
  <c r="T42" i="1"/>
  <c r="P43" i="1"/>
  <c r="R43" i="1"/>
  <c r="S43" i="1"/>
  <c r="T43" i="1"/>
  <c r="P44" i="1"/>
  <c r="R44" i="1"/>
  <c r="S44" i="1"/>
  <c r="T44" i="1"/>
  <c r="P45" i="1"/>
  <c r="R45" i="1"/>
  <c r="S45" i="1"/>
  <c r="T45" i="1"/>
  <c r="P46" i="1"/>
  <c r="R46" i="1"/>
  <c r="S46" i="1"/>
  <c r="T46" i="1"/>
  <c r="P47" i="1"/>
  <c r="R47" i="1"/>
  <c r="S47" i="1"/>
  <c r="T47" i="1"/>
  <c r="P48" i="1"/>
  <c r="R48" i="1"/>
  <c r="S48" i="1"/>
  <c r="T48" i="1"/>
  <c r="P49" i="1"/>
  <c r="R49" i="1"/>
  <c r="S49" i="1"/>
  <c r="T49" i="1"/>
  <c r="P50" i="1"/>
  <c r="R50" i="1"/>
  <c r="S50" i="1"/>
  <c r="T50" i="1"/>
  <c r="P51" i="1"/>
  <c r="R51" i="1"/>
  <c r="S51" i="1"/>
  <c r="T51" i="1"/>
  <c r="P52" i="1"/>
  <c r="R52" i="1"/>
  <c r="S52" i="1"/>
  <c r="T52" i="1"/>
  <c r="P53" i="1"/>
  <c r="R53" i="1"/>
  <c r="S53" i="1"/>
  <c r="T53" i="1"/>
  <c r="P54" i="1"/>
  <c r="R54" i="1"/>
  <c r="S54" i="1"/>
  <c r="T54" i="1"/>
  <c r="P55" i="1"/>
  <c r="R55" i="1"/>
  <c r="S55" i="1"/>
  <c r="T55" i="1"/>
  <c r="P56" i="1"/>
  <c r="R56" i="1"/>
  <c r="S56" i="1"/>
  <c r="T56" i="1"/>
  <c r="P57" i="1"/>
  <c r="R57" i="1"/>
  <c r="S57" i="1"/>
  <c r="T57" i="1"/>
  <c r="P58" i="1"/>
  <c r="R58" i="1"/>
  <c r="S58" i="1"/>
  <c r="T58" i="1"/>
  <c r="P59" i="1"/>
  <c r="R59" i="1"/>
  <c r="S59" i="1"/>
  <c r="T59" i="1"/>
  <c r="P60" i="1"/>
  <c r="R60" i="1"/>
  <c r="S60" i="1"/>
  <c r="T60" i="1"/>
  <c r="P61" i="1"/>
  <c r="R61" i="1"/>
  <c r="S61" i="1"/>
  <c r="T61" i="1"/>
  <c r="P62" i="1"/>
  <c r="R62" i="1"/>
  <c r="S62" i="1"/>
  <c r="T62" i="1"/>
  <c r="P63" i="1"/>
  <c r="R63" i="1"/>
  <c r="S63" i="1"/>
  <c r="T63" i="1"/>
  <c r="P64" i="1"/>
  <c r="R64" i="1"/>
  <c r="S64" i="1"/>
  <c r="T64" i="1"/>
  <c r="P65" i="1"/>
  <c r="R65" i="1"/>
  <c r="S65" i="1"/>
  <c r="T65" i="1"/>
  <c r="P66" i="1"/>
  <c r="R66" i="1"/>
  <c r="S66" i="1"/>
  <c r="T66" i="1"/>
  <c r="P67" i="1"/>
  <c r="R67" i="1"/>
  <c r="S67" i="1"/>
  <c r="T67" i="1"/>
  <c r="P68" i="1"/>
  <c r="R68" i="1"/>
  <c r="S68" i="1"/>
  <c r="T68" i="1"/>
  <c r="P69" i="1"/>
  <c r="R69" i="1"/>
  <c r="S69" i="1"/>
  <c r="T69" i="1"/>
  <c r="P70" i="1"/>
  <c r="R70" i="1"/>
  <c r="S70" i="1"/>
  <c r="T70" i="1"/>
  <c r="P73" i="1"/>
  <c r="R73" i="1"/>
  <c r="S73" i="1"/>
  <c r="T73" i="1"/>
  <c r="P74" i="1"/>
  <c r="R74" i="1"/>
  <c r="S74" i="1"/>
  <c r="T74" i="1"/>
  <c r="P75" i="1"/>
  <c r="R75" i="1"/>
  <c r="S75" i="1"/>
  <c r="T75" i="1"/>
  <c r="P76" i="1"/>
  <c r="R76" i="1"/>
  <c r="S76" i="1"/>
  <c r="T76" i="1"/>
  <c r="P77" i="1"/>
  <c r="R77" i="1"/>
  <c r="S77" i="1"/>
  <c r="T77" i="1"/>
  <c r="P78" i="1"/>
  <c r="R78" i="1"/>
  <c r="S78" i="1"/>
  <c r="T78" i="1"/>
  <c r="P79" i="1"/>
  <c r="R79" i="1"/>
  <c r="S79" i="1"/>
  <c r="T79" i="1"/>
  <c r="P80" i="1"/>
  <c r="R80" i="1"/>
  <c r="S80" i="1"/>
  <c r="T80" i="1"/>
  <c r="P81" i="1"/>
  <c r="R81" i="1"/>
  <c r="S81" i="1"/>
  <c r="T81" i="1"/>
  <c r="P82" i="1"/>
  <c r="R82" i="1"/>
  <c r="S82" i="1"/>
  <c r="T82" i="1"/>
  <c r="P83" i="1"/>
  <c r="R83" i="1"/>
  <c r="S83" i="1"/>
  <c r="T83" i="1"/>
  <c r="P84" i="1"/>
  <c r="R84" i="1"/>
  <c r="S84" i="1"/>
  <c r="T84" i="1"/>
  <c r="P85" i="1"/>
  <c r="R85" i="1"/>
  <c r="S85" i="1"/>
  <c r="T85" i="1"/>
  <c r="P86" i="1"/>
  <c r="R86" i="1"/>
  <c r="S86" i="1"/>
  <c r="T86" i="1"/>
  <c r="P87" i="1"/>
  <c r="R87" i="1"/>
  <c r="S87" i="1"/>
  <c r="T87" i="1"/>
  <c r="P88" i="1"/>
  <c r="R88" i="1"/>
  <c r="S88" i="1"/>
  <c r="T88" i="1"/>
  <c r="P89" i="1"/>
  <c r="R89" i="1"/>
  <c r="S89" i="1"/>
  <c r="T89" i="1"/>
  <c r="R90" i="1"/>
  <c r="S90" i="1"/>
  <c r="T90" i="1"/>
  <c r="R91" i="1"/>
  <c r="S91" i="1"/>
  <c r="T91" i="1"/>
  <c r="R92" i="1"/>
  <c r="S92" i="1"/>
  <c r="T92" i="1"/>
  <c r="R93" i="1"/>
  <c r="S93" i="1"/>
  <c r="T93" i="1"/>
  <c r="R94" i="1"/>
  <c r="S94" i="1"/>
  <c r="T94" i="1"/>
  <c r="R95" i="1"/>
  <c r="S95" i="1"/>
  <c r="T95" i="1"/>
  <c r="R96" i="1"/>
  <c r="S96" i="1"/>
  <c r="T96" i="1"/>
  <c r="R97" i="1"/>
  <c r="S97" i="1"/>
  <c r="T97" i="1"/>
  <c r="R98" i="1"/>
  <c r="S98" i="1"/>
  <c r="T98" i="1"/>
  <c r="R99" i="1"/>
  <c r="S99" i="1"/>
  <c r="T99" i="1"/>
  <c r="R100" i="1"/>
  <c r="S100" i="1"/>
  <c r="T100" i="1"/>
  <c r="R101" i="1"/>
  <c r="S101" i="1"/>
  <c r="T101" i="1"/>
  <c r="R102" i="1"/>
  <c r="S102" i="1"/>
  <c r="T102" i="1"/>
  <c r="R103" i="1"/>
  <c r="S103" i="1"/>
  <c r="T103" i="1"/>
  <c r="R104" i="1"/>
  <c r="S104" i="1"/>
  <c r="T104" i="1"/>
  <c r="R105" i="1"/>
  <c r="S105" i="1"/>
  <c r="T105" i="1"/>
  <c r="R106" i="1"/>
  <c r="S106" i="1"/>
  <c r="T106" i="1"/>
  <c r="P107" i="1"/>
  <c r="R107" i="1"/>
  <c r="S107" i="1"/>
  <c r="T107" i="1"/>
  <c r="P108" i="1"/>
  <c r="R108" i="1"/>
  <c r="S108" i="1"/>
  <c r="T108" i="1"/>
  <c r="P109" i="1"/>
  <c r="R109" i="1"/>
  <c r="S109" i="1"/>
  <c r="T109" i="1"/>
  <c r="P110" i="1"/>
  <c r="R110" i="1"/>
  <c r="S110" i="1"/>
  <c r="T110" i="1"/>
  <c r="P111" i="1"/>
  <c r="R111" i="1"/>
  <c r="S111" i="1"/>
  <c r="T111" i="1"/>
  <c r="P112" i="1"/>
  <c r="R112" i="1"/>
  <c r="S112" i="1"/>
  <c r="T112" i="1"/>
  <c r="P113" i="1"/>
  <c r="R113" i="1"/>
  <c r="S113" i="1"/>
  <c r="T113" i="1"/>
  <c r="P114" i="1"/>
  <c r="R114" i="1"/>
  <c r="S114" i="1"/>
  <c r="T114" i="1"/>
  <c r="P115" i="1"/>
  <c r="R115" i="1"/>
  <c r="S115" i="1"/>
  <c r="T115" i="1"/>
  <c r="P116" i="1"/>
  <c r="R116" i="1"/>
  <c r="S116" i="1"/>
  <c r="T116" i="1"/>
  <c r="P117" i="1"/>
  <c r="R117" i="1"/>
  <c r="S117" i="1"/>
  <c r="T117" i="1"/>
  <c r="P118" i="1"/>
  <c r="R118" i="1"/>
  <c r="S118" i="1"/>
  <c r="T118" i="1"/>
  <c r="P119" i="1"/>
  <c r="R119" i="1"/>
  <c r="S119" i="1"/>
  <c r="T119" i="1"/>
  <c r="P120" i="1"/>
  <c r="R120" i="1"/>
  <c r="S120" i="1"/>
  <c r="T120" i="1"/>
  <c r="P121" i="1"/>
  <c r="R121" i="1"/>
  <c r="S121" i="1"/>
  <c r="T121" i="1"/>
  <c r="P122" i="1"/>
  <c r="R122" i="1"/>
  <c r="S122" i="1"/>
  <c r="T122" i="1"/>
  <c r="P123" i="1"/>
  <c r="R123" i="1"/>
  <c r="S123" i="1"/>
  <c r="T123" i="1"/>
  <c r="R7" i="1"/>
  <c r="R8" i="1"/>
  <c r="R9" i="1"/>
  <c r="R10" i="1"/>
  <c r="T8" i="1"/>
  <c r="T9" i="1"/>
  <c r="T10" i="1"/>
  <c r="T7" i="1"/>
  <c r="S8" i="1"/>
  <c r="S9" i="1"/>
  <c r="S10" i="1"/>
  <c r="K59" i="2" l="1"/>
  <c r="D59" i="2" s="1"/>
  <c r="G59" i="2" s="1"/>
  <c r="I60" i="2"/>
  <c r="O112" i="1"/>
  <c r="O12" i="1"/>
  <c r="O77" i="1"/>
  <c r="O63" i="1"/>
  <c r="O51" i="1"/>
  <c r="O39" i="1"/>
  <c r="O27" i="1"/>
  <c r="O121" i="1"/>
  <c r="O109" i="1"/>
  <c r="O15" i="1"/>
  <c r="O103" i="1"/>
  <c r="O91" i="1"/>
  <c r="O97" i="1"/>
  <c r="O88" i="1"/>
  <c r="O76" i="1"/>
  <c r="O62" i="1"/>
  <c r="O50" i="1"/>
  <c r="O38" i="1"/>
  <c r="O26" i="1"/>
  <c r="O14" i="1"/>
  <c r="O101" i="1"/>
  <c r="O106" i="1"/>
  <c r="O100" i="1"/>
  <c r="O94" i="1"/>
  <c r="O92" i="1"/>
  <c r="O102" i="1"/>
  <c r="O113" i="1"/>
  <c r="O96" i="1"/>
  <c r="O95" i="1"/>
  <c r="O105" i="1"/>
  <c r="O85" i="1"/>
  <c r="O73" i="1"/>
  <c r="O59" i="1"/>
  <c r="O47" i="1"/>
  <c r="O23" i="1"/>
  <c r="O11" i="1"/>
  <c r="O104" i="1"/>
  <c r="O99" i="1"/>
  <c r="O98" i="1"/>
  <c r="O93" i="1"/>
  <c r="O89" i="1"/>
  <c r="O120" i="1"/>
  <c r="O108" i="1"/>
  <c r="O84" i="1"/>
  <c r="O70" i="1"/>
  <c r="O58" i="1"/>
  <c r="O46" i="1"/>
  <c r="O34" i="1"/>
  <c r="O22" i="1"/>
  <c r="O117" i="1"/>
  <c r="O81" i="1"/>
  <c r="O67" i="1"/>
  <c r="O55" i="1"/>
  <c r="O43" i="1"/>
  <c r="O31" i="1"/>
  <c r="O19" i="1"/>
  <c r="O116" i="1"/>
  <c r="O80" i="1"/>
  <c r="O66" i="1"/>
  <c r="O54" i="1"/>
  <c r="O42" i="1"/>
  <c r="O30" i="1"/>
  <c r="O18" i="1"/>
  <c r="O111" i="1"/>
  <c r="O87" i="1"/>
  <c r="O83" i="1"/>
  <c r="O79" i="1"/>
  <c r="O75" i="1"/>
  <c r="O69" i="1"/>
  <c r="O65" i="1"/>
  <c r="O61" i="1"/>
  <c r="O57" i="1"/>
  <c r="O53" i="1"/>
  <c r="O49" i="1"/>
  <c r="O45" i="1"/>
  <c r="O41" i="1"/>
  <c r="O37" i="1"/>
  <c r="O33" i="1"/>
  <c r="O29" i="1"/>
  <c r="O25" i="1"/>
  <c r="O21" i="1"/>
  <c r="O17" i="1"/>
  <c r="O13" i="1"/>
  <c r="O123" i="1"/>
  <c r="O119" i="1"/>
  <c r="O115" i="1"/>
  <c r="O107" i="1"/>
  <c r="O122" i="1"/>
  <c r="O118" i="1"/>
  <c r="O114" i="1"/>
  <c r="O110" i="1"/>
  <c r="O90" i="1"/>
  <c r="O86" i="1"/>
  <c r="O82" i="1"/>
  <c r="O78" i="1"/>
  <c r="O74" i="1"/>
  <c r="O68" i="1"/>
  <c r="O64" i="1"/>
  <c r="O60" i="1"/>
  <c r="O56" i="1"/>
  <c r="O52" i="1"/>
  <c r="O48" i="1"/>
  <c r="O44" i="1"/>
  <c r="O40" i="1"/>
  <c r="O36" i="1"/>
  <c r="O32" i="1"/>
  <c r="O28" i="1"/>
  <c r="O24" i="1"/>
  <c r="O20" i="1"/>
  <c r="O16" i="1"/>
  <c r="K60" i="2" l="1"/>
  <c r="D60" i="2" s="1"/>
  <c r="G60" i="2" s="1"/>
  <c r="I61" i="2"/>
  <c r="Q51" i="1"/>
  <c r="F51" i="1" s="1"/>
  <c r="I51" i="1" s="1"/>
  <c r="Q27" i="1"/>
  <c r="F27" i="1" s="1"/>
  <c r="Q63" i="1"/>
  <c r="F63" i="1" s="1"/>
  <c r="Q121" i="1"/>
  <c r="F121" i="1" s="1"/>
  <c r="Q109" i="1"/>
  <c r="F109" i="1" s="1"/>
  <c r="Q82" i="1"/>
  <c r="F82" i="1" s="1"/>
  <c r="Q80" i="1"/>
  <c r="F80" i="1" s="1"/>
  <c r="Q59" i="1"/>
  <c r="F59" i="1" s="1"/>
  <c r="Q101" i="1"/>
  <c r="F101" i="1" s="1"/>
  <c r="Q110" i="1"/>
  <c r="Q79" i="1"/>
  <c r="F79" i="1" s="1"/>
  <c r="Q108" i="1"/>
  <c r="Q73" i="1"/>
  <c r="F73" i="1" s="1"/>
  <c r="Q14" i="1"/>
  <c r="F14" i="1" s="1"/>
  <c r="Q35" i="1"/>
  <c r="F35" i="1" s="1"/>
  <c r="Q116" i="1"/>
  <c r="F116" i="1" s="1"/>
  <c r="Q43" i="1"/>
  <c r="Q120" i="1"/>
  <c r="F120" i="1" s="1"/>
  <c r="Q85" i="1"/>
  <c r="F85" i="1" s="1"/>
  <c r="Q26" i="1"/>
  <c r="F26" i="1" s="1"/>
  <c r="Q52" i="1"/>
  <c r="F52" i="1" s="1"/>
  <c r="Q118" i="1"/>
  <c r="F118" i="1" s="1"/>
  <c r="Q37" i="1"/>
  <c r="F37" i="1" s="1"/>
  <c r="Q55" i="1"/>
  <c r="F55" i="1" s="1"/>
  <c r="Q38" i="1"/>
  <c r="F38" i="1" s="1"/>
  <c r="Q39" i="1"/>
  <c r="F39" i="1" s="1"/>
  <c r="Q66" i="1"/>
  <c r="F66" i="1" s="1"/>
  <c r="Q86" i="1"/>
  <c r="F86" i="1" s="1"/>
  <c r="Q122" i="1"/>
  <c r="F122" i="1" s="1"/>
  <c r="Q111" i="1"/>
  <c r="F111" i="1" s="1"/>
  <c r="Q95" i="1"/>
  <c r="F95" i="1" s="1"/>
  <c r="Q98" i="1"/>
  <c r="F98" i="1" s="1"/>
  <c r="Q115" i="1"/>
  <c r="F115" i="1" s="1"/>
  <c r="Q49" i="1"/>
  <c r="F49" i="1" s="1"/>
  <c r="Q30" i="1"/>
  <c r="Q117" i="1"/>
  <c r="F117" i="1" s="1"/>
  <c r="Q76" i="1"/>
  <c r="Q23" i="1"/>
  <c r="F23" i="1" s="1"/>
  <c r="Q91" i="1"/>
  <c r="F91" i="1" s="1"/>
  <c r="Q47" i="1"/>
  <c r="F47" i="1" s="1"/>
  <c r="Q19" i="1"/>
  <c r="F19" i="1" s="1"/>
  <c r="Q48" i="1"/>
  <c r="F48" i="1" s="1"/>
  <c r="Q114" i="1"/>
  <c r="F114" i="1" s="1"/>
  <c r="Q77" i="1"/>
  <c r="F77" i="1" s="1"/>
  <c r="Q112" i="1"/>
  <c r="F112" i="1" s="1"/>
  <c r="Q16" i="1"/>
  <c r="F16" i="1" s="1"/>
  <c r="Q68" i="1"/>
  <c r="F68" i="1" s="1"/>
  <c r="Q119" i="1"/>
  <c r="F119" i="1" s="1"/>
  <c r="Q102" i="1"/>
  <c r="F102" i="1" s="1"/>
  <c r="Q88" i="1"/>
  <c r="F88" i="1" s="1"/>
  <c r="Q67" i="1"/>
  <c r="F67" i="1" s="1"/>
  <c r="Q50" i="1"/>
  <c r="F50" i="1" s="1"/>
  <c r="Q81" i="1"/>
  <c r="F81" i="1" s="1"/>
  <c r="Q62" i="1"/>
  <c r="F62" i="1" s="1"/>
  <c r="Q24" i="1"/>
  <c r="F24" i="1" s="1"/>
  <c r="Q74" i="1"/>
  <c r="F74" i="1" s="1"/>
  <c r="Q123" i="1"/>
  <c r="F123" i="1" s="1"/>
  <c r="Q57" i="1"/>
  <c r="F57" i="1" s="1"/>
  <c r="Q54" i="1"/>
  <c r="Q97" i="1"/>
  <c r="F97" i="1" s="1"/>
  <c r="Q78" i="1"/>
  <c r="F78" i="1" s="1"/>
  <c r="Q32" i="1"/>
  <c r="F32" i="1" s="1"/>
  <c r="Q103" i="1"/>
  <c r="F103" i="1" s="1"/>
  <c r="Q15" i="1"/>
  <c r="F15" i="1" s="1"/>
  <c r="Q12" i="1"/>
  <c r="Q11" i="1"/>
  <c r="F11" i="1" s="1"/>
  <c r="Q34" i="1"/>
  <c r="F34" i="1" s="1"/>
  <c r="Q100" i="1"/>
  <c r="F100" i="1" s="1"/>
  <c r="Q92" i="1"/>
  <c r="F92" i="1" s="1"/>
  <c r="Q46" i="1"/>
  <c r="F46" i="1" s="1"/>
  <c r="Q94" i="1"/>
  <c r="F94" i="1" s="1"/>
  <c r="Q70" i="1"/>
  <c r="F70" i="1" s="1"/>
  <c r="Q106" i="1"/>
  <c r="F106" i="1" s="1"/>
  <c r="Q84" i="1"/>
  <c r="F84" i="1" s="1"/>
  <c r="Q22" i="1"/>
  <c r="F22" i="1" s="1"/>
  <c r="Q105" i="1"/>
  <c r="F105" i="1" s="1"/>
  <c r="Q58" i="1"/>
  <c r="F58" i="1" s="1"/>
  <c r="Q93" i="1"/>
  <c r="F93" i="1" s="1"/>
  <c r="Q104" i="1"/>
  <c r="F104" i="1" s="1"/>
  <c r="Q96" i="1"/>
  <c r="F96" i="1" s="1"/>
  <c r="Q99" i="1"/>
  <c r="F99" i="1" s="1"/>
  <c r="Q113" i="1"/>
  <c r="F113" i="1" s="1"/>
  <c r="Q89" i="1"/>
  <c r="F89" i="1" s="1"/>
  <c r="Q40" i="1"/>
  <c r="F40" i="1" s="1"/>
  <c r="Q90" i="1"/>
  <c r="F90" i="1" s="1"/>
  <c r="Q44" i="1"/>
  <c r="F44" i="1" s="1"/>
  <c r="Q13" i="1"/>
  <c r="F13" i="1" s="1"/>
  <c r="Q18" i="1"/>
  <c r="F18" i="1" s="1"/>
  <c r="Q45" i="1"/>
  <c r="F45" i="1" s="1"/>
  <c r="Q17" i="1"/>
  <c r="F17" i="1" s="1"/>
  <c r="Q65" i="1"/>
  <c r="F65" i="1" s="1"/>
  <c r="Q53" i="1"/>
  <c r="F53" i="1" s="1"/>
  <c r="Q21" i="1"/>
  <c r="F21" i="1" s="1"/>
  <c r="Q25" i="1"/>
  <c r="F25" i="1" s="1"/>
  <c r="Q29" i="1"/>
  <c r="F29" i="1" s="1"/>
  <c r="Q69" i="1"/>
  <c r="F69" i="1" s="1"/>
  <c r="Q42" i="1"/>
  <c r="F42" i="1" s="1"/>
  <c r="Q56" i="1"/>
  <c r="F56" i="1" s="1"/>
  <c r="Q64" i="1"/>
  <c r="F64" i="1" s="1"/>
  <c r="Q33" i="1"/>
  <c r="F33" i="1" s="1"/>
  <c r="Q83" i="1"/>
  <c r="F83" i="1" s="1"/>
  <c r="Q36" i="1"/>
  <c r="F36" i="1" s="1"/>
  <c r="Q28" i="1"/>
  <c r="F28" i="1" s="1"/>
  <c r="Q31" i="1"/>
  <c r="F31" i="1" s="1"/>
  <c r="Q60" i="1"/>
  <c r="F60" i="1" s="1"/>
  <c r="Q20" i="1"/>
  <c r="F20" i="1" s="1"/>
  <c r="Q87" i="1"/>
  <c r="F87" i="1" s="1"/>
  <c r="Q107" i="1"/>
  <c r="F107" i="1" s="1"/>
  <c r="Q41" i="1"/>
  <c r="F41" i="1" s="1"/>
  <c r="Q61" i="1"/>
  <c r="F61" i="1" s="1"/>
  <c r="Q75" i="1"/>
  <c r="F75" i="1" s="1"/>
  <c r="K61" i="2" l="1"/>
  <c r="D61" i="2" s="1"/>
  <c r="G61" i="2" s="1"/>
  <c r="I62" i="2"/>
  <c r="I119" i="1"/>
  <c r="I57" i="1"/>
  <c r="I112" i="1"/>
  <c r="F12" i="1"/>
  <c r="I12" i="1" s="1"/>
  <c r="F43" i="1"/>
  <c r="I43" i="1" s="1"/>
  <c r="F108" i="1"/>
  <c r="I108" i="1" s="1"/>
  <c r="I74" i="1"/>
  <c r="I85" i="1"/>
  <c r="F110" i="1"/>
  <c r="F30" i="1"/>
  <c r="I30" i="1" s="1"/>
  <c r="F54" i="1"/>
  <c r="I19" i="1"/>
  <c r="L19" i="1" s="1"/>
  <c r="I122" i="1"/>
  <c r="I86" i="1"/>
  <c r="I67" i="1"/>
  <c r="L67" i="1" s="1"/>
  <c r="I66" i="1"/>
  <c r="I63" i="1"/>
  <c r="F76" i="1"/>
  <c r="I76" i="1" s="1"/>
  <c r="I24" i="1"/>
  <c r="L24" i="1" s="1"/>
  <c r="I109" i="1"/>
  <c r="I114" i="1"/>
  <c r="I16" i="1"/>
  <c r="I52" i="1"/>
  <c r="I120" i="1"/>
  <c r="L120" i="1" s="1"/>
  <c r="I77" i="1"/>
  <c r="I38" i="1"/>
  <c r="I121" i="1"/>
  <c r="L121" i="1" s="1"/>
  <c r="I48" i="1"/>
  <c r="I111" i="1"/>
  <c r="I23" i="1"/>
  <c r="I37" i="1"/>
  <c r="I95" i="1"/>
  <c r="I103" i="1"/>
  <c r="L103" i="1" s="1"/>
  <c r="I46" i="1"/>
  <c r="L46" i="1" s="1"/>
  <c r="I92" i="1"/>
  <c r="L92" i="1" s="1"/>
  <c r="I105" i="1"/>
  <c r="I104" i="1"/>
  <c r="L119" i="1"/>
  <c r="I73" i="1"/>
  <c r="L112" i="1"/>
  <c r="I78" i="1"/>
  <c r="I62" i="1"/>
  <c r="I68" i="1"/>
  <c r="I117" i="1"/>
  <c r="L51" i="1"/>
  <c r="L57" i="1"/>
  <c r="I82" i="1"/>
  <c r="I39" i="1"/>
  <c r="I49" i="1"/>
  <c r="I26" i="1"/>
  <c r="I123" i="1"/>
  <c r="I59" i="1"/>
  <c r="I15" i="1"/>
  <c r="I50" i="1"/>
  <c r="I116" i="1"/>
  <c r="I11" i="1"/>
  <c r="I14" i="1"/>
  <c r="I115" i="1"/>
  <c r="I88" i="1"/>
  <c r="I100" i="1"/>
  <c r="I47" i="1"/>
  <c r="I22" i="1"/>
  <c r="I27" i="1"/>
  <c r="I32" i="1"/>
  <c r="I84" i="1"/>
  <c r="I18" i="1"/>
  <c r="I58" i="1"/>
  <c r="I69" i="1"/>
  <c r="I70" i="1"/>
  <c r="I107" i="1"/>
  <c r="I36" i="1"/>
  <c r="I113" i="1"/>
  <c r="I81" i="1"/>
  <c r="I35" i="1"/>
  <c r="I79" i="1"/>
  <c r="I55" i="1"/>
  <c r="I91" i="1"/>
  <c r="I97" i="1"/>
  <c r="I101" i="1"/>
  <c r="I96" i="1"/>
  <c r="I93" i="1"/>
  <c r="I89" i="1"/>
  <c r="I83" i="1"/>
  <c r="I53" i="1"/>
  <c r="I40" i="1"/>
  <c r="I75" i="1"/>
  <c r="I25" i="1"/>
  <c r="I29" i="1"/>
  <c r="I56" i="1"/>
  <c r="I13" i="1"/>
  <c r="I80" i="1"/>
  <c r="I42" i="1"/>
  <c r="I106" i="1"/>
  <c r="I87" i="1"/>
  <c r="I65" i="1"/>
  <c r="I61" i="1"/>
  <c r="I17" i="1"/>
  <c r="I98" i="1"/>
  <c r="I31" i="1"/>
  <c r="I33" i="1"/>
  <c r="I21" i="1"/>
  <c r="I45" i="1"/>
  <c r="I60" i="1"/>
  <c r="I99" i="1"/>
  <c r="I20" i="1"/>
  <c r="I118" i="1"/>
  <c r="I44" i="1"/>
  <c r="I90" i="1"/>
  <c r="I102" i="1"/>
  <c r="I94" i="1"/>
  <c r="K62" i="2" l="1"/>
  <c r="D62" i="2" s="1"/>
  <c r="G62" i="2" s="1"/>
  <c r="I63" i="2"/>
  <c r="I54" i="1"/>
  <c r="I110" i="1"/>
  <c r="L122" i="1"/>
  <c r="L74" i="1"/>
  <c r="L85" i="1"/>
  <c r="L76" i="1"/>
  <c r="L66" i="1"/>
  <c r="L43" i="1"/>
  <c r="L30" i="1"/>
  <c r="L54" i="1"/>
  <c r="L110" i="1"/>
  <c r="L108" i="1"/>
  <c r="L12" i="1"/>
  <c r="L86" i="1"/>
  <c r="L63" i="1"/>
  <c r="L48" i="1"/>
  <c r="L114" i="1"/>
  <c r="L111" i="1"/>
  <c r="L38" i="1"/>
  <c r="L109" i="1"/>
  <c r="L23" i="1"/>
  <c r="L52" i="1"/>
  <c r="L16" i="1"/>
  <c r="L77" i="1"/>
  <c r="L37" i="1"/>
  <c r="L95" i="1"/>
  <c r="L13" i="1"/>
  <c r="L105" i="1"/>
  <c r="L104" i="1"/>
  <c r="L82" i="1"/>
  <c r="L56" i="1"/>
  <c r="L42" i="1"/>
  <c r="L55" i="1"/>
  <c r="L89" i="1"/>
  <c r="L123" i="1"/>
  <c r="L73" i="1"/>
  <c r="L25" i="1"/>
  <c r="L113" i="1"/>
  <c r="L88" i="1"/>
  <c r="L26" i="1"/>
  <c r="L61" i="1"/>
  <c r="L93" i="1"/>
  <c r="L94" i="1"/>
  <c r="L80" i="1"/>
  <c r="L100" i="1"/>
  <c r="L99" i="1"/>
  <c r="L60" i="1"/>
  <c r="L75" i="1"/>
  <c r="L84" i="1"/>
  <c r="L115" i="1"/>
  <c r="L49" i="1"/>
  <c r="L102" i="1"/>
  <c r="L58" i="1"/>
  <c r="L90" i="1"/>
  <c r="L65" i="1"/>
  <c r="L40" i="1"/>
  <c r="L101" i="1"/>
  <c r="L35" i="1"/>
  <c r="L36" i="1"/>
  <c r="L32" i="1"/>
  <c r="L68" i="1"/>
  <c r="L83" i="1"/>
  <c r="L47" i="1"/>
  <c r="L98" i="1"/>
  <c r="L45" i="1"/>
  <c r="L97" i="1"/>
  <c r="L107" i="1"/>
  <c r="L27" i="1"/>
  <c r="L62" i="1"/>
  <c r="L70" i="1"/>
  <c r="L44" i="1"/>
  <c r="L69" i="1"/>
  <c r="L116" i="1"/>
  <c r="L29" i="1"/>
  <c r="L59" i="1"/>
  <c r="L79" i="1"/>
  <c r="L39" i="1"/>
  <c r="L96" i="1"/>
  <c r="L33" i="1"/>
  <c r="L87" i="1"/>
  <c r="L117" i="1"/>
  <c r="L78" i="1"/>
  <c r="L118" i="1"/>
  <c r="L31" i="1"/>
  <c r="L106" i="1"/>
  <c r="L91" i="1"/>
  <c r="L81" i="1"/>
  <c r="L50" i="1"/>
  <c r="I34" i="1"/>
  <c r="L14" i="1"/>
  <c r="L22" i="1"/>
  <c r="L15" i="1"/>
  <c r="L17" i="1"/>
  <c r="L18" i="1"/>
  <c r="L21" i="1"/>
  <c r="L20" i="1"/>
  <c r="I64" i="1"/>
  <c r="I41" i="1"/>
  <c r="I28" i="1"/>
  <c r="K63" i="2" l="1"/>
  <c r="D63" i="2" s="1"/>
  <c r="G63" i="2" s="1"/>
  <c r="I64" i="2"/>
  <c r="L53" i="1"/>
  <c r="L41" i="1"/>
  <c r="L64" i="1"/>
  <c r="L28" i="1"/>
  <c r="L34" i="1"/>
  <c r="L11" i="1"/>
  <c r="K64" i="2" l="1"/>
  <c r="D64" i="2"/>
  <c r="G64" i="2" s="1"/>
  <c r="I65" i="2"/>
  <c r="F10" i="2"/>
  <c r="E10" i="2"/>
  <c r="I10" i="2" s="1"/>
  <c r="K10" i="2" s="1"/>
  <c r="E18" i="2"/>
  <c r="P7" i="1"/>
  <c r="K65" i="2" l="1"/>
  <c r="D65" i="2"/>
  <c r="G65" i="2" s="1"/>
  <c r="I66" i="2"/>
  <c r="J3" i="15"/>
  <c r="E3" i="15"/>
  <c r="J3" i="14"/>
  <c r="J3" i="11"/>
  <c r="E3" i="11"/>
  <c r="J3" i="10"/>
  <c r="D3" i="12"/>
  <c r="D3" i="20"/>
  <c r="D3" i="7"/>
  <c r="J3" i="5"/>
  <c r="E3" i="5"/>
  <c r="J3" i="4"/>
  <c r="J3" i="6"/>
  <c r="E3" i="6"/>
  <c r="J3" i="3"/>
  <c r="D3" i="2"/>
  <c r="K5" i="1"/>
  <c r="K66" i="2" l="1"/>
  <c r="D66" i="2"/>
  <c r="G66" i="2" s="1"/>
  <c r="I67" i="2"/>
  <c r="F3" i="1"/>
  <c r="K67" i="2" l="1"/>
  <c r="D67" i="2"/>
  <c r="G67" i="2" s="1"/>
  <c r="I68" i="2"/>
  <c r="D7" i="19"/>
  <c r="D8" i="19"/>
  <c r="D9" i="19"/>
  <c r="D10" i="19"/>
  <c r="D11" i="19"/>
  <c r="D12" i="19"/>
  <c r="D13" i="19"/>
  <c r="D14" i="19"/>
  <c r="D15" i="19"/>
  <c r="D16" i="19"/>
  <c r="D17" i="19"/>
  <c r="D18" i="19"/>
  <c r="D19" i="19"/>
  <c r="D20" i="19"/>
  <c r="D21" i="19"/>
  <c r="D22" i="19"/>
  <c r="D23" i="19"/>
  <c r="D24" i="19"/>
  <c r="J6" i="18"/>
  <c r="J6" i="16"/>
  <c r="M6" i="15"/>
  <c r="M6" i="14"/>
  <c r="J6" i="13"/>
  <c r="M6" i="11"/>
  <c r="M6" i="10"/>
  <c r="J6" i="20"/>
  <c r="J6" i="8"/>
  <c r="J6" i="9"/>
  <c r="J6" i="7"/>
  <c r="M6" i="5"/>
  <c r="M6" i="4"/>
  <c r="M6" i="6"/>
  <c r="K68" i="2" l="1"/>
  <c r="D68" i="2"/>
  <c r="G68" i="2" s="1"/>
  <c r="I69" i="2"/>
  <c r="K69" i="2" l="1"/>
  <c r="D69" i="2"/>
  <c r="G69" i="2" s="1"/>
  <c r="I70" i="2"/>
  <c r="K70" i="2" l="1"/>
  <c r="D70" i="2"/>
  <c r="G70" i="2" s="1"/>
  <c r="I71" i="2"/>
  <c r="P8" i="1"/>
  <c r="P9" i="1"/>
  <c r="P10" i="1"/>
  <c r="E24" i="11"/>
  <c r="E21" i="11"/>
  <c r="H21" i="11" s="1"/>
  <c r="K21" i="11" s="1"/>
  <c r="E20" i="11"/>
  <c r="H20" i="11" s="1"/>
  <c r="K20" i="11" s="1"/>
  <c r="E19" i="11"/>
  <c r="H19" i="11" s="1"/>
  <c r="K19" i="11" s="1"/>
  <c r="E18" i="11"/>
  <c r="H18" i="11" s="1"/>
  <c r="K18" i="11" s="1"/>
  <c r="E16" i="11"/>
  <c r="H16" i="11" s="1"/>
  <c r="K16" i="11" s="1"/>
  <c r="E15" i="11"/>
  <c r="H15" i="11" s="1"/>
  <c r="K15" i="11" s="1"/>
  <c r="E9" i="11"/>
  <c r="H9" i="11" s="1"/>
  <c r="K9" i="11" s="1"/>
  <c r="E8" i="11"/>
  <c r="H8" i="11" s="1"/>
  <c r="K8" i="11" s="1"/>
  <c r="E7" i="11"/>
  <c r="G6" i="11"/>
  <c r="F6" i="11"/>
  <c r="G6" i="10"/>
  <c r="F6" i="10"/>
  <c r="N6" i="10" s="1"/>
  <c r="C6" i="10"/>
  <c r="E3" i="10"/>
  <c r="H24" i="11" l="1"/>
  <c r="K24" i="11" s="1"/>
  <c r="D10" i="38"/>
  <c r="G10" i="38" s="1"/>
  <c r="J10" i="38" s="1"/>
  <c r="O7" i="17" s="1"/>
  <c r="H7" i="11"/>
  <c r="K7" i="11" s="1"/>
  <c r="D6" i="38"/>
  <c r="N6" i="11"/>
  <c r="K71" i="2"/>
  <c r="D71" i="2"/>
  <c r="G71" i="2" s="1"/>
  <c r="I72" i="2"/>
  <c r="E17" i="11"/>
  <c r="E26" i="11"/>
  <c r="H26" i="11" s="1"/>
  <c r="K26" i="11" s="1"/>
  <c r="P6" i="11"/>
  <c r="E6" i="11" s="1"/>
  <c r="H6" i="11" s="1"/>
  <c r="K6" i="11" s="1"/>
  <c r="E11" i="11"/>
  <c r="H11" i="11" s="1"/>
  <c r="K11" i="11" s="1"/>
  <c r="E22" i="11"/>
  <c r="H22" i="11" s="1"/>
  <c r="K22" i="11" s="1"/>
  <c r="E14" i="11"/>
  <c r="H14" i="11" s="1"/>
  <c r="K14" i="11" s="1"/>
  <c r="E25" i="11"/>
  <c r="H25" i="11" s="1"/>
  <c r="K25" i="11" s="1"/>
  <c r="E12" i="11"/>
  <c r="E10" i="11"/>
  <c r="P6" i="10"/>
  <c r="E6" i="10" s="1"/>
  <c r="H6" i="10" s="1"/>
  <c r="K6" i="10" s="1"/>
  <c r="E7" i="2"/>
  <c r="I7" i="2" s="1"/>
  <c r="K7" i="2" s="1"/>
  <c r="F24" i="2"/>
  <c r="E24" i="2"/>
  <c r="I24" i="2" s="1"/>
  <c r="K24" i="2" s="1"/>
  <c r="F23" i="2"/>
  <c r="E23" i="2"/>
  <c r="I23" i="2" s="1"/>
  <c r="K23" i="2" s="1"/>
  <c r="F22" i="2"/>
  <c r="E22" i="2"/>
  <c r="I22" i="2" s="1"/>
  <c r="K22" i="2" s="1"/>
  <c r="F21" i="2"/>
  <c r="E21" i="2"/>
  <c r="F20" i="2"/>
  <c r="E20" i="2"/>
  <c r="I20" i="2" s="1"/>
  <c r="K20" i="2" s="1"/>
  <c r="F19" i="2"/>
  <c r="E19" i="2"/>
  <c r="I19" i="2" s="1"/>
  <c r="K19" i="2" s="1"/>
  <c r="F18" i="2"/>
  <c r="I18" i="2" s="1"/>
  <c r="K18" i="2" s="1"/>
  <c r="F17" i="2"/>
  <c r="E17" i="2"/>
  <c r="I17" i="2" s="1"/>
  <c r="K17" i="2" s="1"/>
  <c r="F16" i="2"/>
  <c r="E16" i="2"/>
  <c r="I16" i="2" s="1"/>
  <c r="K16" i="2" s="1"/>
  <c r="F15" i="2"/>
  <c r="E15" i="2"/>
  <c r="F14" i="2"/>
  <c r="E14" i="2"/>
  <c r="I14" i="2" s="1"/>
  <c r="K14" i="2" s="1"/>
  <c r="F13" i="2"/>
  <c r="E13" i="2"/>
  <c r="I13" i="2" s="1"/>
  <c r="K13" i="2" s="1"/>
  <c r="F12" i="2"/>
  <c r="E12" i="2"/>
  <c r="I12" i="2" s="1"/>
  <c r="K12" i="2" s="1"/>
  <c r="F11" i="2"/>
  <c r="E11" i="2"/>
  <c r="I11" i="2" s="1"/>
  <c r="K11" i="2" s="1"/>
  <c r="F9" i="2"/>
  <c r="E9" i="2"/>
  <c r="I9" i="2" s="1"/>
  <c r="K9" i="2" s="1"/>
  <c r="F8" i="2"/>
  <c r="E8" i="2"/>
  <c r="F7" i="2"/>
  <c r="F6" i="2"/>
  <c r="E6" i="2"/>
  <c r="I6" i="2" s="1"/>
  <c r="C27" i="3"/>
  <c r="G6" i="3"/>
  <c r="F6" i="3"/>
  <c r="C6" i="3"/>
  <c r="E3" i="3"/>
  <c r="H17" i="11" l="1"/>
  <c r="K17" i="11" s="1"/>
  <c r="H10" i="11"/>
  <c r="K10" i="11" s="1"/>
  <c r="D7" i="38"/>
  <c r="G7" i="38" s="1"/>
  <c r="J7" i="38" s="1"/>
  <c r="O4" i="17" s="1"/>
  <c r="G6" i="38"/>
  <c r="J6" i="38" s="1"/>
  <c r="O3" i="17" s="1"/>
  <c r="H12" i="11"/>
  <c r="K12" i="11" s="1"/>
  <c r="D8" i="38"/>
  <c r="G8" i="38" s="1"/>
  <c r="J8" i="38" s="1"/>
  <c r="O5" i="17" s="1"/>
  <c r="I21" i="2"/>
  <c r="K21" i="2" s="1"/>
  <c r="I8" i="2"/>
  <c r="K8" i="2" s="1"/>
  <c r="I15" i="2"/>
  <c r="K15" i="2" s="1"/>
  <c r="E23" i="11"/>
  <c r="H23" i="11" s="1"/>
  <c r="K23" i="11" s="1"/>
  <c r="E13" i="11"/>
  <c r="H13" i="11" s="1"/>
  <c r="K13" i="11" s="1"/>
  <c r="K72" i="2"/>
  <c r="D72" i="2"/>
  <c r="G72" i="2" s="1"/>
  <c r="I73" i="2"/>
  <c r="D18" i="2"/>
  <c r="G18" i="2" s="1"/>
  <c r="D23" i="2"/>
  <c r="G23" i="2" s="1"/>
  <c r="D9" i="2"/>
  <c r="G9" i="2" s="1"/>
  <c r="D20" i="2"/>
  <c r="G20" i="2" s="1"/>
  <c r="D24" i="2"/>
  <c r="G24" i="2" s="1"/>
  <c r="D16" i="2"/>
  <c r="G16" i="2" s="1"/>
  <c r="D17" i="2"/>
  <c r="G17" i="2" s="1"/>
  <c r="D21" i="2"/>
  <c r="G21" i="2" s="1"/>
  <c r="D10" i="2"/>
  <c r="G10" i="2" s="1"/>
  <c r="D8" i="2"/>
  <c r="G8" i="2" s="1"/>
  <c r="D12" i="2"/>
  <c r="G12" i="2" s="1"/>
  <c r="O9" i="1"/>
  <c r="O10" i="1"/>
  <c r="N6" i="3"/>
  <c r="E11" i="3"/>
  <c r="H11" i="3" s="1"/>
  <c r="E23" i="3"/>
  <c r="H23" i="3" s="1"/>
  <c r="E15" i="3"/>
  <c r="H15" i="3" s="1"/>
  <c r="E17" i="3"/>
  <c r="E19" i="3"/>
  <c r="H19" i="3" s="1"/>
  <c r="E24" i="3"/>
  <c r="E26" i="3"/>
  <c r="H26" i="3" s="1"/>
  <c r="E22" i="3"/>
  <c r="H22" i="3" s="1"/>
  <c r="E21" i="3"/>
  <c r="H21" i="3" s="1"/>
  <c r="E7" i="3"/>
  <c r="E16" i="3"/>
  <c r="H16" i="3" s="1"/>
  <c r="E18" i="3"/>
  <c r="H18" i="3" s="1"/>
  <c r="E13" i="3"/>
  <c r="H13" i="3" s="1"/>
  <c r="E14" i="3"/>
  <c r="H14" i="3" s="1"/>
  <c r="E12" i="3"/>
  <c r="E9" i="3"/>
  <c r="H9" i="3" s="1"/>
  <c r="E10" i="3"/>
  <c r="E20" i="3"/>
  <c r="H20" i="3" s="1"/>
  <c r="E8" i="3"/>
  <c r="H8" i="3" s="1"/>
  <c r="E25" i="3"/>
  <c r="H25" i="3" s="1"/>
  <c r="O8" i="1"/>
  <c r="D3" i="16"/>
  <c r="F6" i="16"/>
  <c r="E6" i="16"/>
  <c r="I6" i="16" s="1"/>
  <c r="G6" i="6"/>
  <c r="F6" i="6"/>
  <c r="N6" i="6" s="1"/>
  <c r="C6" i="6"/>
  <c r="G6" i="4"/>
  <c r="F6" i="4"/>
  <c r="C6" i="4"/>
  <c r="E3" i="4"/>
  <c r="F6" i="7"/>
  <c r="E6" i="32" s="1"/>
  <c r="E27" i="32" s="1"/>
  <c r="E6" i="7"/>
  <c r="D6" i="32" s="1"/>
  <c r="D27" i="32" s="1"/>
  <c r="D9" i="38" l="1"/>
  <c r="G9" i="38" s="1"/>
  <c r="J9" i="38" s="1"/>
  <c r="O6" i="17" s="1"/>
  <c r="K6" i="16"/>
  <c r="I6" i="7"/>
  <c r="E9" i="4"/>
  <c r="H9" i="4" s="1"/>
  <c r="K9" i="4" s="1"/>
  <c r="H12" i="3"/>
  <c r="H7" i="3"/>
  <c r="H17" i="3"/>
  <c r="K17" i="3" s="1"/>
  <c r="H24" i="3"/>
  <c r="H10" i="3"/>
  <c r="K10" i="3" s="1"/>
  <c r="K15" i="3"/>
  <c r="K16" i="3"/>
  <c r="K23" i="3"/>
  <c r="K25" i="3"/>
  <c r="K11" i="3"/>
  <c r="K18" i="3"/>
  <c r="K21" i="3"/>
  <c r="K9" i="3"/>
  <c r="K26" i="3"/>
  <c r="K12" i="3"/>
  <c r="K19" i="3"/>
  <c r="K24" i="3"/>
  <c r="K13" i="3"/>
  <c r="P6" i="3"/>
  <c r="E27" i="3" s="1"/>
  <c r="H27" i="3" s="1"/>
  <c r="K73" i="2"/>
  <c r="D73" i="2"/>
  <c r="G73" i="2" s="1"/>
  <c r="I74" i="2"/>
  <c r="D14" i="2"/>
  <c r="G14" i="2" s="1"/>
  <c r="D13" i="2"/>
  <c r="G13" i="2" s="1"/>
  <c r="K6" i="2"/>
  <c r="D22" i="2"/>
  <c r="G22" i="2" s="1"/>
  <c r="D15" i="2"/>
  <c r="G15" i="2" s="1"/>
  <c r="D11" i="2"/>
  <c r="G11" i="2" s="1"/>
  <c r="D7" i="2"/>
  <c r="G7" i="2" s="1"/>
  <c r="D19" i="2"/>
  <c r="G19" i="2" s="1"/>
  <c r="Q10" i="1"/>
  <c r="F10" i="1" s="1"/>
  <c r="Q8" i="1"/>
  <c r="F8" i="1" s="1"/>
  <c r="Q9" i="1"/>
  <c r="F9" i="1" s="1"/>
  <c r="E11" i="4"/>
  <c r="H11" i="4" s="1"/>
  <c r="K11" i="4" s="1"/>
  <c r="E14" i="4"/>
  <c r="H14" i="4" s="1"/>
  <c r="K14" i="4" s="1"/>
  <c r="N6" i="4"/>
  <c r="P6" i="4"/>
  <c r="E6" i="4" s="1"/>
  <c r="H6" i="4" s="1"/>
  <c r="K6" i="4" s="1"/>
  <c r="P6" i="6"/>
  <c r="E6" i="6" s="1"/>
  <c r="K6" i="6" s="1"/>
  <c r="G6" i="5"/>
  <c r="F6" i="5"/>
  <c r="C6" i="5"/>
  <c r="F6" i="18"/>
  <c r="E6" i="18"/>
  <c r="I6" i="18" s="1"/>
  <c r="F6" i="13"/>
  <c r="E6" i="13"/>
  <c r="G6" i="15"/>
  <c r="F6" i="15"/>
  <c r="C6" i="15"/>
  <c r="E3" i="14"/>
  <c r="G6" i="14"/>
  <c r="F6" i="14"/>
  <c r="N6" i="14" s="1"/>
  <c r="V27" i="14"/>
  <c r="D3" i="9"/>
  <c r="F6" i="9"/>
  <c r="E6" i="9"/>
  <c r="I6" i="9" s="1"/>
  <c r="D3" i="8"/>
  <c r="F6" i="8"/>
  <c r="E6" i="34" s="1"/>
  <c r="E27" i="34" s="1"/>
  <c r="E6" i="8"/>
  <c r="D6" i="34" s="1"/>
  <c r="D27" i="34" s="1"/>
  <c r="F6" i="20"/>
  <c r="E6" i="20"/>
  <c r="D27" i="38" l="1"/>
  <c r="G27" i="38" s="1"/>
  <c r="J27" i="38" s="1"/>
  <c r="K6" i="18"/>
  <c r="D6" i="18" s="1"/>
  <c r="G6" i="16"/>
  <c r="T2" i="25" s="1"/>
  <c r="T119" i="25" s="1"/>
  <c r="I6" i="13"/>
  <c r="K6" i="13"/>
  <c r="D6" i="13" s="1"/>
  <c r="N6" i="15"/>
  <c r="I6" i="20"/>
  <c r="K6" i="20"/>
  <c r="D6" i="20" s="1"/>
  <c r="G6" i="20" s="1"/>
  <c r="I6" i="8"/>
  <c r="K6" i="8" s="1"/>
  <c r="D6" i="8" s="1"/>
  <c r="C6" i="34" s="1"/>
  <c r="K6" i="9"/>
  <c r="D6" i="9" s="1"/>
  <c r="K6" i="7"/>
  <c r="D6" i="7" s="1"/>
  <c r="C6" i="32" s="1"/>
  <c r="E19" i="5"/>
  <c r="H19" i="5" s="1"/>
  <c r="E20" i="5"/>
  <c r="H20" i="5" s="1"/>
  <c r="E21" i="5"/>
  <c r="H21" i="5" s="1"/>
  <c r="E7" i="5"/>
  <c r="H7" i="5" s="1"/>
  <c r="E23" i="5"/>
  <c r="H23" i="5" s="1"/>
  <c r="E8" i="5"/>
  <c r="H8" i="5" s="1"/>
  <c r="E24" i="5"/>
  <c r="E25" i="5"/>
  <c r="H25" i="5" s="1"/>
  <c r="E11" i="5"/>
  <c r="H11" i="5" s="1"/>
  <c r="E12" i="5"/>
  <c r="E13" i="5"/>
  <c r="H13" i="5" s="1"/>
  <c r="E17" i="5"/>
  <c r="E15" i="5"/>
  <c r="H15" i="5" s="1"/>
  <c r="E16" i="5"/>
  <c r="H16" i="5" s="1"/>
  <c r="E9" i="5"/>
  <c r="H9" i="5" s="1"/>
  <c r="E24" i="4"/>
  <c r="H24" i="4" s="1"/>
  <c r="K24" i="4" s="1"/>
  <c r="E10" i="4"/>
  <c r="H10" i="4" s="1"/>
  <c r="K10" i="4" s="1"/>
  <c r="E8" i="4"/>
  <c r="H8" i="4" s="1"/>
  <c r="K8" i="4" s="1"/>
  <c r="E25" i="4"/>
  <c r="H25" i="4" s="1"/>
  <c r="K25" i="4" s="1"/>
  <c r="E19" i="4"/>
  <c r="H19" i="4" s="1"/>
  <c r="K19" i="4" s="1"/>
  <c r="E20" i="4"/>
  <c r="H20" i="4" s="1"/>
  <c r="K20" i="4" s="1"/>
  <c r="E13" i="4"/>
  <c r="H13" i="4" s="1"/>
  <c r="K13" i="4" s="1"/>
  <c r="E21" i="4"/>
  <c r="H21" i="4" s="1"/>
  <c r="K21" i="4" s="1"/>
  <c r="E15" i="4"/>
  <c r="H15" i="4" s="1"/>
  <c r="K15" i="4" s="1"/>
  <c r="E23" i="4"/>
  <c r="H23" i="4" s="1"/>
  <c r="K23" i="4" s="1"/>
  <c r="E18" i="4"/>
  <c r="H18" i="4" s="1"/>
  <c r="K18" i="4" s="1"/>
  <c r="E16" i="4"/>
  <c r="H16" i="4" s="1"/>
  <c r="K16" i="4" s="1"/>
  <c r="E17" i="4"/>
  <c r="H17" i="4" s="1"/>
  <c r="K17" i="4" s="1"/>
  <c r="E12" i="4"/>
  <c r="H12" i="4" s="1"/>
  <c r="K12" i="4" s="1"/>
  <c r="E22" i="4"/>
  <c r="H22" i="4" s="1"/>
  <c r="K22" i="4" s="1"/>
  <c r="E7" i="4"/>
  <c r="H7" i="4" s="1"/>
  <c r="K7" i="4" s="1"/>
  <c r="E6" i="3"/>
  <c r="K7" i="3"/>
  <c r="K20" i="3"/>
  <c r="K22" i="3"/>
  <c r="K14" i="3"/>
  <c r="K8" i="3"/>
  <c r="F4" i="25" s="1"/>
  <c r="H6" i="3"/>
  <c r="K6" i="3" s="1"/>
  <c r="K74" i="2"/>
  <c r="D74" i="2"/>
  <c r="G74" i="2" s="1"/>
  <c r="I75" i="2"/>
  <c r="I8" i="1"/>
  <c r="P6" i="15"/>
  <c r="E6" i="15" s="1"/>
  <c r="H6" i="15" s="1"/>
  <c r="K6" i="15" s="1"/>
  <c r="P6" i="14"/>
  <c r="E6" i="14" s="1"/>
  <c r="N6" i="5"/>
  <c r="E27" i="4"/>
  <c r="H27" i="4" s="1"/>
  <c r="K27" i="4" s="1"/>
  <c r="K27" i="3"/>
  <c r="F6" i="34" l="1"/>
  <c r="C27" i="34"/>
  <c r="F6" i="32"/>
  <c r="C27" i="32"/>
  <c r="H12" i="5"/>
  <c r="H24" i="5"/>
  <c r="H17" i="5"/>
  <c r="F119" i="25"/>
  <c r="G6" i="18"/>
  <c r="G6" i="13"/>
  <c r="H6" i="14"/>
  <c r="K6" i="14" s="1"/>
  <c r="G6" i="8"/>
  <c r="L2" i="25" s="1"/>
  <c r="L119" i="25" s="1"/>
  <c r="G6" i="9"/>
  <c r="G6" i="7"/>
  <c r="J2" i="25" s="1"/>
  <c r="J119" i="25" s="1"/>
  <c r="E26" i="5"/>
  <c r="H26" i="5" s="1"/>
  <c r="E18" i="5"/>
  <c r="H18" i="5" s="1"/>
  <c r="E10" i="5"/>
  <c r="E22" i="5"/>
  <c r="H22" i="5" s="1"/>
  <c r="K22" i="5" s="1"/>
  <c r="I18" i="25" s="1"/>
  <c r="W18" i="25" s="1"/>
  <c r="X18" i="25" s="1"/>
  <c r="E14" i="5"/>
  <c r="H14" i="5" s="1"/>
  <c r="K7" i="5"/>
  <c r="I3" i="25" s="1"/>
  <c r="W3" i="25" s="1"/>
  <c r="X3" i="25" s="1"/>
  <c r="K19" i="5"/>
  <c r="I15" i="25" s="1"/>
  <c r="W15" i="25" s="1"/>
  <c r="X15" i="25" s="1"/>
  <c r="K25" i="5"/>
  <c r="I21" i="25" s="1"/>
  <c r="W21" i="25" s="1"/>
  <c r="X21" i="25" s="1"/>
  <c r="K8" i="5"/>
  <c r="I4" i="25" s="1"/>
  <c r="W4" i="25" s="1"/>
  <c r="X4" i="25" s="1"/>
  <c r="K17" i="5"/>
  <c r="I13" i="25" s="1"/>
  <c r="W13" i="25" s="1"/>
  <c r="X13" i="25" s="1"/>
  <c r="K15" i="5"/>
  <c r="I11" i="25" s="1"/>
  <c r="W11" i="25" s="1"/>
  <c r="X11" i="25" s="1"/>
  <c r="K11" i="5"/>
  <c r="I7" i="25" s="1"/>
  <c r="W7" i="25" s="1"/>
  <c r="X7" i="25" s="1"/>
  <c r="K23" i="5"/>
  <c r="I19" i="25" s="1"/>
  <c r="W19" i="25" s="1"/>
  <c r="X19" i="25" s="1"/>
  <c r="K16" i="5"/>
  <c r="I12" i="25" s="1"/>
  <c r="W12" i="25" s="1"/>
  <c r="X12" i="25" s="1"/>
  <c r="K20" i="5"/>
  <c r="I16" i="25" s="1"/>
  <c r="W16" i="25" s="1"/>
  <c r="X16" i="25" s="1"/>
  <c r="K13" i="5"/>
  <c r="I9" i="25" s="1"/>
  <c r="W9" i="25" s="1"/>
  <c r="X9" i="25" s="1"/>
  <c r="E26" i="4"/>
  <c r="H26" i="4" s="1"/>
  <c r="K26" i="4" s="1"/>
  <c r="K75" i="2"/>
  <c r="D75" i="2"/>
  <c r="G75" i="2" s="1"/>
  <c r="I76" i="2"/>
  <c r="P6" i="5"/>
  <c r="E6" i="5" s="1"/>
  <c r="D6" i="31" s="1"/>
  <c r="K3" i="17" l="1"/>
  <c r="F27" i="34"/>
  <c r="F27" i="32"/>
  <c r="I3" i="17"/>
  <c r="D9" i="31"/>
  <c r="G9" i="31" s="1"/>
  <c r="J9" i="31" s="1"/>
  <c r="H6" i="17" s="1"/>
  <c r="H10" i="5"/>
  <c r="K10" i="5" s="1"/>
  <c r="I6" i="25" s="1"/>
  <c r="W6" i="25" s="1"/>
  <c r="X6" i="25" s="1"/>
  <c r="D7" i="31"/>
  <c r="G7" i="31" s="1"/>
  <c r="J7" i="31" s="1"/>
  <c r="H4" i="17" s="1"/>
  <c r="D8" i="31"/>
  <c r="G8" i="31" s="1"/>
  <c r="J8" i="31" s="1"/>
  <c r="H5" i="17" s="1"/>
  <c r="G6" i="31"/>
  <c r="J6" i="31" s="1"/>
  <c r="H3" i="17" s="1"/>
  <c r="E27" i="5"/>
  <c r="K9" i="5"/>
  <c r="I5" i="25" s="1"/>
  <c r="W5" i="25" s="1"/>
  <c r="X5" i="25" s="1"/>
  <c r="K24" i="5"/>
  <c r="I20" i="25" s="1"/>
  <c r="W20" i="25" s="1"/>
  <c r="X20" i="25" s="1"/>
  <c r="K12" i="5"/>
  <c r="I8" i="25" s="1"/>
  <c r="W8" i="25" s="1"/>
  <c r="X8" i="25" s="1"/>
  <c r="K18" i="5"/>
  <c r="I14" i="25" s="1"/>
  <c r="W14" i="25" s="1"/>
  <c r="X14" i="25" s="1"/>
  <c r="K14" i="5"/>
  <c r="I10" i="25" s="1"/>
  <c r="W10" i="25" s="1"/>
  <c r="X10" i="25" s="1"/>
  <c r="K26" i="5"/>
  <c r="I22" i="25" s="1"/>
  <c r="W22" i="25" s="1"/>
  <c r="X22" i="25" s="1"/>
  <c r="K21" i="5"/>
  <c r="I17" i="25" s="1"/>
  <c r="W17" i="25" s="1"/>
  <c r="X17" i="25" s="1"/>
  <c r="K76" i="2"/>
  <c r="D76" i="2"/>
  <c r="G76" i="2" s="1"/>
  <c r="I77" i="2"/>
  <c r="H6" i="5"/>
  <c r="K6" i="5" s="1"/>
  <c r="I2" i="25" s="1"/>
  <c r="H27" i="5" l="1"/>
  <c r="K27" i="5" s="1"/>
  <c r="I23" i="25" s="1"/>
  <c r="W23" i="25" s="1"/>
  <c r="X23" i="25" s="1"/>
  <c r="D10" i="31"/>
  <c r="G10" i="31" s="1"/>
  <c r="J10" i="31" s="1"/>
  <c r="H7" i="17" s="1"/>
  <c r="K77" i="2"/>
  <c r="D77" i="2"/>
  <c r="G77" i="2" s="1"/>
  <c r="I78" i="2"/>
  <c r="AY4" i="17"/>
  <c r="AY5" i="17"/>
  <c r="AY6" i="17"/>
  <c r="AY7" i="17"/>
  <c r="AY8" i="17"/>
  <c r="AY9" i="17"/>
  <c r="AY10" i="17"/>
  <c r="AY11" i="17"/>
  <c r="AY12" i="17"/>
  <c r="AY13" i="17"/>
  <c r="AY14" i="17"/>
  <c r="AY15" i="17"/>
  <c r="AY16" i="17"/>
  <c r="AY17" i="17"/>
  <c r="AY18" i="17"/>
  <c r="AY19" i="17"/>
  <c r="AY20" i="17"/>
  <c r="AY21" i="17"/>
  <c r="AY22" i="17"/>
  <c r="AY23" i="17"/>
  <c r="AY24" i="17"/>
  <c r="AY3" i="17"/>
  <c r="R3" i="22"/>
  <c r="S3" i="22"/>
  <c r="T3" i="22"/>
  <c r="U3" i="22"/>
  <c r="V3" i="22"/>
  <c r="W3" i="22"/>
  <c r="R4" i="22"/>
  <c r="S4" i="22"/>
  <c r="T4" i="22"/>
  <c r="U4" i="22"/>
  <c r="V4" i="22"/>
  <c r="W4" i="22"/>
  <c r="R5" i="22"/>
  <c r="S5" i="22"/>
  <c r="T5" i="22"/>
  <c r="U5" i="22"/>
  <c r="V5" i="22"/>
  <c r="W5" i="22"/>
  <c r="R6" i="22"/>
  <c r="S6" i="22"/>
  <c r="T6" i="22"/>
  <c r="U6" i="22"/>
  <c r="V6" i="22"/>
  <c r="W6" i="22"/>
  <c r="R7" i="22"/>
  <c r="S7" i="22"/>
  <c r="T7" i="22"/>
  <c r="U7" i="22"/>
  <c r="V7" i="22"/>
  <c r="W7" i="22"/>
  <c r="R8" i="22"/>
  <c r="S8" i="22"/>
  <c r="T8" i="22"/>
  <c r="U8" i="22"/>
  <c r="V8" i="22"/>
  <c r="W8" i="22"/>
  <c r="R9" i="22"/>
  <c r="S9" i="22"/>
  <c r="T9" i="22"/>
  <c r="U9" i="22"/>
  <c r="V9" i="22"/>
  <c r="W9" i="22"/>
  <c r="R10" i="22"/>
  <c r="S10" i="22"/>
  <c r="T10" i="22"/>
  <c r="U10" i="22"/>
  <c r="V10" i="22"/>
  <c r="W10" i="22"/>
  <c r="R11" i="22"/>
  <c r="S11" i="22"/>
  <c r="T11" i="22"/>
  <c r="U11" i="22"/>
  <c r="V11" i="22"/>
  <c r="W11" i="22"/>
  <c r="R12" i="22"/>
  <c r="S12" i="22"/>
  <c r="T12" i="22"/>
  <c r="U12" i="22"/>
  <c r="V12" i="22"/>
  <c r="W12" i="22"/>
  <c r="R13" i="22"/>
  <c r="S13" i="22"/>
  <c r="T13" i="22"/>
  <c r="U13" i="22"/>
  <c r="V13" i="22"/>
  <c r="W13" i="22"/>
  <c r="R14" i="22"/>
  <c r="S14" i="22"/>
  <c r="T14" i="22"/>
  <c r="U14" i="22"/>
  <c r="V14" i="22"/>
  <c r="W14" i="22"/>
  <c r="R15" i="22"/>
  <c r="S15" i="22"/>
  <c r="T15" i="22"/>
  <c r="U15" i="22"/>
  <c r="V15" i="22"/>
  <c r="W15" i="22"/>
  <c r="R16" i="22"/>
  <c r="S16" i="22"/>
  <c r="T16" i="22"/>
  <c r="U16" i="22"/>
  <c r="V16" i="22"/>
  <c r="W16" i="22"/>
  <c r="R17" i="22"/>
  <c r="S17" i="22"/>
  <c r="T17" i="22"/>
  <c r="U17" i="22"/>
  <c r="V17" i="22"/>
  <c r="W17" i="22"/>
  <c r="R18" i="22"/>
  <c r="S18" i="22"/>
  <c r="T18" i="22"/>
  <c r="U18" i="22"/>
  <c r="V18" i="22"/>
  <c r="W18" i="22"/>
  <c r="R19" i="22"/>
  <c r="S19" i="22"/>
  <c r="T19" i="22"/>
  <c r="U19" i="22"/>
  <c r="V19" i="22"/>
  <c r="W19" i="22"/>
  <c r="R20" i="22"/>
  <c r="S20" i="22"/>
  <c r="T20" i="22"/>
  <c r="U20" i="22"/>
  <c r="V20" i="22"/>
  <c r="W20" i="22"/>
  <c r="R21" i="22"/>
  <c r="S21" i="22"/>
  <c r="T21" i="22"/>
  <c r="U21" i="22"/>
  <c r="V21" i="22"/>
  <c r="W21" i="22"/>
  <c r="R22" i="22"/>
  <c r="S22" i="22"/>
  <c r="T22" i="22"/>
  <c r="U22" i="22"/>
  <c r="V22" i="22"/>
  <c r="W22" i="22"/>
  <c r="R23" i="22"/>
  <c r="S23" i="22"/>
  <c r="T23" i="22"/>
  <c r="U23" i="22"/>
  <c r="V23" i="22"/>
  <c r="W23" i="22"/>
  <c r="W24" i="22"/>
  <c r="BF24" i="17"/>
  <c r="BH24" i="17"/>
  <c r="BH4" i="17"/>
  <c r="BH5" i="17"/>
  <c r="BH6" i="17"/>
  <c r="BH7" i="17"/>
  <c r="BH8" i="17"/>
  <c r="BH9" i="17"/>
  <c r="BH10" i="17"/>
  <c r="BH11" i="17"/>
  <c r="BH12" i="17"/>
  <c r="BH13" i="17"/>
  <c r="BH14" i="17"/>
  <c r="BH15" i="17"/>
  <c r="BH16" i="17"/>
  <c r="BH17" i="17"/>
  <c r="BH18" i="17"/>
  <c r="BH19" i="17"/>
  <c r="BH20" i="17"/>
  <c r="BH21" i="17"/>
  <c r="BH22" i="17"/>
  <c r="BH23" i="17"/>
  <c r="BH3" i="17"/>
  <c r="R3" i="21"/>
  <c r="R4" i="21"/>
  <c r="R5" i="21"/>
  <c r="R6" i="21"/>
  <c r="R7" i="21"/>
  <c r="R8" i="21"/>
  <c r="R9" i="21"/>
  <c r="R10" i="21"/>
  <c r="R11" i="21"/>
  <c r="R12" i="21"/>
  <c r="R13" i="21"/>
  <c r="R14" i="21"/>
  <c r="R15" i="21"/>
  <c r="R16" i="21"/>
  <c r="R17" i="21"/>
  <c r="R18" i="21"/>
  <c r="R19" i="21"/>
  <c r="R20" i="21"/>
  <c r="R21" i="21"/>
  <c r="R22" i="21"/>
  <c r="R23" i="21"/>
  <c r="R24" i="21"/>
  <c r="S3" i="21"/>
  <c r="S4" i="21"/>
  <c r="S5" i="21"/>
  <c r="S6" i="21"/>
  <c r="S7" i="21"/>
  <c r="S8" i="21"/>
  <c r="S9" i="21"/>
  <c r="S10" i="21"/>
  <c r="S11" i="21"/>
  <c r="S12" i="21"/>
  <c r="S13" i="21"/>
  <c r="S14" i="21"/>
  <c r="S15" i="21"/>
  <c r="S16" i="21"/>
  <c r="S17" i="21"/>
  <c r="S18" i="21"/>
  <c r="S19" i="21"/>
  <c r="S20" i="21"/>
  <c r="S21" i="21"/>
  <c r="S22" i="21"/>
  <c r="S23" i="21"/>
  <c r="S24" i="21"/>
  <c r="T3" i="21"/>
  <c r="T4" i="21"/>
  <c r="T5" i="21"/>
  <c r="T6" i="21"/>
  <c r="T7" i="21"/>
  <c r="T8" i="21"/>
  <c r="T9" i="21"/>
  <c r="T10" i="21"/>
  <c r="T11" i="21"/>
  <c r="T12" i="21"/>
  <c r="T13" i="21"/>
  <c r="T14" i="21"/>
  <c r="T15" i="21"/>
  <c r="T16" i="21"/>
  <c r="T17" i="21"/>
  <c r="T18" i="21"/>
  <c r="T19" i="21"/>
  <c r="T20" i="21"/>
  <c r="T21" i="21"/>
  <c r="T22" i="21"/>
  <c r="T23" i="21"/>
  <c r="T24" i="21"/>
  <c r="U3" i="21"/>
  <c r="U4" i="21"/>
  <c r="U5" i="21"/>
  <c r="U6" i="21"/>
  <c r="U7" i="21"/>
  <c r="U8" i="21"/>
  <c r="U9" i="21"/>
  <c r="U10" i="21"/>
  <c r="U11" i="21"/>
  <c r="U12" i="21"/>
  <c r="U13" i="21"/>
  <c r="U14" i="21"/>
  <c r="U15" i="21"/>
  <c r="U16" i="21"/>
  <c r="U17" i="21"/>
  <c r="U18" i="21"/>
  <c r="U19" i="21"/>
  <c r="U20" i="21"/>
  <c r="U21" i="21"/>
  <c r="U22" i="21"/>
  <c r="U23" i="21"/>
  <c r="U24" i="21"/>
  <c r="Q3" i="21"/>
  <c r="V3" i="21"/>
  <c r="Q4" i="21"/>
  <c r="V4" i="21"/>
  <c r="Q5" i="21"/>
  <c r="V5" i="21"/>
  <c r="Q6" i="21"/>
  <c r="V6" i="21"/>
  <c r="Q7" i="21"/>
  <c r="V7" i="21"/>
  <c r="Q8" i="21"/>
  <c r="V8" i="21"/>
  <c r="Q9" i="21"/>
  <c r="V9" i="21"/>
  <c r="Q10" i="21"/>
  <c r="V10" i="21"/>
  <c r="Q11" i="21"/>
  <c r="V11" i="21"/>
  <c r="Q12" i="21"/>
  <c r="V12" i="21"/>
  <c r="Q13" i="21"/>
  <c r="V13" i="21"/>
  <c r="Q14" i="21"/>
  <c r="V14" i="21"/>
  <c r="Q15" i="21"/>
  <c r="V15" i="21"/>
  <c r="Q16" i="21"/>
  <c r="V16" i="21"/>
  <c r="Q17" i="21"/>
  <c r="V17" i="21"/>
  <c r="Q18" i="21"/>
  <c r="V18" i="21"/>
  <c r="Q19" i="21"/>
  <c r="V19" i="21"/>
  <c r="Q20" i="21"/>
  <c r="V20" i="21"/>
  <c r="Q21" i="21"/>
  <c r="V21" i="21"/>
  <c r="Q22" i="21"/>
  <c r="V22" i="21"/>
  <c r="Q23" i="21"/>
  <c r="V23" i="21"/>
  <c r="V24" i="21"/>
  <c r="BB24" i="17"/>
  <c r="Q24" i="21"/>
  <c r="R24" i="22"/>
  <c r="V24" i="22"/>
  <c r="U24" i="22"/>
  <c r="T24" i="22"/>
  <c r="S24" i="22"/>
  <c r="BD4" i="17"/>
  <c r="BD5" i="17"/>
  <c r="BD6" i="17"/>
  <c r="BD7" i="17"/>
  <c r="BD8" i="17"/>
  <c r="BD9" i="17"/>
  <c r="BD10" i="17"/>
  <c r="BD11" i="17"/>
  <c r="BD12" i="17"/>
  <c r="BD13" i="17"/>
  <c r="BD14" i="17"/>
  <c r="BD15" i="17"/>
  <c r="BD16" i="17"/>
  <c r="BD17" i="17"/>
  <c r="BD18" i="17"/>
  <c r="BD19" i="17"/>
  <c r="BD20" i="17"/>
  <c r="BD21" i="17"/>
  <c r="BD22" i="17"/>
  <c r="BD23" i="17"/>
  <c r="BD24" i="17"/>
  <c r="BD3" i="17"/>
  <c r="BB4" i="17"/>
  <c r="BB5" i="17"/>
  <c r="BB6" i="17"/>
  <c r="BB7" i="17"/>
  <c r="BB8" i="17"/>
  <c r="BB9" i="17"/>
  <c r="BB10" i="17"/>
  <c r="BB11" i="17"/>
  <c r="BB12" i="17"/>
  <c r="BB13" i="17"/>
  <c r="BB14" i="17"/>
  <c r="BB15" i="17"/>
  <c r="BB16" i="17"/>
  <c r="BB17" i="17"/>
  <c r="BB18" i="17"/>
  <c r="BB19" i="17"/>
  <c r="BB20" i="17"/>
  <c r="BB21" i="17"/>
  <c r="BB22" i="17"/>
  <c r="BB23" i="17"/>
  <c r="BB3" i="17"/>
  <c r="BF11" i="17"/>
  <c r="BF6" i="17"/>
  <c r="BF22" i="17"/>
  <c r="BF4" i="17"/>
  <c r="BF16" i="17"/>
  <c r="BF23" i="17"/>
  <c r="BF21" i="17"/>
  <c r="BF9" i="17"/>
  <c r="BF12" i="17"/>
  <c r="BF14" i="17"/>
  <c r="BF7" i="17"/>
  <c r="BF19" i="17"/>
  <c r="BF5" i="17"/>
  <c r="BF17" i="17"/>
  <c r="BF10" i="17"/>
  <c r="BF15" i="17"/>
  <c r="BF8" i="17"/>
  <c r="BF13" i="17"/>
  <c r="BF20" i="17"/>
  <c r="BF18" i="17"/>
  <c r="BF3" i="17"/>
  <c r="D3" i="19"/>
  <c r="C6" i="14"/>
  <c r="AT3" i="17"/>
  <c r="AT4" i="17"/>
  <c r="AT5" i="17"/>
  <c r="AT6" i="17"/>
  <c r="AT7" i="17"/>
  <c r="AT8" i="17"/>
  <c r="AT9" i="17"/>
  <c r="AT10" i="17"/>
  <c r="AT11" i="17"/>
  <c r="AT12" i="17"/>
  <c r="AT13" i="17"/>
  <c r="AT14" i="17"/>
  <c r="AT15" i="17"/>
  <c r="AT16" i="17"/>
  <c r="AT17" i="17"/>
  <c r="AT18" i="17"/>
  <c r="AT19" i="17"/>
  <c r="AT20" i="17"/>
  <c r="AT21" i="17"/>
  <c r="AT22" i="17"/>
  <c r="AT23" i="17"/>
  <c r="AT24" i="17"/>
  <c r="D27" i="31" l="1"/>
  <c r="G27" i="31" s="1"/>
  <c r="J27" i="31" s="1"/>
  <c r="I119" i="25"/>
  <c r="K78" i="2"/>
  <c r="D78" i="2"/>
  <c r="G78" i="2" s="1"/>
  <c r="I79" i="2"/>
  <c r="B24" i="17"/>
  <c r="U24" i="17"/>
  <c r="S24" i="17"/>
  <c r="F24" i="17"/>
  <c r="H24" i="17"/>
  <c r="T24" i="17"/>
  <c r="J24" i="17"/>
  <c r="L24" i="17"/>
  <c r="I24" i="17"/>
  <c r="K24" i="17"/>
  <c r="K79" i="2" l="1"/>
  <c r="D79" i="2"/>
  <c r="G79" i="2" s="1"/>
  <c r="I80" i="2"/>
  <c r="E24" i="17"/>
  <c r="G24" i="17"/>
  <c r="P24" i="17"/>
  <c r="R24" i="17"/>
  <c r="Q24" i="17"/>
  <c r="O24" i="17"/>
  <c r="N24" i="17"/>
  <c r="K80" i="2" l="1"/>
  <c r="D80" i="2"/>
  <c r="G80" i="2" s="1"/>
  <c r="I81" i="2"/>
  <c r="V20" i="17"/>
  <c r="V17" i="17"/>
  <c r="I10" i="1"/>
  <c r="AE17" i="17" l="1"/>
  <c r="AE20" i="17"/>
  <c r="K81" i="2"/>
  <c r="D81" i="2"/>
  <c r="G81" i="2" s="1"/>
  <c r="I82" i="2"/>
  <c r="V8" i="17"/>
  <c r="V16" i="17"/>
  <c r="V21" i="17"/>
  <c r="AZ20" i="17"/>
  <c r="BE20" i="17"/>
  <c r="AV20" i="17"/>
  <c r="BG20" i="17"/>
  <c r="W20" i="17"/>
  <c r="BI20" i="17"/>
  <c r="BC20" i="17"/>
  <c r="I9" i="1"/>
  <c r="BC17" i="17"/>
  <c r="AV17" i="17"/>
  <c r="W17" i="17"/>
  <c r="BI17" i="17"/>
  <c r="BG17" i="17"/>
  <c r="AZ17" i="17"/>
  <c r="BE17" i="17"/>
  <c r="V9" i="17"/>
  <c r="V15" i="17"/>
  <c r="V23" i="17"/>
  <c r="V18" i="17"/>
  <c r="V10" i="17"/>
  <c r="V7" i="17"/>
  <c r="V13" i="17"/>
  <c r="V14" i="17"/>
  <c r="V12" i="17"/>
  <c r="V11" i="17"/>
  <c r="V19" i="17"/>
  <c r="AF17" i="17" l="1"/>
  <c r="AE16" i="17"/>
  <c r="AW20" i="17"/>
  <c r="AF20" i="17"/>
  <c r="K82" i="2"/>
  <c r="D82" i="2"/>
  <c r="G82" i="2" s="1"/>
  <c r="I83" i="2"/>
  <c r="V4" i="17"/>
  <c r="L8" i="1"/>
  <c r="V6" i="17"/>
  <c r="L10" i="1"/>
  <c r="BG16" i="17"/>
  <c r="W16" i="17"/>
  <c r="AV16" i="17"/>
  <c r="BC16" i="17"/>
  <c r="AZ16" i="17"/>
  <c r="BI16" i="17"/>
  <c r="BE16" i="17"/>
  <c r="BE21" i="17"/>
  <c r="AE21" i="17"/>
  <c r="AV13" i="17"/>
  <c r="AE13" i="17"/>
  <c r="W12" i="17"/>
  <c r="AE12" i="17"/>
  <c r="BE23" i="17"/>
  <c r="AE23" i="17"/>
  <c r="BG14" i="17"/>
  <c r="AE14" i="17"/>
  <c r="AZ11" i="17"/>
  <c r="AE11" i="17"/>
  <c r="W8" i="17"/>
  <c r="AE8" i="17"/>
  <c r="W19" i="17"/>
  <c r="AE19" i="17"/>
  <c r="AZ7" i="17"/>
  <c r="AE7" i="17"/>
  <c r="AZ15" i="17"/>
  <c r="AE15" i="17"/>
  <c r="AZ18" i="17"/>
  <c r="AE18" i="17"/>
  <c r="AW17" i="17"/>
  <c r="BG10" i="17"/>
  <c r="AE10" i="17"/>
  <c r="BI9" i="17"/>
  <c r="AE9" i="17"/>
  <c r="BG23" i="17"/>
  <c r="BC9" i="17"/>
  <c r="BG9" i="17"/>
  <c r="W9" i="17"/>
  <c r="AV9" i="17"/>
  <c r="AZ9" i="17"/>
  <c r="BE15" i="17"/>
  <c r="W15" i="17"/>
  <c r="BI15" i="17"/>
  <c r="BE11" i="17"/>
  <c r="BE19" i="17"/>
  <c r="BE9" i="17"/>
  <c r="AV11" i="17"/>
  <c r="BG15" i="17"/>
  <c r="AV19" i="17"/>
  <c r="BG11" i="17"/>
  <c r="AV15" i="17"/>
  <c r="BG18" i="17"/>
  <c r="W23" i="17"/>
  <c r="AV14" i="17"/>
  <c r="BG19" i="17"/>
  <c r="BC18" i="17"/>
  <c r="BI10" i="17"/>
  <c r="BC19" i="17"/>
  <c r="BI19" i="17"/>
  <c r="AV18" i="17"/>
  <c r="BI13" i="17"/>
  <c r="AZ19" i="17"/>
  <c r="AV10" i="17"/>
  <c r="BC11" i="17"/>
  <c r="BC15" i="17"/>
  <c r="BG21" i="17"/>
  <c r="BC7" i="17"/>
  <c r="AZ21" i="17"/>
  <c r="W10" i="17"/>
  <c r="W13" i="17"/>
  <c r="BI7" i="17"/>
  <c r="BE7" i="17"/>
  <c r="BG13" i="17"/>
  <c r="BI21" i="17"/>
  <c r="AV7" i="17"/>
  <c r="W7" i="17"/>
  <c r="BE18" i="17"/>
  <c r="W11" i="17"/>
  <c r="W18" i="17"/>
  <c r="AV12" i="17"/>
  <c r="AZ12" i="17"/>
  <c r="AV8" i="17"/>
  <c r="BI12" i="17"/>
  <c r="BC12" i="17"/>
  <c r="BE8" i="17"/>
  <c r="BC21" i="17"/>
  <c r="BI18" i="17"/>
  <c r="AV23" i="17"/>
  <c r="BC13" i="17"/>
  <c r="BI23" i="17"/>
  <c r="AZ14" i="17"/>
  <c r="W21" i="17"/>
  <c r="AZ23" i="17"/>
  <c r="BI14" i="17"/>
  <c r="BC23" i="17"/>
  <c r="BG8" i="17"/>
  <c r="BC8" i="17"/>
  <c r="BE14" i="17"/>
  <c r="BE13" i="17"/>
  <c r="AV21" i="17"/>
  <c r="BC10" i="17"/>
  <c r="AZ13" i="17"/>
  <c r="BG7" i="17"/>
  <c r="V22" i="17"/>
  <c r="BC14" i="17"/>
  <c r="W14" i="17"/>
  <c r="BG12" i="17"/>
  <c r="AZ10" i="17"/>
  <c r="BE10" i="17"/>
  <c r="AZ8" i="17"/>
  <c r="BI8" i="17"/>
  <c r="BE12" i="17"/>
  <c r="BI11" i="17"/>
  <c r="AF13" i="17" l="1"/>
  <c r="AF18" i="17"/>
  <c r="AF15" i="17"/>
  <c r="AF8" i="17"/>
  <c r="AF23" i="17"/>
  <c r="AF7" i="17"/>
  <c r="AF16" i="17"/>
  <c r="AF14" i="17"/>
  <c r="AF10" i="17"/>
  <c r="AF21" i="17"/>
  <c r="AF9" i="17"/>
  <c r="AF19" i="17"/>
  <c r="AF11" i="17"/>
  <c r="AF12" i="17"/>
  <c r="AE4" i="17"/>
  <c r="BC6" i="17"/>
  <c r="K83" i="2"/>
  <c r="D83" i="2"/>
  <c r="G83" i="2" s="1"/>
  <c r="I84" i="2"/>
  <c r="AV6" i="17"/>
  <c r="BG6" i="17"/>
  <c r="BI6" i="17"/>
  <c r="W6" i="17"/>
  <c r="AE6" i="17"/>
  <c r="AZ6" i="17"/>
  <c r="BE6" i="17"/>
  <c r="L9" i="1"/>
  <c r="AW16" i="17"/>
  <c r="AW21" i="17"/>
  <c r="AW13" i="17"/>
  <c r="AW12" i="17"/>
  <c r="AV22" i="17"/>
  <c r="AE22" i="17"/>
  <c r="AW23" i="17"/>
  <c r="AW14" i="17"/>
  <c r="AW11" i="17"/>
  <c r="AW8" i="17"/>
  <c r="AW19" i="17"/>
  <c r="AW7" i="17"/>
  <c r="AW15" i="17"/>
  <c r="AW18" i="17"/>
  <c r="AW10" i="17"/>
  <c r="AW9" i="17"/>
  <c r="W22" i="17"/>
  <c r="BG22" i="17"/>
  <c r="BI22" i="17"/>
  <c r="AZ22" i="17"/>
  <c r="BC22" i="17"/>
  <c r="BE22" i="17"/>
  <c r="AZ4" i="17"/>
  <c r="BG4" i="17"/>
  <c r="BI4" i="17"/>
  <c r="BC4" i="17"/>
  <c r="BE4" i="17"/>
  <c r="W4" i="17"/>
  <c r="AV4" i="17"/>
  <c r="G6" i="2"/>
  <c r="E2" i="25" s="1"/>
  <c r="E119" i="25" l="1"/>
  <c r="AF4" i="17"/>
  <c r="AF22" i="17"/>
  <c r="AF6" i="17"/>
  <c r="K84" i="2"/>
  <c r="D84" i="2"/>
  <c r="G84" i="2" s="1"/>
  <c r="I85" i="2"/>
  <c r="AW6" i="17"/>
  <c r="V5" i="17"/>
  <c r="AW22" i="17"/>
  <c r="AW4" i="17"/>
  <c r="K85" i="2" l="1"/>
  <c r="D85" i="2"/>
  <c r="G85" i="2" s="1"/>
  <c r="I86" i="2"/>
  <c r="AE5" i="17"/>
  <c r="AV5" i="17"/>
  <c r="BE5" i="17"/>
  <c r="BI5" i="17"/>
  <c r="BG5" i="17"/>
  <c r="AZ5" i="17"/>
  <c r="BC5" i="17"/>
  <c r="W5" i="17"/>
  <c r="D24" i="17"/>
  <c r="AF5" i="17" l="1"/>
  <c r="K86" i="2"/>
  <c r="D86" i="2"/>
  <c r="G86" i="2" s="1"/>
  <c r="I87" i="2"/>
  <c r="AW5" i="17"/>
  <c r="K87" i="2" l="1"/>
  <c r="D87" i="2"/>
  <c r="G87" i="2" s="1"/>
  <c r="I88" i="2"/>
  <c r="O7" i="1"/>
  <c r="K88" i="2" l="1"/>
  <c r="D88" i="2"/>
  <c r="G88" i="2" s="1"/>
  <c r="I89" i="2"/>
  <c r="Q7" i="1"/>
  <c r="F7" i="1" s="1"/>
  <c r="K89" i="2" l="1"/>
  <c r="D89" i="2"/>
  <c r="G89" i="2" s="1"/>
  <c r="I90" i="2"/>
  <c r="I7" i="1"/>
  <c r="K90" i="2" l="1"/>
  <c r="D90" i="2"/>
  <c r="G90" i="2" s="1"/>
  <c r="I91" i="2"/>
  <c r="C24" i="17"/>
  <c r="C7" i="1"/>
  <c r="K91" i="2" l="1"/>
  <c r="D91" i="2"/>
  <c r="G91" i="2" s="1"/>
  <c r="I92" i="2"/>
  <c r="K92" i="2" l="1"/>
  <c r="D92" i="2"/>
  <c r="G92" i="2" s="1"/>
  <c r="I93" i="2"/>
  <c r="K93" i="2" l="1"/>
  <c r="D93" i="2"/>
  <c r="G93" i="2" s="1"/>
  <c r="I94" i="2"/>
  <c r="K94" i="2" l="1"/>
  <c r="D94" i="2"/>
  <c r="G94" i="2" s="1"/>
  <c r="I95" i="2"/>
  <c r="K95" i="2" l="1"/>
  <c r="D95" i="2"/>
  <c r="G95" i="2" s="1"/>
  <c r="I96" i="2"/>
  <c r="K96" i="2" l="1"/>
  <c r="D96" i="2"/>
  <c r="G96" i="2" s="1"/>
  <c r="I97" i="2"/>
  <c r="K97" i="2" l="1"/>
  <c r="D97" i="2"/>
  <c r="G97" i="2" s="1"/>
  <c r="I98" i="2"/>
  <c r="K98" i="2" l="1"/>
  <c r="D98" i="2"/>
  <c r="G98" i="2" s="1"/>
  <c r="I99" i="2"/>
  <c r="K99" i="2" l="1"/>
  <c r="D99" i="2"/>
  <c r="G99" i="2" s="1"/>
  <c r="I100" i="2"/>
  <c r="K100" i="2" l="1"/>
  <c r="D100" i="2"/>
  <c r="G100" i="2" s="1"/>
  <c r="I101" i="2"/>
  <c r="K101" i="2" l="1"/>
  <c r="D101" i="2"/>
  <c r="G101" i="2" s="1"/>
  <c r="I102" i="2"/>
  <c r="K102" i="2" l="1"/>
  <c r="D102" i="2"/>
  <c r="G102" i="2" s="1"/>
  <c r="I103" i="2"/>
  <c r="K103" i="2" l="1"/>
  <c r="D103" i="2"/>
  <c r="G103" i="2" s="1"/>
  <c r="I104" i="2"/>
  <c r="K104" i="2" l="1"/>
  <c r="D104" i="2"/>
  <c r="G104" i="2" s="1"/>
  <c r="I105" i="2"/>
  <c r="K105" i="2" l="1"/>
  <c r="D105" i="2"/>
  <c r="G105" i="2" s="1"/>
  <c r="I106" i="2"/>
  <c r="K106" i="2" l="1"/>
  <c r="D106" i="2"/>
  <c r="G106" i="2" s="1"/>
  <c r="I107" i="2"/>
  <c r="K107" i="2" l="1"/>
  <c r="D107" i="2"/>
  <c r="G107" i="2" s="1"/>
  <c r="I108" i="2"/>
  <c r="K108" i="2" l="1"/>
  <c r="D108" i="2"/>
  <c r="G108" i="2" s="1"/>
  <c r="I109" i="2"/>
  <c r="K109" i="2" l="1"/>
  <c r="D109" i="2"/>
  <c r="G109" i="2" s="1"/>
  <c r="I110" i="2"/>
  <c r="K110" i="2" l="1"/>
  <c r="D110" i="2"/>
  <c r="G110" i="2" s="1"/>
  <c r="I111" i="2"/>
  <c r="K111" i="2" l="1"/>
  <c r="D111" i="2"/>
  <c r="G111" i="2" s="1"/>
  <c r="I112" i="2"/>
  <c r="K112" i="2" l="1"/>
  <c r="D112" i="2"/>
  <c r="G112" i="2" s="1"/>
  <c r="I113" i="2"/>
  <c r="K113" i="2" l="1"/>
  <c r="D113" i="2"/>
  <c r="G113" i="2" s="1"/>
  <c r="I114" i="2"/>
  <c r="K114" i="2" l="1"/>
  <c r="D114" i="2"/>
  <c r="G114" i="2" s="1"/>
  <c r="I115" i="2"/>
  <c r="K115" i="2" l="1"/>
  <c r="D115" i="2"/>
  <c r="G115" i="2" s="1"/>
  <c r="I116" i="2"/>
  <c r="K116" i="2" l="1"/>
  <c r="D116" i="2"/>
  <c r="G116" i="2" s="1"/>
  <c r="I117" i="2"/>
  <c r="K117" i="2" l="1"/>
  <c r="D117" i="2"/>
  <c r="G117" i="2" s="1"/>
  <c r="I118" i="2"/>
  <c r="K118" i="2" l="1"/>
  <c r="D118" i="2"/>
  <c r="G118" i="2" s="1"/>
  <c r="I119" i="2"/>
  <c r="K119" i="2" l="1"/>
  <c r="D119" i="2"/>
  <c r="G119" i="2" s="1"/>
  <c r="I120" i="2"/>
  <c r="K120" i="2" l="1"/>
  <c r="D120" i="2"/>
  <c r="G120" i="2" s="1"/>
  <c r="I122" i="2"/>
  <c r="I121" i="2"/>
  <c r="K121" i="2" l="1"/>
  <c r="D121" i="2"/>
  <c r="G121" i="2" s="1"/>
  <c r="K122" i="2"/>
  <c r="D122" i="2"/>
  <c r="G122" i="2" s="1"/>
  <c r="F6" i="12" l="1"/>
  <c r="E6" i="36" s="1"/>
  <c r="E27" i="36" s="1"/>
  <c r="E6" i="12"/>
  <c r="D6" i="36" s="1"/>
  <c r="D27" i="36" s="1"/>
  <c r="J6" i="12"/>
  <c r="I6" i="12" l="1"/>
  <c r="K6" i="12"/>
  <c r="D6" i="12"/>
  <c r="C6" i="36" s="1"/>
  <c r="C27" i="36" l="1"/>
  <c r="F6" i="36"/>
  <c r="G6" i="12"/>
  <c r="N2" i="25" s="1"/>
  <c r="N119" i="25" l="1"/>
  <c r="W2" i="25"/>
  <c r="F27" i="36"/>
  <c r="M3" i="17"/>
  <c r="M24" i="17"/>
  <c r="V3" i="17"/>
  <c r="X2" i="25" l="1"/>
  <c r="X119" i="25" s="1"/>
  <c r="W119" i="25"/>
  <c r="AE3" i="17"/>
  <c r="W3" i="17"/>
  <c r="BG3" i="17"/>
  <c r="V24" i="17"/>
  <c r="BI3" i="17"/>
  <c r="AV3" i="17"/>
  <c r="AV24" i="17" s="1"/>
  <c r="AZ3" i="17"/>
  <c r="BE3" i="17"/>
  <c r="BC3" i="17"/>
  <c r="AF3" i="17" l="1"/>
  <c r="AW3" i="17"/>
  <c r="AW24" i="17" s="1"/>
  <c r="AE24" i="17"/>
  <c r="AZ24" i="17"/>
  <c r="W24" i="17"/>
  <c r="BC24" i="17"/>
  <c r="BE24" i="17"/>
  <c r="BI24" i="17"/>
  <c r="BG24" i="17"/>
  <c r="AF24" i="17" l="1"/>
</calcChain>
</file>

<file path=xl/sharedStrings.xml><?xml version="1.0" encoding="utf-8"?>
<sst xmlns="http://schemas.openxmlformats.org/spreadsheetml/2006/main" count="10396" uniqueCount="323">
  <si>
    <t>Regione</t>
  </si>
  <si>
    <t>Popolazione da sottoporre al controllo in allevamento:</t>
  </si>
  <si>
    <t>Popolazione da sottoporre a controllo da remoto:</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</si>
  <si>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</si>
  <si>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</si>
  <si>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</si>
  <si>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</si>
  <si>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</si>
  <si>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</si>
  <si>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</si>
  <si>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</si>
  <si>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</si>
  <si>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</si>
  <si>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</si>
  <si>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</si>
  <si>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</si>
  <si>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</si>
  <si>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</si>
  <si>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</si>
  <si>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 ALTO ADIGE (BZ)</t>
  </si>
  <si>
    <t>TRENTINO - ALTO ADIGE (TN)</t>
  </si>
  <si>
    <t>UMBRIA</t>
  </si>
  <si>
    <t>VALLE D'AOSTA</t>
  </si>
  <si>
    <t>VENETO</t>
  </si>
  <si>
    <t>Totale</t>
  </si>
  <si>
    <t>Numero di allevamenti aperti al 31.10.20</t>
  </si>
  <si>
    <t>SUINI</t>
  </si>
  <si>
    <t>VITELLI A CARNE BIANCA</t>
  </si>
  <si>
    <t>VITELLI</t>
  </si>
  <si>
    <t>ANNUTOLI</t>
  </si>
  <si>
    <t>BOVINI</t>
  </si>
  <si>
    <t>BUFALINI</t>
  </si>
  <si>
    <t>BROILER</t>
  </si>
  <si>
    <t>OVAIOLE</t>
  </si>
  <si>
    <t>TACCHINI</t>
  </si>
  <si>
    <t>ALTRI AVICOLI</t>
  </si>
  <si>
    <t>OVINI</t>
  </si>
  <si>
    <t>CAPRINI</t>
  </si>
  <si>
    <t>EQUIDI</t>
  </si>
  <si>
    <t>CONIGLI</t>
  </si>
  <si>
    <t>LEPRI</t>
  </si>
  <si>
    <t>ACQUACOLTURA</t>
  </si>
  <si>
    <t>SUINI REMOTO</t>
  </si>
  <si>
    <t>TOTALE</t>
  </si>
  <si>
    <t>Vitelli</t>
  </si>
  <si>
    <t>Ovaiole</t>
  </si>
  <si>
    <t>Broiler</t>
  </si>
  <si>
    <t>Altre specie</t>
  </si>
  <si>
    <t>TOTALE in loco</t>
  </si>
  <si>
    <t>TOTALE in loco + remoto</t>
  </si>
  <si>
    <t>TOTALI</t>
  </si>
  <si>
    <t>REGIONI</t>
  </si>
  <si>
    <r>
      <t xml:space="preserve">Popolazione a inizio anno- aperti al 31.10.20  (esclusi i familiari </t>
    </r>
    <r>
      <rPr>
        <b/>
        <sz val="11"/>
        <color theme="1"/>
        <rFont val="Calibri"/>
        <family val="2"/>
      </rPr>
      <t xml:space="preserve">≤ </t>
    </r>
    <r>
      <rPr>
        <b/>
        <sz val="11"/>
        <color theme="1"/>
        <rFont val="Calibri"/>
        <family val="2"/>
        <scheme val="minor"/>
      </rPr>
      <t>4 capi)</t>
    </r>
  </si>
  <si>
    <t>Regioni</t>
  </si>
  <si>
    <t>Per cambiare le percentuali inserirle nelle colonne in giallo</t>
  </si>
  <si>
    <t>Controllabili</t>
  </si>
  <si>
    <t>Non intensivi</t>
  </si>
  <si>
    <t>NOTA**</t>
  </si>
  <si>
    <t>Popolazione a inizio anno- aperti al 31.10.20  (esclusi i familiari ≤ 4 capi)</t>
  </si>
  <si>
    <t xml:space="preserve">Popolazione a inizio anno- aperti al 31.10.20  </t>
  </si>
  <si>
    <t>ALTRE SPECIE</t>
  </si>
  <si>
    <t>ANIMALI DA PELLICCIA</t>
  </si>
  <si>
    <t>Note:</t>
  </si>
  <si>
    <t>Manca l'estrazione da BDN per: cervidi, yak, gnu, caprioli, camosci, daini, mufloni, stambecchi, antilopi, gazzelle, alci, renne, cammelli, dromedari, lama, alpaca, guanaco e vigogna</t>
  </si>
  <si>
    <t>RATITI</t>
  </si>
  <si>
    <t>&lt;200.000 = /</t>
  </si>
  <si>
    <t>/</t>
  </si>
  <si>
    <t>#</t>
  </si>
  <si>
    <t xml:space="preserve">Consistenza patrimonio suinicolo: animali &gt;200.000 = # </t>
  </si>
  <si>
    <t>SARDEGNA*§</t>
  </si>
  <si>
    <t>SICILIA*§</t>
  </si>
  <si>
    <t>standard</t>
  </si>
  <si>
    <t>*§</t>
  </si>
  <si>
    <t>ALTRA SPECIE</t>
  </si>
  <si>
    <t>GALLINE OVAIOLE</t>
  </si>
  <si>
    <t>Totale complessivo</t>
  </si>
  <si>
    <t>REGIONE/ASL</t>
  </si>
  <si>
    <t>2019 POP CONTROLLABILE</t>
  </si>
  <si>
    <t>2019 PROGRAMMATO</t>
  </si>
  <si>
    <t>CONTROLLATI 2019</t>
  </si>
  <si>
    <t>Programmati</t>
  </si>
  <si>
    <t>Controllati</t>
  </si>
  <si>
    <t>(vuoto)</t>
  </si>
  <si>
    <t>CONTROLLATI 2018</t>
  </si>
  <si>
    <t>2018 POP CONTROLLABILE</t>
  </si>
  <si>
    <t>2018 PROGRAMMATO</t>
  </si>
  <si>
    <t>controllati 2020 (al07.01.2021 fonte CNS Vetinfo controlli)</t>
  </si>
  <si>
    <t>Programmati 2020</t>
  </si>
  <si>
    <t>*** Per dettaglio attività/unità produttiva</t>
  </si>
  <si>
    <t>Popolazione a inizio anno- aperti al 31.10.20</t>
  </si>
  <si>
    <t xml:space="preserve">Popolazione a inizio anno- aperti al 31.10.20 </t>
  </si>
  <si>
    <t>Popolazione a inizio anno- aperti al 31.10.20 (numero di allevamenti*** ≥350 capi)</t>
  </si>
  <si>
    <t>Popolazione a inizio anno- aperti al 31.10.20 (numero di allevamenti*** ≥250 capi)</t>
  </si>
  <si>
    <t>Popolazione a inizio anno- aperti al 31.10.20 (numero di allevamenti*** ≥10 capi)</t>
  </si>
  <si>
    <t>Popolazione a inizio anno- aperti al 31.10.20 (numero di allevamenti ≥10 capi)</t>
  </si>
  <si>
    <t>Casuale 5%</t>
  </si>
  <si>
    <t>Totale Controlli</t>
  </si>
  <si>
    <t>Regionale 35 %</t>
  </si>
  <si>
    <t>Categorizzazione del rischio 60%</t>
  </si>
  <si>
    <t>allevamenti aperti al 31.10 dell’anno precedente con consistenza ≥ 10 capi (Allevamenti di grandi dimensioni)</t>
  </si>
  <si>
    <t>allevamenti aperti al 31.10 dell’anno precedente con consistenza ≥ 250 capi (Allevamenti di grandi dimensioni)</t>
  </si>
  <si>
    <t>allevamenti aperti al 31.10 dell’anno precedente con consistenza ≥ 350 capi (Allevamenti di grandi dimensioni)</t>
  </si>
  <si>
    <t>SPECIE</t>
  </si>
  <si>
    <t>Conigli</t>
  </si>
  <si>
    <t>GRUPPO</t>
  </si>
  <si>
    <t>LC-G2</t>
  </si>
  <si>
    <t>Conteggio di CODICE_AZIENDA</t>
  </si>
  <si>
    <t>DESC_REGIONE</t>
  </si>
  <si>
    <t>LC-G1</t>
  </si>
  <si>
    <t>ver fcontrollabili</t>
  </si>
  <si>
    <t>Numero di allevamenti*** (Allevamenti di grandi dimensioni) aperti al 31.10.20</t>
  </si>
  <si>
    <t>allevamenti non familiari aperti al 31.10 dell’anno precedente (Allevamenti di grandi dimensioni)</t>
  </si>
  <si>
    <t>Lepri</t>
  </si>
  <si>
    <t>LL-G1</t>
  </si>
  <si>
    <t>LL-G2</t>
  </si>
  <si>
    <t>BU-G1</t>
  </si>
  <si>
    <t>BU-G2</t>
  </si>
  <si>
    <t>Bu-G1 : Allevamenti Bufalini con consistenza compresa tra 5 e 50 capi</t>
  </si>
  <si>
    <t>Bu-G2 : Allevamenti Bufalini con consistenza maggiore di 50 capi</t>
  </si>
  <si>
    <t>B-G1</t>
  </si>
  <si>
    <t>B-G2</t>
  </si>
  <si>
    <t>Etichette di riga</t>
  </si>
  <si>
    <t>B-G1 : Allevamenti Bovini (non di Vitelli a Carne Bianca) con consistenza compresa tra 5 e 50 capi</t>
  </si>
  <si>
    <t>A-G1</t>
  </si>
  <si>
    <t>A-G2</t>
  </si>
  <si>
    <t>A-G1 : Allevamenti Bufalini con consistenza compresa tra 5 e 50 capi più di 3 annutoli</t>
  </si>
  <si>
    <t>A-G2 : Allevamenti Bufalini con consistenza maggiore di 50 capi ed più di 6 anutoli</t>
  </si>
  <si>
    <t>(Tutto)</t>
  </si>
  <si>
    <t>Conteggio di CODICE_ASL</t>
  </si>
  <si>
    <t>S-G2</t>
  </si>
  <si>
    <t>VC-G1</t>
  </si>
  <si>
    <t>V-G2</t>
  </si>
  <si>
    <t>V-G3</t>
  </si>
  <si>
    <t>Rischio 60 %</t>
  </si>
  <si>
    <t>Regionale 35%</t>
  </si>
  <si>
    <t>Casuale 5 %</t>
  </si>
  <si>
    <t>Totale Controlli in loco</t>
  </si>
  <si>
    <t>Ovini</t>
  </si>
  <si>
    <t>O-G1</t>
  </si>
  <si>
    <t>O-G2</t>
  </si>
  <si>
    <t>Caprini</t>
  </si>
  <si>
    <t>Numero di Allevamenti di grandi dimensioni aperti al 31.10.20</t>
  </si>
  <si>
    <t>allevamenti ≥40 capi/ 6 scrofe + numero di allevamenti (ANCHE A ZERO CAPI) con movimentazioni totali di almeno 80 capi in entrata o in uscita nel corso dell’anno (Allevamenti di grandi dimensioni)</t>
  </si>
  <si>
    <t>Numero di allevamenti di piccole dimensioni aperti al 31.10.20</t>
  </si>
  <si>
    <t>allevamenti &lt;40 capi/6 scrofe + numero di allevamenti (ANCHE A ZERO CAPI) con movimentazioni TOTALI di almeno 10 capi in entrata o in uscita nel corso dell’anno (Allevamenti di piccole dimensioni)</t>
  </si>
  <si>
    <t>20 % della popolazione degli allevamenti di grandi dimensioni</t>
  </si>
  <si>
    <t>allevamenti aperti al 31.10 dell’anno precedente</t>
  </si>
  <si>
    <t>Popolazione a inizio anno- aperti al 31.10.20  (esclusi i familiari ≤ 4 capi e/o ≤ 2 vitelli)</t>
  </si>
  <si>
    <t>allevamenti con consistenza tra 5 e 50 e con almeno 3 vitelli al 31.10 dell’anno precedente (Allevamenti di piccole dimensioni)</t>
  </si>
  <si>
    <t>allevamenti con consistenza &gt; 50 capi e con almeno 6 vitelli al 31.10 dell’anno precedente (Allevamenti di grandi dimensioni)</t>
  </si>
  <si>
    <t>Numero di allevamenti di grandi dimensioni aperti al 31.10.20</t>
  </si>
  <si>
    <t>allevamenti con consistenza &gt; 50 capi e con almeno 6 annutoli al 31.10 dell’anno precedente (Allevamenti di grandi dimensioni)</t>
  </si>
  <si>
    <t>allevamenti con consistenza tra 5 e 50 e con almeno 3 annutoli al 31.10 dell’anno precedente (Allevamenti di piccole dimensioni)</t>
  </si>
  <si>
    <t>Popolazione a inizio anno- aperti al 31.10.20  (esclusi i familiari ≤ 4 capi e/o ≤ 2 annutoli)</t>
  </si>
  <si>
    <t>allevamenti con consistenza ≥ 50 capi al 31.10 dell’anno precedente (Allevamenti di grandi dimensioni)</t>
  </si>
  <si>
    <t>allevamenti di piccole dimensioni al 31.10 dell’anno precedente</t>
  </si>
  <si>
    <t>Allevamenti di animali da pelliccia: allevamenti aperti al 31.10 dell’anno precedente</t>
  </si>
  <si>
    <t>allevamenti aperti al 31.10 dell’anno precedente con consistenza ≥ 500 capi (Allevamenti di grandi dimensioni)</t>
  </si>
  <si>
    <t>Popolazione a inizio anno aperti al 31.10.20 (numero di allevamenti***  ≥500 capi)</t>
  </si>
  <si>
    <t>allevamenti aperti al 31.10 dell’anno precedente con consistenza ≥ 250 capi Allevamenti di grandi dimensioni)</t>
  </si>
  <si>
    <t>allevamenti con consistenza tra 5 e 50 al 31.10 dell’anno precedente + numero di allevamenti (ANCHE A ZERO CAPI) con movimentazioni totali di almeno 10 capi in entrata o in uscita nel corso dell’anno (Allevamenti di piccole dimensioni)</t>
  </si>
  <si>
    <t>allevamenti aperti al 31.10 dell’anno precedente con consistenza più di 10 capi + allevamenti con meno di 10 capi che nell’anno in corso hanno macellato almeno 10 animali (Allevamenti di grandi dimensioni)</t>
  </si>
  <si>
    <t>Numero di allevamenti*** di piccole dimensioni aperti al 31.10.20</t>
  </si>
  <si>
    <t>allevamenti familiari al 31.10 dell’anno precedente (Allevamenti di piccole dimensioni)</t>
  </si>
  <si>
    <t xml:space="preserve">Allevamenti di pesci registrati in BDN che non sono in laghetti di pesca sportiva allevamenti aperti al 31.10 dell’anno precedente RIPRODUTTORI, INCUBATOI INGRASSI (in allevamenti diversi da laghetti di pesca sportiva) </t>
  </si>
  <si>
    <t>Popolazione a inizio anno- aperti al 31.10.20 (numero di allevamenti)</t>
  </si>
  <si>
    <t>Differenza 2022-2020 in loco</t>
  </si>
  <si>
    <t>Differenza  2022-2020 con controlli remoto suini</t>
  </si>
  <si>
    <t>Differenza 2022-2020 controllati in loco</t>
  </si>
  <si>
    <t>Differenza 2022-2019 programmati in loco</t>
  </si>
  <si>
    <t>Differenza 2022-2019 controllati in loco</t>
  </si>
  <si>
    <t>Differenza 2022-2018 programmati in loco</t>
  </si>
  <si>
    <t>Differenza 2022-2018 controllati in loco</t>
  </si>
  <si>
    <t>Differenza 2022-2021 in loco</t>
  </si>
  <si>
    <t>Differenza  2022-2021 con controlli remoto suini</t>
  </si>
  <si>
    <t>programmato</t>
  </si>
  <si>
    <t>ASL</t>
  </si>
  <si>
    <t>P105</t>
  </si>
  <si>
    <t>P106</t>
  </si>
  <si>
    <t>P201</t>
  </si>
  <si>
    <t>P202</t>
  </si>
  <si>
    <t>T201</t>
  </si>
  <si>
    <t>T202</t>
  </si>
  <si>
    <t>U105</t>
  </si>
  <si>
    <t>U108</t>
  </si>
  <si>
    <t>U181</t>
  </si>
  <si>
    <t>U207</t>
  </si>
  <si>
    <t>U211</t>
  </si>
  <si>
    <t>R201</t>
  </si>
  <si>
    <t>R202</t>
  </si>
  <si>
    <t>R203</t>
  </si>
  <si>
    <t>R204</t>
  </si>
  <si>
    <t>R205</t>
  </si>
  <si>
    <t>R206</t>
  </si>
  <si>
    <t>R207</t>
  </si>
  <si>
    <t>I101</t>
  </si>
  <si>
    <t>I102</t>
  </si>
  <si>
    <t>I103</t>
  </si>
  <si>
    <t>I104</t>
  </si>
  <si>
    <t>I106</t>
  </si>
  <si>
    <t>I109</t>
  </si>
  <si>
    <t>I110</t>
  </si>
  <si>
    <t>I111</t>
  </si>
  <si>
    <t>I112</t>
  </si>
  <si>
    <t>I113</t>
  </si>
  <si>
    <t>I208</t>
  </si>
  <si>
    <t>G205</t>
  </si>
  <si>
    <t>G206</t>
  </si>
  <si>
    <t>G207</t>
  </si>
  <si>
    <t>O109</t>
  </si>
  <si>
    <t>O110</t>
  </si>
  <si>
    <t>O111</t>
  </si>
  <si>
    <t>O112</t>
  </si>
  <si>
    <t>O201</t>
  </si>
  <si>
    <t>O202</t>
  </si>
  <si>
    <t>O203</t>
  </si>
  <si>
    <t>O204</t>
  </si>
  <si>
    <t>O205</t>
  </si>
  <si>
    <t>O206</t>
  </si>
  <si>
    <t>H101</t>
  </si>
  <si>
    <t>H102</t>
  </si>
  <si>
    <t>H103</t>
  </si>
  <si>
    <t>H104</t>
  </si>
  <si>
    <t>C321</t>
  </si>
  <si>
    <t>C322</t>
  </si>
  <si>
    <t>C323</t>
  </si>
  <si>
    <t>C324</t>
  </si>
  <si>
    <t>C325</t>
  </si>
  <si>
    <t>C326</t>
  </si>
  <si>
    <t>C327</t>
  </si>
  <si>
    <t>C328</t>
  </si>
  <si>
    <t>N301</t>
  </si>
  <si>
    <t>N302</t>
  </si>
  <si>
    <t>N303</t>
  </si>
  <si>
    <t>N304</t>
  </si>
  <si>
    <t>N305</t>
  </si>
  <si>
    <t>Q101</t>
  </si>
  <si>
    <t>Q102</t>
  </si>
  <si>
    <t>Q103</t>
  </si>
  <si>
    <t>Q104</t>
  </si>
  <si>
    <t>A203</t>
  </si>
  <si>
    <t>A204</t>
  </si>
  <si>
    <t>A205</t>
  </si>
  <si>
    <t>A206</t>
  </si>
  <si>
    <t>A207</t>
  </si>
  <si>
    <t>A208</t>
  </si>
  <si>
    <t>A209</t>
  </si>
  <si>
    <t>A210</t>
  </si>
  <si>
    <t>A211</t>
  </si>
  <si>
    <t>A212</t>
  </si>
  <si>
    <t>A213</t>
  </si>
  <si>
    <t>S106</t>
  </si>
  <si>
    <t>S112</t>
  </si>
  <si>
    <t>S113</t>
  </si>
  <si>
    <t>S114</t>
  </si>
  <si>
    <t>S115</t>
  </si>
  <si>
    <t>S116</t>
  </si>
  <si>
    <t>Z101</t>
  </si>
  <si>
    <t>Z102</t>
  </si>
  <si>
    <t>Z103</t>
  </si>
  <si>
    <t>Z104</t>
  </si>
  <si>
    <t>Z105</t>
  </si>
  <si>
    <t>Z106</t>
  </si>
  <si>
    <t>Z107</t>
  </si>
  <si>
    <t>Z108</t>
  </si>
  <si>
    <t>V101</t>
  </si>
  <si>
    <t>V102</t>
  </si>
  <si>
    <t>V103</t>
  </si>
  <si>
    <t>V104</t>
  </si>
  <si>
    <t>V105</t>
  </si>
  <si>
    <t>V106</t>
  </si>
  <si>
    <t>V107</t>
  </si>
  <si>
    <t>V108</t>
  </si>
  <si>
    <t>V109</t>
  </si>
  <si>
    <t>L201</t>
  </si>
  <si>
    <t>L202</t>
  </si>
  <si>
    <t>L203</t>
  </si>
  <si>
    <t>D201</t>
  </si>
  <si>
    <t>E101</t>
  </si>
  <si>
    <t>M201</t>
  </si>
  <si>
    <t>M202</t>
  </si>
  <si>
    <t>B101</t>
  </si>
  <si>
    <t>F501</t>
  </si>
  <si>
    <t>F502</t>
  </si>
  <si>
    <t>F503</t>
  </si>
  <si>
    <t>F504</t>
  </si>
  <si>
    <t>F505</t>
  </si>
  <si>
    <t>F506</t>
  </si>
  <si>
    <t>F507</t>
  </si>
  <si>
    <t>F508</t>
  </si>
  <si>
    <t>F509</t>
  </si>
  <si>
    <t>H105</t>
  </si>
  <si>
    <t>CODICE_ASL</t>
  </si>
  <si>
    <t>A201</t>
  </si>
  <si>
    <t>A202</t>
  </si>
  <si>
    <t>V2</t>
  </si>
  <si>
    <t>V3</t>
  </si>
  <si>
    <t>BASILICATA Totale</t>
  </si>
  <si>
    <t>CALABRIA Totale</t>
  </si>
  <si>
    <t>CAMPANIA Totale</t>
  </si>
  <si>
    <t>EMILIA ROMAGNA Totale</t>
  </si>
  <si>
    <t>FRIULI VENEZIA GIULIA Totale</t>
  </si>
  <si>
    <t>LAZIO Totale</t>
  </si>
  <si>
    <t>LOMBARDIA Totale</t>
  </si>
  <si>
    <t>MARCHE Totale</t>
  </si>
  <si>
    <t>MOLISE Totale</t>
  </si>
  <si>
    <t>PIEMONTE Totale</t>
  </si>
  <si>
    <t>PUGLIA Totale</t>
  </si>
  <si>
    <t>SICILIA Totale</t>
  </si>
  <si>
    <t>TOSCANA Totale</t>
  </si>
  <si>
    <t>UMBRIA Totale</t>
  </si>
  <si>
    <t>VENETO Totale</t>
  </si>
  <si>
    <t>ABRUZZO Totale</t>
  </si>
  <si>
    <t>LIGURIA Totale</t>
  </si>
  <si>
    <t>SARDEGNA Totale</t>
  </si>
  <si>
    <t>TRENTINO - ALTO ADIGE (BZ) Totale</t>
  </si>
  <si>
    <t>TRENTINO - ALTO ADIGE (TN) Totale</t>
  </si>
  <si>
    <t>VALLE D'AOSTA Totale</t>
  </si>
  <si>
    <t>REGIONE</t>
  </si>
  <si>
    <t>(vuoto) Totale</t>
  </si>
  <si>
    <t>S-G1</t>
  </si>
  <si>
    <t>Dati</t>
  </si>
  <si>
    <t>POLLI DA CARNE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</si>
</sst>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1"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font>
    <font>
      <b/>
      <sz val="20"/>
      <color theme="1"/>
      <name val="Calibri"/>
      <family val="2"/>
      <scheme val="minor"/>
    </font>
    <font>
      <sz val="20"/>
      <color theme="1"/>
      <name val="Calibri"/>
      <family val="2"/>
      <scheme val="minor"/>
    </font>
    <font>
      <sz val="16"/>
      <color theme="1"/>
      <name val="Calibri"/>
      <family val="2"/>
      <scheme val="minor"/>
    </font>
    <font>
      <sz val="11"/>
      <color theme="0"/>
      <name val="Calibri"/>
      <family val="2"/>
      <scheme val="minor"/>
    </font>
    <font>
      <sz val="11"/>
      <name val="Calibri"/>
      <family val="2"/>
      <scheme val="minor"/>
    </font>
    <font>
      <b/>
      <sz val="11"/>
      <color theme="0"/>
      <name val="Calibri"/>
      <family val="2"/>
      <scheme val="minor"/>
    </font>
    <font>
      <sz val="12"/>
      <color theme="0"/>
      <name val="Times New Roman"/>
      <family val="1"/>
    </font>
  </fonts>
  <fills count="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999999"/>
      </left>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thin">
        <color rgb="FF999999"/>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220">
    <xf numFmtId="0" fontId="0" fillId="0" borderId="0" xfId="0"/>
    <xf numFmtId="0" fontId="0" fillId="0" borderId="1" xfId="0" applyBorder="1"/>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1" fontId="0" fillId="0" borderId="1" xfId="0" applyNumberFormat="1" applyBorder="1"/>
    <xf numFmtId="1" fontId="0" fillId="0" borderId="2" xfId="0" applyNumberFormat="1" applyBorder="1" applyAlignment="1">
      <alignment horizontal="center" vertical="center" wrapText="1"/>
    </xf>
    <xf numFmtId="1" fontId="0" fillId="0" borderId="2" xfId="0" applyNumberFormat="1" applyFill="1" applyBorder="1" applyAlignment="1">
      <alignment horizontal="center" vertical="center" wrapText="1"/>
    </xf>
    <xf numFmtId="0" fontId="0" fillId="0" borderId="0" xfId="0" applyBorder="1"/>
    <xf numFmtId="0" fontId="0" fillId="0" borderId="0" xfId="0" applyAlignment="1">
      <alignment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xf>
    <xf numFmtId="1" fontId="1" fillId="0" borderId="1" xfId="0" applyNumberFormat="1" applyFont="1" applyBorder="1"/>
    <xf numFmtId="0" fontId="1" fillId="0" borderId="1" xfId="0" applyFont="1" applyBorder="1"/>
    <xf numFmtId="0" fontId="1" fillId="0" borderId="0" xfId="0" applyFont="1"/>
    <xf numFmtId="1" fontId="0" fillId="0" borderId="1" xfId="0" applyNumberFormat="1" applyFont="1" applyBorder="1"/>
    <xf numFmtId="0" fontId="0" fillId="0" borderId="0" xfId="0" applyFill="1" applyBorder="1" applyAlignment="1">
      <alignment horizontal="center" vertical="center" wrapText="1"/>
    </xf>
    <xf numFmtId="1" fontId="0" fillId="0" borderId="0" xfId="0" applyNumberFormat="1" applyBorder="1"/>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1" xfId="0" applyFont="1" applyFill="1" applyBorder="1"/>
    <xf numFmtId="0" fontId="1" fillId="0" borderId="1" xfId="0" applyFont="1" applyBorder="1" applyAlignment="1">
      <alignment horizontal="center"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0" fillId="0" borderId="1" xfId="0" applyFont="1" applyBorder="1" applyAlignment="1">
      <alignment horizontal="center"/>
    </xf>
    <xf numFmtId="1" fontId="0" fillId="0" borderId="1" xfId="0" applyNumberFormat="1" applyFont="1" applyBorder="1" applyAlignment="1">
      <alignment horizontal="center"/>
    </xf>
    <xf numFmtId="0" fontId="1" fillId="0" borderId="1" xfId="0" applyFont="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0" borderId="0" xfId="0" applyFont="1" applyAlignment="1">
      <alignment wrapText="1"/>
    </xf>
    <xf numFmtId="0" fontId="0" fillId="0" borderId="1" xfId="0" applyFont="1" applyBorder="1" applyAlignment="1">
      <alignment horizontal="center" vertical="center" wrapText="1"/>
    </xf>
    <xf numFmtId="9" fontId="0" fillId="3" borderId="1" xfId="1" applyFont="1" applyFill="1" applyBorder="1" applyAlignment="1">
      <alignment horizontal="center"/>
    </xf>
    <xf numFmtId="0" fontId="0" fillId="0" borderId="3" xfId="0" applyBorder="1" applyAlignment="1">
      <alignment horizontal="center"/>
    </xf>
    <xf numFmtId="0" fontId="0" fillId="3" borderId="1" xfId="0" applyFill="1" applyBorder="1" applyAlignment="1">
      <alignment horizontal="center"/>
    </xf>
    <xf numFmtId="10" fontId="0" fillId="3" borderId="1" xfId="1" applyNumberFormat="1" applyFont="1" applyFill="1" applyBorder="1" applyAlignment="1">
      <alignment horizontal="center"/>
    </xf>
    <xf numFmtId="0" fontId="0" fillId="0" borderId="0" xfId="0" applyAlignment="1">
      <alignment horizontal="center" wrapText="1"/>
    </xf>
    <xf numFmtId="0" fontId="0" fillId="0" borderId="0" xfId="0" applyAlignment="1">
      <alignment horizontal="center" wrapText="1"/>
    </xf>
    <xf numFmtId="0" fontId="4" fillId="2" borderId="0" xfId="0" applyFont="1" applyFill="1"/>
    <xf numFmtId="0" fontId="5" fillId="0" borderId="0" xfId="0" applyFont="1" applyBorder="1"/>
    <xf numFmtId="0" fontId="5" fillId="0" borderId="0" xfId="0" applyFont="1"/>
    <xf numFmtId="0" fontId="1" fillId="2" borderId="1" xfId="0" applyFont="1" applyFill="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wrapText="1"/>
    </xf>
    <xf numFmtId="0" fontId="0" fillId="0" borderId="8" xfId="0" applyBorder="1"/>
    <xf numFmtId="0" fontId="0" fillId="0" borderId="9" xfId="0" applyBorder="1"/>
    <xf numFmtId="0" fontId="0" fillId="0" borderId="10" xfId="0" applyBorder="1"/>
    <xf numFmtId="0" fontId="0" fillId="0" borderId="8" xfId="0" applyNumberFormat="1" applyBorder="1"/>
    <xf numFmtId="0" fontId="0" fillId="0" borderId="9" xfId="0" applyNumberFormat="1" applyBorder="1"/>
    <xf numFmtId="0" fontId="0" fillId="0" borderId="10" xfId="0" applyNumberFormat="1" applyBorder="1"/>
    <xf numFmtId="0" fontId="0" fillId="0" borderId="11" xfId="0" applyNumberFormat="1" applyBorder="1"/>
    <xf numFmtId="0" fontId="0" fillId="0" borderId="0" xfId="0" applyNumberFormat="1"/>
    <xf numFmtId="0" fontId="0" fillId="0" borderId="12" xfId="0" applyNumberFormat="1" applyBorder="1"/>
    <xf numFmtId="0" fontId="0" fillId="0" borderId="13" xfId="0" applyNumberFormat="1" applyBorder="1"/>
    <xf numFmtId="0" fontId="0" fillId="0" borderId="14" xfId="0" applyNumberFormat="1" applyBorder="1"/>
    <xf numFmtId="0" fontId="0" fillId="0" borderId="15" xfId="0" applyNumberFormat="1" applyBorder="1"/>
    <xf numFmtId="0" fontId="0" fillId="0" borderId="11" xfId="0" applyBorder="1"/>
    <xf numFmtId="0" fontId="0" fillId="0" borderId="13" xfId="0" applyBorder="1"/>
    <xf numFmtId="0" fontId="1" fillId="4" borderId="4" xfId="0" applyFont="1" applyFill="1" applyBorder="1" applyAlignment="1">
      <alignment vertical="center" wrapText="1"/>
    </xf>
    <xf numFmtId="1" fontId="0" fillId="0" borderId="0" xfId="0" applyNumberFormat="1" applyBorder="1" applyAlignment="1">
      <alignment horizontal="center" vertical="center"/>
    </xf>
    <xf numFmtId="0" fontId="1" fillId="0" borderId="2" xfId="0" applyFont="1" applyFill="1" applyBorder="1" applyAlignment="1">
      <alignment horizontal="center"/>
    </xf>
    <xf numFmtId="1" fontId="0" fillId="0" borderId="2" xfId="0" applyNumberFormat="1" applyFill="1" applyBorder="1" applyAlignment="1">
      <alignment horizontal="center"/>
    </xf>
    <xf numFmtId="0" fontId="0" fillId="0" borderId="2" xfId="0" applyFill="1" applyBorder="1" applyAlignment="1">
      <alignment horizontal="center" vertical="center" wrapText="1"/>
    </xf>
    <xf numFmtId="0" fontId="1" fillId="0" borderId="1" xfId="0" applyFont="1" applyFill="1" applyBorder="1" applyAlignment="1">
      <alignment horizontal="center"/>
    </xf>
    <xf numFmtId="0" fontId="0" fillId="0" borderId="1" xfId="0" applyFill="1" applyBorder="1" applyAlignment="1">
      <alignment horizontal="center"/>
    </xf>
    <xf numFmtId="1" fontId="0" fillId="0" borderId="1" xfId="0" applyNumberFormat="1" applyFill="1" applyBorder="1" applyAlignment="1">
      <alignment horizontal="center"/>
    </xf>
    <xf numFmtId="1"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0" xfId="0" applyFill="1"/>
    <xf numFmtId="0" fontId="1" fillId="2" borderId="1" xfId="0" applyFont="1" applyFill="1" applyBorder="1" applyAlignment="1">
      <alignment horizontal="center" vertical="center" wrapText="1"/>
    </xf>
    <xf numFmtId="0" fontId="0" fillId="0" borderId="6" xfId="0" applyFont="1" applyFill="1" applyBorder="1" applyAlignment="1">
      <alignment horizontal="left"/>
    </xf>
    <xf numFmtId="1" fontId="0" fillId="0" borderId="5"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9" fontId="1" fillId="2" borderId="1" xfId="0" applyNumberFormat="1" applyFont="1" applyFill="1" applyBorder="1" applyAlignment="1">
      <alignment horizontal="center" vertical="center" wrapText="1"/>
    </xf>
    <xf numFmtId="1" fontId="0" fillId="0" borderId="1" xfId="0" applyNumberFormat="1"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9"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9" fontId="0" fillId="0" borderId="0" xfId="1" applyFont="1"/>
    <xf numFmtId="0" fontId="1" fillId="0" borderId="0" xfId="0" applyFont="1" applyFill="1" applyBorder="1" applyAlignment="1">
      <alignment horizontal="center" vertical="center" wrapText="1"/>
    </xf>
    <xf numFmtId="0" fontId="7" fillId="0" borderId="0" xfId="0" applyFont="1"/>
    <xf numFmtId="1" fontId="7" fillId="0" borderId="0" xfId="0" applyNumberFormat="1" applyFont="1"/>
    <xf numFmtId="0" fontId="1" fillId="0" borderId="0" xfId="0" applyFont="1" applyFill="1" applyBorder="1" applyAlignment="1">
      <alignment vertical="center"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9" fontId="1" fillId="0" borderId="0" xfId="1" applyFont="1" applyFill="1" applyBorder="1" applyAlignment="1">
      <alignment vertical="center" wrapText="1"/>
    </xf>
    <xf numFmtId="0" fontId="8" fillId="0" borderId="0" xfId="0" applyFont="1"/>
    <xf numFmtId="0" fontId="7" fillId="0" borderId="0" xfId="0" applyFont="1" applyFill="1" applyBorder="1"/>
    <xf numFmtId="0" fontId="7" fillId="0" borderId="0" xfId="0" applyFont="1" applyFill="1"/>
    <xf numFmtId="0" fontId="7" fillId="0" borderId="0" xfId="0" applyFont="1" applyFill="1" applyBorder="1" applyAlignment="1">
      <alignment wrapText="1"/>
    </xf>
    <xf numFmtId="0" fontId="1" fillId="0" borderId="6" xfId="0" applyFont="1" applyFill="1" applyBorder="1" applyAlignment="1">
      <alignment horizontal="left"/>
    </xf>
    <xf numFmtId="0" fontId="7" fillId="0" borderId="8" xfId="0" applyFont="1" applyBorder="1"/>
    <xf numFmtId="0" fontId="0" fillId="0" borderId="0" xfId="0" applyFont="1" applyFill="1" applyBorder="1" applyAlignment="1">
      <alignment horizontal="left"/>
    </xf>
    <xf numFmtId="0" fontId="7" fillId="0" borderId="0" xfId="0" applyFont="1" applyAlignment="1">
      <alignment vertical="top" wrapText="1"/>
    </xf>
    <xf numFmtId="0" fontId="1" fillId="5" borderId="1" xfId="0" applyFont="1" applyFill="1" applyBorder="1" applyAlignment="1">
      <alignment horizontal="center" vertical="center" wrapText="1"/>
    </xf>
    <xf numFmtId="0" fontId="8" fillId="0" borderId="0" xfId="0" applyFont="1" applyBorder="1"/>
    <xf numFmtId="0" fontId="0" fillId="0" borderId="0" xfId="0" applyFont="1" applyFill="1" applyBorder="1" applyAlignment="1">
      <alignment vertical="center" wrapText="1"/>
    </xf>
    <xf numFmtId="0" fontId="1" fillId="0" borderId="6" xfId="0" applyFont="1" applyFill="1" applyBorder="1" applyAlignment="1">
      <alignment horizontal="center"/>
    </xf>
    <xf numFmtId="0" fontId="8" fillId="0" borderId="0" xfId="0" applyFont="1" applyFill="1"/>
    <xf numFmtId="0" fontId="8" fillId="0" borderId="0" xfId="0" applyFont="1" applyFill="1" applyBorder="1"/>
    <xf numFmtId="0" fontId="0" fillId="0" borderId="0" xfId="0" applyAlignment="1">
      <alignment horizontal="center" wrapText="1"/>
    </xf>
    <xf numFmtId="0" fontId="0" fillId="0" borderId="0" xfId="0" applyAlignment="1">
      <alignment horizontal="center" wrapText="1"/>
    </xf>
    <xf numFmtId="1" fontId="0" fillId="0" borderId="0" xfId="0" applyNumberFormat="1" applyAlignment="1">
      <alignment horizontal="center"/>
    </xf>
    <xf numFmtId="0" fontId="0" fillId="0" borderId="2" xfId="0" applyFont="1" applyFill="1" applyBorder="1" applyAlignment="1">
      <alignment horizontal="center" vertical="center" wrapText="1"/>
    </xf>
    <xf numFmtId="0" fontId="0" fillId="0" borderId="6" xfId="0" applyFont="1" applyFill="1" applyBorder="1" applyAlignment="1">
      <alignment horizontal="center"/>
    </xf>
    <xf numFmtId="1" fontId="0" fillId="0" borderId="0" xfId="0" applyNumberFormat="1" applyFill="1" applyBorder="1" applyAlignment="1">
      <alignment horizontal="center"/>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 fontId="0" fillId="0" borderId="0" xfId="0" applyNumberFormat="1" applyBorder="1" applyAlignment="1">
      <alignment horizontal="center"/>
    </xf>
    <xf numFmtId="1" fontId="0" fillId="0" borderId="0" xfId="0" applyNumberFormat="1"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center" wrapText="1"/>
    </xf>
    <xf numFmtId="9" fontId="1" fillId="2" borderId="1" xfId="0" applyNumberFormat="1" applyFont="1" applyFill="1" applyBorder="1" applyAlignment="1">
      <alignment horizontal="center" vertical="center" wrapText="1"/>
    </xf>
    <xf numFmtId="0" fontId="1" fillId="0" borderId="0" xfId="0" applyFont="1" applyFill="1" applyBorder="1" applyAlignment="1">
      <alignment horizontal="left"/>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xf>
    <xf numFmtId="1" fontId="0" fillId="0" borderId="0" xfId="0" applyNumberFormat="1"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1" fillId="0" borderId="0" xfId="0" applyFont="1" applyBorder="1" applyAlignment="1">
      <alignment horizontal="center" vertical="center"/>
    </xf>
    <xf numFmtId="1" fontId="0" fillId="0" borderId="1" xfId="0" applyNumberFormat="1" applyFont="1" applyBorder="1" applyAlignment="1">
      <alignment horizontal="center" vertical="center" wrapText="1"/>
    </xf>
    <xf numFmtId="0" fontId="1" fillId="0" borderId="1" xfId="0" applyFont="1" applyBorder="1" applyAlignment="1">
      <alignment horizontal="center"/>
    </xf>
    <xf numFmtId="9" fontId="0" fillId="0" borderId="1" xfId="1" applyFont="1" applyFill="1" applyBorder="1" applyAlignment="1">
      <alignment horizontal="center"/>
    </xf>
    <xf numFmtId="10" fontId="0" fillId="0" borderId="1" xfId="1" applyNumberFormat="1" applyFont="1" applyFill="1" applyBorder="1" applyAlignment="1">
      <alignment horizontal="center"/>
    </xf>
    <xf numFmtId="1" fontId="0" fillId="0" borderId="6" xfId="0" applyNumberFormat="1" applyFont="1"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0" fillId="0" borderId="1" xfId="0" applyFill="1" applyBorder="1"/>
    <xf numFmtId="0" fontId="7" fillId="0" borderId="0" xfId="0" applyFont="1" applyBorder="1"/>
    <xf numFmtId="0" fontId="9" fillId="0" borderId="0" xfId="0" applyFont="1" applyFill="1" applyBorder="1" applyAlignment="1">
      <alignment horizontal="center"/>
    </xf>
    <xf numFmtId="1" fontId="7" fillId="0" borderId="0" xfId="0" applyNumberFormat="1" applyFont="1" applyBorder="1"/>
    <xf numFmtId="2" fontId="7" fillId="0" borderId="0" xfId="0" applyNumberFormat="1" applyFont="1" applyBorder="1"/>
    <xf numFmtId="165" fontId="7" fillId="0" borderId="0" xfId="0" applyNumberFormat="1" applyFont="1" applyBorder="1"/>
    <xf numFmtId="164" fontId="7" fillId="0" borderId="0" xfId="0" applyNumberFormat="1" applyFont="1" applyFill="1" applyBorder="1" applyAlignment="1">
      <alignment horizontal="center" vertical="center" wrapText="1"/>
    </xf>
    <xf numFmtId="1" fontId="7" fillId="0" borderId="0" xfId="0" applyNumberFormat="1" applyFont="1" applyFill="1" applyBorder="1"/>
    <xf numFmtId="2" fontId="7" fillId="0" borderId="0" xfId="0" applyNumberFormat="1" applyFont="1" applyFill="1" applyBorder="1"/>
    <xf numFmtId="165" fontId="7" fillId="0" borderId="0" xfId="0" applyNumberFormat="1" applyFont="1" applyFill="1" applyBorder="1"/>
    <xf numFmtId="164" fontId="7" fillId="0" borderId="0" xfId="0" applyNumberFormat="1" applyFont="1" applyFill="1" applyBorder="1"/>
    <xf numFmtId="0" fontId="9" fillId="0" borderId="0" xfId="0" applyFont="1" applyBorder="1" applyAlignment="1">
      <alignment horizontal="center"/>
    </xf>
    <xf numFmtId="1" fontId="7" fillId="0" borderId="0" xfId="0" applyNumberFormat="1" applyFont="1" applyFill="1" applyBorder="1" applyAlignment="1">
      <alignment wrapText="1"/>
    </xf>
    <xf numFmtId="0" fontId="7" fillId="0" borderId="0" xfId="0" applyFont="1" applyFill="1" applyBorder="1" applyAlignment="1">
      <alignment horizontal="center"/>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1" fontId="7" fillId="0" borderId="0" xfId="0" applyNumberFormat="1" applyFont="1" applyFill="1" applyBorder="1" applyAlignment="1">
      <alignment horizontal="center"/>
    </xf>
    <xf numFmtId="1" fontId="7" fillId="0" borderId="0" xfId="0" applyNumberFormat="1" applyFont="1" applyFill="1"/>
    <xf numFmtId="0" fontId="7" fillId="0" borderId="8" xfId="0" applyFont="1" applyFill="1" applyBorder="1"/>
    <xf numFmtId="0" fontId="7" fillId="0" borderId="0" xfId="0" applyFont="1" applyAlignment="1">
      <alignment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left"/>
    </xf>
    <xf numFmtId="0" fontId="7" fillId="0" borderId="0" xfId="0" applyNumberFormat="1" applyFont="1" applyBorder="1"/>
    <xf numFmtId="0" fontId="7" fillId="0" borderId="0" xfId="0" applyFont="1" applyFill="1" applyAlignment="1">
      <alignment vertical="top"/>
    </xf>
    <xf numFmtId="0" fontId="1" fillId="2" borderId="1" xfId="0" applyFont="1" applyFill="1" applyBorder="1" applyAlignment="1">
      <alignment horizontal="center" vertical="center" wrapText="1"/>
    </xf>
    <xf numFmtId="1" fontId="0" fillId="0" borderId="21" xfId="0" applyNumberFormat="1" applyFont="1" applyFill="1" applyBorder="1" applyAlignment="1">
      <alignment horizontal="center"/>
    </xf>
    <xf numFmtId="0" fontId="1" fillId="2"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9" fontId="1" fillId="0" borderId="0" xfId="1" applyFont="1" applyFill="1" applyBorder="1" applyAlignment="1">
      <alignment horizontal="center" vertical="center"/>
    </xf>
    <xf numFmtId="0" fontId="0" fillId="0" borderId="0" xfId="0" applyAlignment="1">
      <alignment horizont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2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9" fontId="1" fillId="2" borderId="4" xfId="1" applyFont="1" applyFill="1" applyBorder="1" applyAlignment="1">
      <alignment horizontal="center" vertical="center" wrapText="1"/>
    </xf>
    <xf numFmtId="9" fontId="1" fillId="2" borderId="2" xfId="1"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7" xfId="0" applyFont="1" applyFill="1" applyBorder="1" applyAlignment="1">
      <alignment horizontal="center" vertical="center" wrapText="1"/>
    </xf>
    <xf numFmtId="9" fontId="1" fillId="2" borderId="3" xfId="0" applyNumberFormat="1" applyFont="1" applyFill="1" applyBorder="1" applyAlignment="1">
      <alignment horizontal="center" vertical="center" wrapText="1"/>
    </xf>
    <xf numFmtId="9" fontId="1" fillId="2" borderId="18" xfId="0" applyNumberFormat="1" applyFont="1" applyFill="1" applyBorder="1" applyAlignment="1">
      <alignment horizontal="center" vertical="center" wrapText="1"/>
    </xf>
    <xf numFmtId="9" fontId="1" fillId="2" borderId="7"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9" fontId="1" fillId="2" borderId="5" xfId="0" applyNumberFormat="1" applyFont="1" applyFill="1" applyBorder="1" applyAlignment="1">
      <alignment horizontal="center" vertical="center" wrapText="1"/>
    </xf>
    <xf numFmtId="9" fontId="1" fillId="2" borderId="17" xfId="0" applyNumberFormat="1" applyFont="1" applyFill="1" applyBorder="1" applyAlignment="1">
      <alignment horizontal="center" vertical="center" wrapText="1"/>
    </xf>
    <xf numFmtId="9" fontId="1" fillId="2" borderId="21" xfId="0" applyNumberFormat="1" applyFont="1" applyFill="1" applyBorder="1" applyAlignment="1">
      <alignment horizontal="center" vertical="center" wrapText="1"/>
    </xf>
    <xf numFmtId="9" fontId="1" fillId="2" borderId="0" xfId="0" applyNumberFormat="1" applyFont="1" applyFill="1" applyBorder="1" applyAlignment="1">
      <alignment horizontal="center" vertical="center" wrapText="1"/>
    </xf>
    <xf numFmtId="0" fontId="7" fillId="0" borderId="0" xfId="0" applyFont="1" applyFill="1" applyAlignment="1">
      <alignment horizontal="left"/>
    </xf>
    <xf numFmtId="0" fontId="8" fillId="0" borderId="0" xfId="0" applyFont="1" applyFill="1" applyAlignment="1">
      <alignment horizontal="left"/>
    </xf>
    <xf numFmtId="0" fontId="8" fillId="0" borderId="0" xfId="0" applyFont="1" applyAlignment="1">
      <alignment horizontal="center" vertical="top" wrapText="1"/>
    </xf>
    <xf numFmtId="0" fontId="0" fillId="0" borderId="0" xfId="0" applyFill="1" applyAlignment="1">
      <alignment horizontal="left"/>
    </xf>
    <xf numFmtId="0" fontId="0" fillId="0" borderId="0" xfId="0" applyAlignment="1">
      <alignment horizontal="center" vertical="top" wrapText="1"/>
    </xf>
    <xf numFmtId="1" fontId="0" fillId="0" borderId="3" xfId="0" applyNumberFormat="1" applyBorder="1" applyAlignment="1">
      <alignment horizontal="center"/>
    </xf>
    <xf numFmtId="1" fontId="0" fillId="0" borderId="7" xfId="0" applyNumberFormat="1" applyBorder="1" applyAlignment="1">
      <alignment horizontal="center"/>
    </xf>
    <xf numFmtId="0" fontId="8" fillId="0" borderId="0" xfId="0" applyFont="1" applyFill="1" applyAlignment="1">
      <alignment horizontal="left" vertical="top" wrapText="1"/>
    </xf>
    <xf numFmtId="9" fontId="1" fillId="2" borderId="19" xfId="0" applyNumberFormat="1" applyFont="1" applyFill="1" applyBorder="1" applyAlignment="1">
      <alignment horizontal="center" vertical="center" wrapText="1"/>
    </xf>
    <xf numFmtId="9" fontId="1" fillId="2" borderId="20" xfId="0" applyNumberFormat="1" applyFont="1" applyFill="1" applyBorder="1" applyAlignment="1">
      <alignment horizontal="center" vertical="center" wrapText="1"/>
    </xf>
    <xf numFmtId="9" fontId="1" fillId="2" borderId="23" xfId="0" applyNumberFormat="1" applyFont="1" applyFill="1" applyBorder="1" applyAlignment="1">
      <alignment horizontal="center" vertical="center" wrapText="1"/>
    </xf>
    <xf numFmtId="9" fontId="1" fillId="2" borderId="24" xfId="0" applyNumberFormat="1" applyFont="1" applyFill="1" applyBorder="1" applyAlignment="1">
      <alignment horizontal="center" vertical="center" wrapText="1"/>
    </xf>
    <xf numFmtId="1" fontId="0" fillId="0" borderId="3" xfId="0" applyNumberFormat="1" applyBorder="1" applyAlignment="1">
      <alignment horizontal="center" vertical="center"/>
    </xf>
    <xf numFmtId="1" fontId="0" fillId="0" borderId="7" xfId="0" applyNumberFormat="1" applyBorder="1" applyAlignment="1">
      <alignment horizontal="center" vertical="center"/>
    </xf>
    <xf numFmtId="0" fontId="4" fillId="2" borderId="1" xfId="0" applyFont="1" applyFill="1" applyBorder="1" applyAlignment="1">
      <alignment horizontal="center"/>
    </xf>
    <xf numFmtId="0" fontId="1" fillId="4" borderId="0"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4" fillId="2" borderId="3" xfId="0" applyFont="1" applyFill="1" applyBorder="1" applyAlignment="1">
      <alignment horizontal="center"/>
    </xf>
    <xf numFmtId="0" fontId="4" fillId="2" borderId="18" xfId="0" applyFont="1" applyFill="1" applyBorder="1" applyAlignment="1">
      <alignment horizontal="center"/>
    </xf>
    <xf numFmtId="0" fontId="4" fillId="2" borderId="7" xfId="0" applyFont="1" applyFill="1" applyBorder="1" applyAlignment="1">
      <alignment horizontal="center"/>
    </xf>
    <xf numFmtId="0" fontId="0" fillId="0" borderId="16" xfId="0" applyBorder="1" applyAlignment="1">
      <alignment horizontal="center"/>
    </xf>
    <xf numFmtId="0" fontId="6" fillId="0" borderId="0" xfId="0" applyFont="1" applyAlignment="1">
      <alignment horizontal="center"/>
    </xf>
    <xf numFmtId="0" fontId="5" fillId="0" borderId="0" xfId="0" applyFont="1" applyAlignment="1">
      <alignment horizont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DC16B-80A5-4CDD-9131-7F2F5EB76A59}">
  <sheetPr>
    <tabColor rgb="FF002060"/>
  </sheetPr>
  <dimension ref="A1:AK141"/>
  <sheetViews>
    <sheetView topLeftCell="A76" zoomScale="55" zoomScaleNormal="55" workbookViewId="0">
      <selection activeCell="G132" sqref="G132"/>
    </sheetView>
  </sheetViews>
  <sheetFormatPr defaultRowHeight="15" x14ac:dyDescent="0.25"/>
  <cols>
    <col min="1" max="1" width="39.85546875" customWidth="1"/>
    <col min="2" max="2" width="33" customWidth="1"/>
    <col min="3" max="3" width="15.28515625" customWidth="1"/>
    <col min="4" max="4" width="14.28515625" customWidth="1"/>
    <col min="5" max="5" width="21.140625" customWidth="1"/>
    <col min="6" max="8" width="33" customWidth="1"/>
    <col min="9" max="9" width="17.42578125" customWidth="1"/>
    <col min="10" max="10" width="16.28515625" customWidth="1"/>
    <col min="11" max="11" width="54.7109375" customWidth="1"/>
    <col min="12" max="12" width="19.85546875" customWidth="1"/>
    <col min="13" max="13" width="33" customWidth="1"/>
    <col min="14" max="25" width="9.140625" style="138"/>
    <col min="26" max="26" width="9.85546875" style="138" customWidth="1"/>
    <col min="27" max="27" width="45.7109375" style="138" customWidth="1"/>
    <col min="28" max="35" width="9.140625" style="138"/>
    <col min="36" max="37" width="9.140625" style="102"/>
  </cols>
  <sheetData>
    <row r="1" spans="1:33" ht="30" customHeight="1" x14ac:dyDescent="0.25">
      <c r="A1" s="166" t="s">
        <v>0</v>
      </c>
      <c r="B1" s="166" t="s">
        <v>176</v>
      </c>
      <c r="C1" s="166" t="s">
        <v>52</v>
      </c>
      <c r="D1" s="170" t="s">
        <v>141</v>
      </c>
      <c r="E1" s="173" t="s">
        <v>68</v>
      </c>
      <c r="F1" s="178" t="s">
        <v>1</v>
      </c>
      <c r="G1" s="179"/>
      <c r="H1" s="179"/>
      <c r="I1" s="180"/>
      <c r="J1" s="170" t="s">
        <v>143</v>
      </c>
      <c r="K1" s="20" t="s">
        <v>1</v>
      </c>
      <c r="L1" s="170" t="s">
        <v>136</v>
      </c>
      <c r="M1" s="84" t="s">
        <v>2</v>
      </c>
      <c r="AA1" s="138" t="s">
        <v>104</v>
      </c>
      <c r="AB1" s="138" t="s">
        <v>320</v>
      </c>
      <c r="AD1" s="138" t="s">
        <v>104</v>
      </c>
      <c r="AE1" s="138" t="s">
        <v>129</v>
      </c>
      <c r="AG1" s="138" t="s">
        <v>129</v>
      </c>
    </row>
    <row r="2" spans="1:33" ht="46.5" customHeight="1" x14ac:dyDescent="0.25">
      <c r="A2" s="166"/>
      <c r="B2" s="166"/>
      <c r="C2" s="166"/>
      <c r="D2" s="171"/>
      <c r="E2" s="174"/>
      <c r="F2" s="175" t="s">
        <v>142</v>
      </c>
      <c r="G2" s="176"/>
      <c r="H2" s="176"/>
      <c r="I2" s="177"/>
      <c r="J2" s="171"/>
      <c r="K2" s="166" t="s">
        <v>144</v>
      </c>
      <c r="L2" s="171"/>
      <c r="M2" s="166" t="s">
        <v>145</v>
      </c>
      <c r="AG2" s="138" t="s">
        <v>24</v>
      </c>
    </row>
    <row r="3" spans="1:33" ht="15" customHeight="1" x14ac:dyDescent="0.25">
      <c r="A3" s="166"/>
      <c r="B3" s="166"/>
      <c r="C3" s="166"/>
      <c r="D3" s="171"/>
      <c r="E3" s="174"/>
      <c r="F3" s="175" t="str">
        <f>F126*100&amp;"% degli allevamenti da controllare di grandi dimensioni, *§ "&amp;F127*100&amp;"% per le regioni con MENO di 200.000 animali e più di 350 allevamenti di grandi dimensioni e 350 di piccole dimensioni"</f>
        <v>35% degli allevamenti da controllare di grandi dimensioni, *§ 10% per le regioni con MENO di 200.000 animali e più di 350 allevamenti di grandi dimensioni e 350 di piccole dimensioni</v>
      </c>
      <c r="G3" s="176"/>
      <c r="H3" s="176"/>
      <c r="I3" s="177"/>
      <c r="J3" s="171"/>
      <c r="K3" s="166"/>
      <c r="L3" s="171"/>
      <c r="M3" s="166"/>
      <c r="AB3" s="139"/>
      <c r="AC3" s="138" t="s">
        <v>321</v>
      </c>
      <c r="AF3" s="138" t="s">
        <v>321</v>
      </c>
      <c r="AG3" s="138">
        <v>471</v>
      </c>
    </row>
    <row r="4" spans="1:33" ht="27" customHeight="1" x14ac:dyDescent="0.25">
      <c r="A4" s="166"/>
      <c r="B4" s="166"/>
      <c r="C4" s="166"/>
      <c r="D4" s="171"/>
      <c r="E4" s="174"/>
      <c r="F4" s="175"/>
      <c r="G4" s="176"/>
      <c r="H4" s="176"/>
      <c r="I4" s="177"/>
      <c r="J4" s="171"/>
      <c r="K4" s="166"/>
      <c r="L4" s="171"/>
      <c r="M4" s="166"/>
      <c r="AA4" s="138" t="s">
        <v>107</v>
      </c>
      <c r="AB4" s="139" t="s">
        <v>292</v>
      </c>
      <c r="AC4" s="138" t="s">
        <v>106</v>
      </c>
      <c r="AD4" s="138" t="s">
        <v>107</v>
      </c>
      <c r="AE4" s="138" t="s">
        <v>292</v>
      </c>
      <c r="AF4" s="138" t="s">
        <v>106</v>
      </c>
      <c r="AG4" s="138">
        <v>200</v>
      </c>
    </row>
    <row r="5" spans="1:33" ht="30" customHeight="1" x14ac:dyDescent="0.25">
      <c r="A5" s="166"/>
      <c r="B5" s="166"/>
      <c r="C5" s="166"/>
      <c r="D5" s="171"/>
      <c r="E5" s="171" t="s">
        <v>65</v>
      </c>
      <c r="F5" s="166" t="s">
        <v>133</v>
      </c>
      <c r="G5" s="170" t="s">
        <v>134</v>
      </c>
      <c r="H5" s="170" t="s">
        <v>135</v>
      </c>
      <c r="I5" s="166" t="s">
        <v>24</v>
      </c>
      <c r="J5" s="171"/>
      <c r="K5" s="181" t="str">
        <f>G126*100&amp;"% degli allevamenti da controllare di piccole dimensioni, *§ "&amp;G127*100&amp;"% per le regioni con meno di 200.000 animali e più di 350 allevamenti di grandi dimensioni e 350 di piccole dimensioni"</f>
        <v>1% degli allevamenti da controllare di piccole dimensioni, *§ 0,1% per le regioni con meno di 200.000 animali e più di 350 allevamenti di grandi dimensioni e 350 di piccole dimensioni</v>
      </c>
      <c r="L5" s="171"/>
      <c r="M5" s="166" t="s">
        <v>57</v>
      </c>
      <c r="AA5" s="138" t="s">
        <v>3</v>
      </c>
      <c r="AB5" s="139" t="s">
        <v>177</v>
      </c>
      <c r="AC5" s="138">
        <v>30</v>
      </c>
      <c r="AD5" s="138" t="s">
        <v>3</v>
      </c>
      <c r="AE5" s="138" t="s">
        <v>177</v>
      </c>
      <c r="AF5" s="138">
        <v>80</v>
      </c>
      <c r="AG5" s="138">
        <v>357</v>
      </c>
    </row>
    <row r="6" spans="1:33" ht="15" customHeight="1" x14ac:dyDescent="0.25">
      <c r="A6" s="166"/>
      <c r="B6" s="166"/>
      <c r="C6" s="166"/>
      <c r="D6" s="172"/>
      <c r="E6" s="172"/>
      <c r="F6" s="166"/>
      <c r="G6" s="172"/>
      <c r="H6" s="172"/>
      <c r="I6" s="166"/>
      <c r="J6" s="172"/>
      <c r="K6" s="182"/>
      <c r="L6" s="172"/>
      <c r="M6" s="166"/>
      <c r="P6" s="138">
        <v>60</v>
      </c>
      <c r="R6" s="138">
        <v>35</v>
      </c>
      <c r="S6" s="138">
        <v>5</v>
      </c>
      <c r="AB6" s="139" t="s">
        <v>178</v>
      </c>
      <c r="AC6" s="138">
        <v>47</v>
      </c>
      <c r="AE6" s="138" t="s">
        <v>178</v>
      </c>
      <c r="AF6" s="138">
        <v>232</v>
      </c>
      <c r="AG6" s="138">
        <v>349</v>
      </c>
    </row>
    <row r="7" spans="1:33" x14ac:dyDescent="0.25">
      <c r="A7" s="59" t="s">
        <v>3</v>
      </c>
      <c r="B7" s="59" t="s">
        <v>177</v>
      </c>
      <c r="C7" s="60">
        <f t="shared" ref="C7:C70" si="0">D7+J7</f>
        <v>110</v>
      </c>
      <c r="D7" s="110">
        <f>SUMIFS(AC:AC,AB:AB,B7)</f>
        <v>30</v>
      </c>
      <c r="E7" s="9" t="s">
        <v>66</v>
      </c>
      <c r="F7" s="5">
        <f t="shared" ref="F7:F38" si="1">IF(N7&gt;O7,ROUND((D7*0.6*$F$126),0)+Q7,ROUND((D7*0.6*$F$126),0)+Q7)</f>
        <v>6</v>
      </c>
      <c r="G7" s="6">
        <f t="shared" ref="G7:G38" si="2">ROUND((D7*0.35*$F$126),0)</f>
        <v>4</v>
      </c>
      <c r="H7" s="6">
        <f t="shared" ref="H7:H38" si="3">ROUND((D7*0.05*$F$126),0)</f>
        <v>1</v>
      </c>
      <c r="I7" s="6">
        <f>F7+G7+H7</f>
        <v>11</v>
      </c>
      <c r="J7" s="71">
        <f>SUMIFS(AF:AF,AE:AE,B7)</f>
        <v>80</v>
      </c>
      <c r="K7" s="70">
        <f>ROUNDUP((J7*$G$126),0)</f>
        <v>1</v>
      </c>
      <c r="L7" s="3">
        <f>K7+H7+G7+F7</f>
        <v>12</v>
      </c>
      <c r="M7" s="71">
        <f>ROUNDUP((D7*0.2),0)</f>
        <v>6</v>
      </c>
      <c r="N7" s="138">
        <f t="shared" ref="N7:N38" si="4">ROUNDUP((D7*$F$126),0)</f>
        <v>11</v>
      </c>
      <c r="O7" s="140">
        <f t="shared" ref="O7:O38" si="5">P7+G7+H7</f>
        <v>11</v>
      </c>
      <c r="P7" s="138">
        <f t="shared" ref="P7:P38" si="6">ROUND((D7*0.6*$F$126),0)</f>
        <v>6</v>
      </c>
      <c r="Q7" s="140">
        <f>N7-O7</f>
        <v>0</v>
      </c>
      <c r="R7" s="140">
        <f t="shared" ref="R7:R38" si="7">ROUND((D7*0.35*$F$126),0)</f>
        <v>4</v>
      </c>
      <c r="S7" s="140">
        <f>ROUND((D7*0.05*$F$126),0)</f>
        <v>1</v>
      </c>
      <c r="T7" s="141">
        <f t="shared" ref="T7:T38" si="8">D7*0.05*$F$126</f>
        <v>0.52499999999999991</v>
      </c>
      <c r="U7" s="142">
        <f>K7/J7</f>
        <v>1.2500000000000001E-2</v>
      </c>
      <c r="V7" s="140"/>
      <c r="W7" s="140"/>
      <c r="X7" s="140"/>
      <c r="Y7" s="140"/>
      <c r="Z7" s="140"/>
      <c r="AA7" s="143"/>
      <c r="AB7" s="139" t="s">
        <v>179</v>
      </c>
      <c r="AC7" s="138">
        <v>34</v>
      </c>
      <c r="AE7" s="138" t="s">
        <v>179</v>
      </c>
      <c r="AF7" s="138">
        <v>63</v>
      </c>
      <c r="AG7" s="138">
        <v>230</v>
      </c>
    </row>
    <row r="8" spans="1:33" x14ac:dyDescent="0.25">
      <c r="A8" s="59" t="s">
        <v>3</v>
      </c>
      <c r="B8" s="62" t="s">
        <v>178</v>
      </c>
      <c r="C8" s="60">
        <f t="shared" si="0"/>
        <v>279</v>
      </c>
      <c r="D8" s="110">
        <f t="shared" ref="D8:D71" si="9">SUMIFS(AC:AC,AB:AB,B8)</f>
        <v>47</v>
      </c>
      <c r="E8" s="9" t="s">
        <v>66</v>
      </c>
      <c r="F8" s="5">
        <f t="shared" si="1"/>
        <v>10</v>
      </c>
      <c r="G8" s="6">
        <f t="shared" si="2"/>
        <v>6</v>
      </c>
      <c r="H8" s="6">
        <f t="shared" si="3"/>
        <v>1</v>
      </c>
      <c r="I8" s="6">
        <f>F8+G8+H8</f>
        <v>17</v>
      </c>
      <c r="J8" s="71">
        <f t="shared" ref="J8:J71" si="10">SUMIFS(AF:AF,AE:AE,B8)</f>
        <v>232</v>
      </c>
      <c r="K8" s="70">
        <f t="shared" ref="K8:K73" si="11">ROUNDUP((J8*$G$126),0)</f>
        <v>3</v>
      </c>
      <c r="L8" s="3">
        <f t="shared" ref="L8:L38" si="12">K8+H8+G8+F8</f>
        <v>20</v>
      </c>
      <c r="M8" s="71">
        <f t="shared" ref="M8:M38" si="13">ROUNDUP((D8*0.2),0)</f>
        <v>10</v>
      </c>
      <c r="N8" s="138">
        <f t="shared" si="4"/>
        <v>17</v>
      </c>
      <c r="O8" s="140">
        <f t="shared" si="5"/>
        <v>17</v>
      </c>
      <c r="P8" s="138">
        <f t="shared" si="6"/>
        <v>10</v>
      </c>
      <c r="Q8" s="140">
        <f t="shared" ref="Q8:Q10" si="14">N8-O8</f>
        <v>0</v>
      </c>
      <c r="R8" s="140">
        <f t="shared" si="7"/>
        <v>6</v>
      </c>
      <c r="S8" s="140">
        <f t="shared" ref="S8:S38" si="15">ROUND((D8*0.05*$F$126),0)</f>
        <v>1</v>
      </c>
      <c r="T8" s="141">
        <f t="shared" si="8"/>
        <v>0.82250000000000001</v>
      </c>
      <c r="U8" s="142">
        <f t="shared" ref="U8:U73" si="16">K8/J8</f>
        <v>1.2931034482758621E-2</v>
      </c>
      <c r="V8" s="140"/>
      <c r="W8" s="140"/>
      <c r="X8" s="140"/>
      <c r="Y8" s="140"/>
      <c r="Z8" s="140"/>
      <c r="AA8" s="143"/>
      <c r="AB8" s="139" t="s">
        <v>180</v>
      </c>
      <c r="AC8" s="138">
        <v>29</v>
      </c>
      <c r="AE8" s="138" t="s">
        <v>180</v>
      </c>
      <c r="AF8" s="138">
        <v>96</v>
      </c>
      <c r="AG8" s="138">
        <v>205</v>
      </c>
    </row>
    <row r="9" spans="1:33" x14ac:dyDescent="0.25">
      <c r="A9" s="59" t="s">
        <v>3</v>
      </c>
      <c r="B9" s="62" t="s">
        <v>179</v>
      </c>
      <c r="C9" s="60">
        <f t="shared" si="0"/>
        <v>97</v>
      </c>
      <c r="D9" s="110">
        <f t="shared" si="9"/>
        <v>34</v>
      </c>
      <c r="E9" s="9" t="s">
        <v>66</v>
      </c>
      <c r="F9" s="5">
        <f t="shared" si="1"/>
        <v>7</v>
      </c>
      <c r="G9" s="6">
        <f t="shared" si="2"/>
        <v>4</v>
      </c>
      <c r="H9" s="6">
        <f t="shared" si="3"/>
        <v>1</v>
      </c>
      <c r="I9" s="6">
        <f t="shared" ref="I9:I10" si="17">F9+G9+H9</f>
        <v>12</v>
      </c>
      <c r="J9" s="71">
        <f t="shared" si="10"/>
        <v>63</v>
      </c>
      <c r="K9" s="70">
        <f t="shared" si="11"/>
        <v>1</v>
      </c>
      <c r="L9" s="3">
        <f t="shared" si="12"/>
        <v>13</v>
      </c>
      <c r="M9" s="71">
        <f t="shared" si="13"/>
        <v>7</v>
      </c>
      <c r="N9" s="138">
        <f t="shared" si="4"/>
        <v>12</v>
      </c>
      <c r="O9" s="140">
        <f t="shared" si="5"/>
        <v>12</v>
      </c>
      <c r="P9" s="138">
        <f t="shared" si="6"/>
        <v>7</v>
      </c>
      <c r="Q9" s="140">
        <f t="shared" si="14"/>
        <v>0</v>
      </c>
      <c r="R9" s="140">
        <f t="shared" si="7"/>
        <v>4</v>
      </c>
      <c r="S9" s="140">
        <f t="shared" si="15"/>
        <v>1</v>
      </c>
      <c r="T9" s="141">
        <f t="shared" si="8"/>
        <v>0.59499999999999997</v>
      </c>
      <c r="U9" s="142">
        <f t="shared" si="16"/>
        <v>1.5873015873015872E-2</v>
      </c>
      <c r="V9" s="140"/>
      <c r="W9" s="140"/>
      <c r="X9" s="140"/>
      <c r="Y9" s="140"/>
      <c r="Z9" s="140"/>
      <c r="AA9" s="143" t="s">
        <v>312</v>
      </c>
      <c r="AB9" s="139"/>
      <c r="AC9" s="138">
        <v>140</v>
      </c>
      <c r="AD9" s="138" t="s">
        <v>312</v>
      </c>
      <c r="AF9" s="138">
        <v>471</v>
      </c>
      <c r="AG9" s="138">
        <v>346</v>
      </c>
    </row>
    <row r="10" spans="1:33" x14ac:dyDescent="0.25">
      <c r="A10" s="59" t="s">
        <v>3</v>
      </c>
      <c r="B10" s="62" t="s">
        <v>180</v>
      </c>
      <c r="C10" s="60">
        <f t="shared" si="0"/>
        <v>125</v>
      </c>
      <c r="D10" s="110">
        <f t="shared" si="9"/>
        <v>29</v>
      </c>
      <c r="E10" s="9" t="s">
        <v>66</v>
      </c>
      <c r="F10" s="5">
        <f t="shared" si="1"/>
        <v>6</v>
      </c>
      <c r="G10" s="6">
        <f t="shared" si="2"/>
        <v>4</v>
      </c>
      <c r="H10" s="6">
        <f t="shared" si="3"/>
        <v>1</v>
      </c>
      <c r="I10" s="6">
        <f t="shared" si="17"/>
        <v>11</v>
      </c>
      <c r="J10" s="71">
        <f t="shared" si="10"/>
        <v>96</v>
      </c>
      <c r="K10" s="70">
        <f t="shared" si="11"/>
        <v>1</v>
      </c>
      <c r="L10" s="3">
        <f t="shared" si="12"/>
        <v>12</v>
      </c>
      <c r="M10" s="71">
        <f t="shared" si="13"/>
        <v>6</v>
      </c>
      <c r="N10" s="138">
        <f t="shared" si="4"/>
        <v>11</v>
      </c>
      <c r="O10" s="140">
        <f t="shared" si="5"/>
        <v>11</v>
      </c>
      <c r="P10" s="138">
        <f t="shared" si="6"/>
        <v>6</v>
      </c>
      <c r="Q10" s="140">
        <f t="shared" si="14"/>
        <v>0</v>
      </c>
      <c r="R10" s="140">
        <f t="shared" si="7"/>
        <v>4</v>
      </c>
      <c r="S10" s="140">
        <f t="shared" si="15"/>
        <v>1</v>
      </c>
      <c r="T10" s="141">
        <f t="shared" si="8"/>
        <v>0.50750000000000006</v>
      </c>
      <c r="U10" s="142">
        <f t="shared" si="16"/>
        <v>1.0416666666666666E-2</v>
      </c>
      <c r="V10" s="140"/>
      <c r="W10" s="140"/>
      <c r="X10" s="140"/>
      <c r="Y10" s="140"/>
      <c r="Z10" s="140"/>
      <c r="AA10" s="143" t="s">
        <v>4</v>
      </c>
      <c r="AB10" s="139" t="s">
        <v>181</v>
      </c>
      <c r="AC10" s="138">
        <v>84</v>
      </c>
      <c r="AD10" s="138" t="s">
        <v>4</v>
      </c>
      <c r="AE10" s="138" t="s">
        <v>181</v>
      </c>
      <c r="AF10" s="138">
        <v>152</v>
      </c>
      <c r="AG10" s="138">
        <v>49</v>
      </c>
    </row>
    <row r="11" spans="1:33" x14ac:dyDescent="0.25">
      <c r="A11" s="62" t="s">
        <v>4</v>
      </c>
      <c r="B11" s="62" t="s">
        <v>181</v>
      </c>
      <c r="C11" s="60">
        <f t="shared" si="0"/>
        <v>236</v>
      </c>
      <c r="D11" s="110">
        <f t="shared" si="9"/>
        <v>84</v>
      </c>
      <c r="E11" s="9" t="s">
        <v>66</v>
      </c>
      <c r="F11" s="5">
        <f t="shared" si="1"/>
        <v>19</v>
      </c>
      <c r="G11" s="6">
        <f t="shared" si="2"/>
        <v>10</v>
      </c>
      <c r="H11" s="6">
        <f t="shared" si="3"/>
        <v>1</v>
      </c>
      <c r="I11" s="6">
        <f t="shared" ref="I11:I76" si="18">F11+G11+H11</f>
        <v>30</v>
      </c>
      <c r="J11" s="71">
        <f t="shared" si="10"/>
        <v>152</v>
      </c>
      <c r="K11" s="70">
        <f t="shared" si="11"/>
        <v>2</v>
      </c>
      <c r="L11" s="3">
        <f t="shared" si="12"/>
        <v>32</v>
      </c>
      <c r="M11" s="71">
        <f t="shared" si="13"/>
        <v>17</v>
      </c>
      <c r="N11" s="138">
        <f t="shared" si="4"/>
        <v>30</v>
      </c>
      <c r="O11" s="140">
        <f t="shared" si="5"/>
        <v>29</v>
      </c>
      <c r="P11" s="138">
        <f t="shared" si="6"/>
        <v>18</v>
      </c>
      <c r="Q11" s="140">
        <f t="shared" ref="Q11:Q76" si="19">N11-O11</f>
        <v>1</v>
      </c>
      <c r="R11" s="140">
        <f t="shared" si="7"/>
        <v>10</v>
      </c>
      <c r="S11" s="140">
        <f t="shared" si="15"/>
        <v>1</v>
      </c>
      <c r="T11" s="141">
        <f t="shared" si="8"/>
        <v>1.47</v>
      </c>
      <c r="U11" s="142">
        <f t="shared" si="16"/>
        <v>1.3157894736842105E-2</v>
      </c>
      <c r="V11" s="140"/>
      <c r="W11" s="140"/>
      <c r="X11" s="140"/>
      <c r="Y11" s="140"/>
      <c r="Z11" s="140"/>
      <c r="AA11" s="143"/>
      <c r="AB11" s="139" t="s">
        <v>182</v>
      </c>
      <c r="AC11" s="138">
        <v>38</v>
      </c>
      <c r="AE11" s="138" t="s">
        <v>182</v>
      </c>
      <c r="AF11" s="138">
        <v>48</v>
      </c>
    </row>
    <row r="12" spans="1:33" x14ac:dyDescent="0.25">
      <c r="A12" s="62" t="s">
        <v>4</v>
      </c>
      <c r="B12" s="62" t="s">
        <v>182</v>
      </c>
      <c r="C12" s="60">
        <f t="shared" si="0"/>
        <v>86</v>
      </c>
      <c r="D12" s="110">
        <f t="shared" si="9"/>
        <v>38</v>
      </c>
      <c r="E12" s="9" t="s">
        <v>66</v>
      </c>
      <c r="F12" s="5">
        <f t="shared" si="1"/>
        <v>8</v>
      </c>
      <c r="G12" s="6">
        <f t="shared" si="2"/>
        <v>5</v>
      </c>
      <c r="H12" s="6">
        <f t="shared" si="3"/>
        <v>1</v>
      </c>
      <c r="I12" s="6">
        <f t="shared" si="18"/>
        <v>14</v>
      </c>
      <c r="J12" s="71">
        <f t="shared" si="10"/>
        <v>48</v>
      </c>
      <c r="K12" s="70">
        <f t="shared" si="11"/>
        <v>1</v>
      </c>
      <c r="L12" s="3">
        <f t="shared" si="12"/>
        <v>15</v>
      </c>
      <c r="M12" s="71">
        <f t="shared" si="13"/>
        <v>8</v>
      </c>
      <c r="N12" s="138">
        <f t="shared" si="4"/>
        <v>14</v>
      </c>
      <c r="O12" s="140">
        <f t="shared" si="5"/>
        <v>14</v>
      </c>
      <c r="P12" s="138">
        <f t="shared" si="6"/>
        <v>8</v>
      </c>
      <c r="Q12" s="140">
        <f t="shared" si="19"/>
        <v>0</v>
      </c>
      <c r="R12" s="140">
        <f t="shared" si="7"/>
        <v>5</v>
      </c>
      <c r="S12" s="140">
        <f t="shared" si="15"/>
        <v>1</v>
      </c>
      <c r="T12" s="141">
        <f t="shared" si="8"/>
        <v>0.66500000000000004</v>
      </c>
      <c r="U12" s="142">
        <f t="shared" si="16"/>
        <v>2.0833333333333332E-2</v>
      </c>
      <c r="V12" s="140"/>
      <c r="W12" s="140"/>
      <c r="X12" s="140"/>
      <c r="Y12" s="140"/>
      <c r="Z12" s="140"/>
      <c r="AA12" s="143" t="s">
        <v>297</v>
      </c>
      <c r="AB12" s="139"/>
      <c r="AC12" s="138">
        <v>122</v>
      </c>
      <c r="AD12" s="138" t="s">
        <v>297</v>
      </c>
      <c r="AF12" s="138">
        <v>200</v>
      </c>
      <c r="AG12" s="138">
        <v>579</v>
      </c>
    </row>
    <row r="13" spans="1:33" x14ac:dyDescent="0.25">
      <c r="A13" s="62" t="s">
        <v>5</v>
      </c>
      <c r="B13" s="62" t="s">
        <v>183</v>
      </c>
      <c r="C13" s="60">
        <f t="shared" si="0"/>
        <v>23</v>
      </c>
      <c r="D13" s="110">
        <f t="shared" si="9"/>
        <v>11</v>
      </c>
      <c r="E13" s="9" t="s">
        <v>66</v>
      </c>
      <c r="F13" s="5">
        <f t="shared" si="1"/>
        <v>3</v>
      </c>
      <c r="G13" s="6">
        <f t="shared" si="2"/>
        <v>1</v>
      </c>
      <c r="H13" s="6">
        <f t="shared" si="3"/>
        <v>0</v>
      </c>
      <c r="I13" s="6">
        <f t="shared" si="18"/>
        <v>4</v>
      </c>
      <c r="J13" s="71">
        <f t="shared" si="10"/>
        <v>12</v>
      </c>
      <c r="K13" s="70">
        <f t="shared" si="11"/>
        <v>1</v>
      </c>
      <c r="L13" s="3">
        <f t="shared" si="12"/>
        <v>5</v>
      </c>
      <c r="M13" s="71">
        <f t="shared" si="13"/>
        <v>3</v>
      </c>
      <c r="N13" s="138">
        <f t="shared" si="4"/>
        <v>4</v>
      </c>
      <c r="O13" s="140">
        <f t="shared" si="5"/>
        <v>3</v>
      </c>
      <c r="P13" s="138">
        <f t="shared" si="6"/>
        <v>2</v>
      </c>
      <c r="Q13" s="140">
        <f t="shared" si="19"/>
        <v>1</v>
      </c>
      <c r="R13" s="140">
        <f t="shared" si="7"/>
        <v>1</v>
      </c>
      <c r="S13" s="140">
        <f t="shared" si="15"/>
        <v>0</v>
      </c>
      <c r="T13" s="141">
        <f t="shared" si="8"/>
        <v>0.1925</v>
      </c>
      <c r="U13" s="142">
        <f t="shared" si="16"/>
        <v>8.3333333333333329E-2</v>
      </c>
      <c r="V13" s="140"/>
      <c r="W13" s="140"/>
      <c r="X13" s="140"/>
      <c r="Y13" s="140"/>
      <c r="Z13" s="140"/>
      <c r="AA13" s="143" t="s">
        <v>5</v>
      </c>
      <c r="AB13" s="139" t="s">
        <v>183</v>
      </c>
      <c r="AC13" s="138">
        <v>11</v>
      </c>
      <c r="AD13" s="138" t="s">
        <v>5</v>
      </c>
      <c r="AE13" s="138" t="s">
        <v>183</v>
      </c>
      <c r="AF13" s="138">
        <v>12</v>
      </c>
    </row>
    <row r="14" spans="1:33" x14ac:dyDescent="0.25">
      <c r="A14" s="62" t="s">
        <v>5</v>
      </c>
      <c r="B14" s="62" t="s">
        <v>184</v>
      </c>
      <c r="C14" s="60">
        <f t="shared" si="0"/>
        <v>25</v>
      </c>
      <c r="D14" s="110">
        <f t="shared" si="9"/>
        <v>11</v>
      </c>
      <c r="E14" s="9" t="s">
        <v>66</v>
      </c>
      <c r="F14" s="5">
        <f t="shared" si="1"/>
        <v>3</v>
      </c>
      <c r="G14" s="6">
        <f t="shared" si="2"/>
        <v>1</v>
      </c>
      <c r="H14" s="6">
        <f t="shared" si="3"/>
        <v>0</v>
      </c>
      <c r="I14" s="6">
        <f t="shared" si="18"/>
        <v>4</v>
      </c>
      <c r="J14" s="71">
        <f t="shared" si="10"/>
        <v>14</v>
      </c>
      <c r="K14" s="70">
        <f t="shared" si="11"/>
        <v>1</v>
      </c>
      <c r="L14" s="3">
        <f t="shared" si="12"/>
        <v>5</v>
      </c>
      <c r="M14" s="71">
        <f t="shared" si="13"/>
        <v>3</v>
      </c>
      <c r="N14" s="138">
        <f t="shared" si="4"/>
        <v>4</v>
      </c>
      <c r="O14" s="140">
        <f t="shared" si="5"/>
        <v>3</v>
      </c>
      <c r="P14" s="138">
        <f t="shared" si="6"/>
        <v>2</v>
      </c>
      <c r="Q14" s="140">
        <f t="shared" si="19"/>
        <v>1</v>
      </c>
      <c r="R14" s="140">
        <f t="shared" si="7"/>
        <v>1</v>
      </c>
      <c r="S14" s="140">
        <f t="shared" si="15"/>
        <v>0</v>
      </c>
      <c r="T14" s="141">
        <f t="shared" si="8"/>
        <v>0.1925</v>
      </c>
      <c r="U14" s="142">
        <f t="shared" si="16"/>
        <v>7.1428571428571425E-2</v>
      </c>
      <c r="V14" s="140"/>
      <c r="W14" s="140"/>
      <c r="X14" s="140"/>
      <c r="Y14" s="140"/>
      <c r="Z14" s="140"/>
      <c r="AA14" s="143"/>
      <c r="AB14" s="139" t="s">
        <v>184</v>
      </c>
      <c r="AC14" s="138">
        <v>11</v>
      </c>
      <c r="AE14" s="138" t="s">
        <v>184</v>
      </c>
      <c r="AF14" s="138">
        <v>14</v>
      </c>
    </row>
    <row r="15" spans="1:33" x14ac:dyDescent="0.25">
      <c r="A15" s="62" t="s">
        <v>5</v>
      </c>
      <c r="B15" s="62" t="s">
        <v>185</v>
      </c>
      <c r="C15" s="60">
        <f t="shared" si="0"/>
        <v>284</v>
      </c>
      <c r="D15" s="110">
        <f t="shared" si="9"/>
        <v>97</v>
      </c>
      <c r="E15" s="9" t="s">
        <v>66</v>
      </c>
      <c r="F15" s="5">
        <f t="shared" si="1"/>
        <v>20</v>
      </c>
      <c r="G15" s="6">
        <f t="shared" si="2"/>
        <v>12</v>
      </c>
      <c r="H15" s="6">
        <f t="shared" si="3"/>
        <v>2</v>
      </c>
      <c r="I15" s="6">
        <f t="shared" si="18"/>
        <v>34</v>
      </c>
      <c r="J15" s="71">
        <f t="shared" si="10"/>
        <v>187</v>
      </c>
      <c r="K15" s="70">
        <f t="shared" si="11"/>
        <v>2</v>
      </c>
      <c r="L15" s="3">
        <f t="shared" si="12"/>
        <v>36</v>
      </c>
      <c r="M15" s="71">
        <f t="shared" si="13"/>
        <v>20</v>
      </c>
      <c r="N15" s="138">
        <f t="shared" si="4"/>
        <v>34</v>
      </c>
      <c r="O15" s="140">
        <f t="shared" si="5"/>
        <v>34</v>
      </c>
      <c r="P15" s="138">
        <f t="shared" si="6"/>
        <v>20</v>
      </c>
      <c r="Q15" s="140">
        <f t="shared" si="19"/>
        <v>0</v>
      </c>
      <c r="R15" s="140">
        <f t="shared" si="7"/>
        <v>12</v>
      </c>
      <c r="S15" s="140">
        <f t="shared" si="15"/>
        <v>2</v>
      </c>
      <c r="T15" s="141">
        <f t="shared" si="8"/>
        <v>1.6975</v>
      </c>
      <c r="U15" s="142">
        <f t="shared" si="16"/>
        <v>1.06951871657754E-2</v>
      </c>
      <c r="V15" s="140"/>
      <c r="W15" s="140"/>
      <c r="X15" s="140"/>
      <c r="Y15" s="140"/>
      <c r="Z15" s="140"/>
      <c r="AA15" s="143"/>
      <c r="AB15" s="139" t="s">
        <v>185</v>
      </c>
      <c r="AC15" s="138">
        <v>97</v>
      </c>
      <c r="AE15" s="138" t="s">
        <v>185</v>
      </c>
      <c r="AF15" s="138">
        <v>187</v>
      </c>
    </row>
    <row r="16" spans="1:33" x14ac:dyDescent="0.25">
      <c r="A16" s="62" t="s">
        <v>5</v>
      </c>
      <c r="B16" s="62" t="s">
        <v>186</v>
      </c>
      <c r="C16" s="60">
        <f t="shared" si="0"/>
        <v>49</v>
      </c>
      <c r="D16" s="110">
        <f t="shared" si="9"/>
        <v>25</v>
      </c>
      <c r="E16" s="9" t="s">
        <v>66</v>
      </c>
      <c r="F16" s="5">
        <f t="shared" si="1"/>
        <v>6</v>
      </c>
      <c r="G16" s="6">
        <f t="shared" si="2"/>
        <v>3</v>
      </c>
      <c r="H16" s="6">
        <f t="shared" si="3"/>
        <v>0</v>
      </c>
      <c r="I16" s="6">
        <f t="shared" si="18"/>
        <v>9</v>
      </c>
      <c r="J16" s="71">
        <f t="shared" si="10"/>
        <v>24</v>
      </c>
      <c r="K16" s="70">
        <f t="shared" si="11"/>
        <v>1</v>
      </c>
      <c r="L16" s="3">
        <f t="shared" si="12"/>
        <v>10</v>
      </c>
      <c r="M16" s="71">
        <f t="shared" si="13"/>
        <v>5</v>
      </c>
      <c r="N16" s="138">
        <f t="shared" si="4"/>
        <v>9</v>
      </c>
      <c r="O16" s="140">
        <f t="shared" si="5"/>
        <v>8</v>
      </c>
      <c r="P16" s="138">
        <f t="shared" si="6"/>
        <v>5</v>
      </c>
      <c r="Q16" s="140">
        <f t="shared" si="19"/>
        <v>1</v>
      </c>
      <c r="R16" s="140">
        <f t="shared" si="7"/>
        <v>3</v>
      </c>
      <c r="S16" s="140">
        <f t="shared" si="15"/>
        <v>0</v>
      </c>
      <c r="T16" s="141">
        <f t="shared" si="8"/>
        <v>0.4375</v>
      </c>
      <c r="U16" s="142">
        <f t="shared" si="16"/>
        <v>4.1666666666666664E-2</v>
      </c>
      <c r="V16" s="140"/>
      <c r="W16" s="140"/>
      <c r="X16" s="140"/>
      <c r="Y16" s="140"/>
      <c r="Z16" s="140"/>
      <c r="AA16" s="143"/>
      <c r="AB16" s="139" t="s">
        <v>186</v>
      </c>
      <c r="AC16" s="138">
        <v>25</v>
      </c>
      <c r="AE16" s="138" t="s">
        <v>186</v>
      </c>
      <c r="AF16" s="138">
        <v>24</v>
      </c>
    </row>
    <row r="17" spans="1:32" x14ac:dyDescent="0.25">
      <c r="A17" s="62" t="s">
        <v>5</v>
      </c>
      <c r="B17" s="62" t="s">
        <v>187</v>
      </c>
      <c r="C17" s="60">
        <f t="shared" si="0"/>
        <v>180</v>
      </c>
      <c r="D17" s="110">
        <f t="shared" si="9"/>
        <v>60</v>
      </c>
      <c r="E17" s="9" t="s">
        <v>66</v>
      </c>
      <c r="F17" s="5">
        <f t="shared" si="1"/>
        <v>13</v>
      </c>
      <c r="G17" s="6">
        <f t="shared" si="2"/>
        <v>7</v>
      </c>
      <c r="H17" s="6">
        <f t="shared" si="3"/>
        <v>1</v>
      </c>
      <c r="I17" s="6">
        <f t="shared" si="18"/>
        <v>21</v>
      </c>
      <c r="J17" s="71">
        <f t="shared" si="10"/>
        <v>120</v>
      </c>
      <c r="K17" s="70">
        <f t="shared" si="11"/>
        <v>2</v>
      </c>
      <c r="L17" s="3">
        <f t="shared" si="12"/>
        <v>23</v>
      </c>
      <c r="M17" s="71">
        <f t="shared" si="13"/>
        <v>12</v>
      </c>
      <c r="N17" s="138">
        <f t="shared" si="4"/>
        <v>21</v>
      </c>
      <c r="O17" s="140">
        <f t="shared" si="5"/>
        <v>21</v>
      </c>
      <c r="P17" s="138">
        <f t="shared" si="6"/>
        <v>13</v>
      </c>
      <c r="Q17" s="140">
        <f t="shared" si="19"/>
        <v>0</v>
      </c>
      <c r="R17" s="140">
        <f t="shared" si="7"/>
        <v>7</v>
      </c>
      <c r="S17" s="140">
        <f t="shared" si="15"/>
        <v>1</v>
      </c>
      <c r="T17" s="141">
        <f t="shared" si="8"/>
        <v>1.0499999999999998</v>
      </c>
      <c r="U17" s="142">
        <f t="shared" si="16"/>
        <v>1.6666666666666666E-2</v>
      </c>
      <c r="V17" s="140"/>
      <c r="W17" s="140"/>
      <c r="X17" s="140"/>
      <c r="Y17" s="140"/>
      <c r="Z17" s="140"/>
      <c r="AA17" s="143"/>
      <c r="AB17" s="139" t="s">
        <v>187</v>
      </c>
      <c r="AC17" s="138">
        <v>60</v>
      </c>
      <c r="AE17" s="138" t="s">
        <v>187</v>
      </c>
      <c r="AF17" s="138">
        <v>120</v>
      </c>
    </row>
    <row r="18" spans="1:32" x14ac:dyDescent="0.25">
      <c r="A18" s="62" t="s">
        <v>6</v>
      </c>
      <c r="B18" s="62" t="s">
        <v>188</v>
      </c>
      <c r="C18" s="60">
        <f t="shared" si="0"/>
        <v>111</v>
      </c>
      <c r="D18" s="110">
        <f t="shared" si="9"/>
        <v>34</v>
      </c>
      <c r="E18" s="9" t="s">
        <v>66</v>
      </c>
      <c r="F18" s="5">
        <f t="shared" si="1"/>
        <v>7</v>
      </c>
      <c r="G18" s="6">
        <f t="shared" si="2"/>
        <v>4</v>
      </c>
      <c r="H18" s="6">
        <f t="shared" si="3"/>
        <v>1</v>
      </c>
      <c r="I18" s="6">
        <f t="shared" si="18"/>
        <v>12</v>
      </c>
      <c r="J18" s="71">
        <f t="shared" si="10"/>
        <v>77</v>
      </c>
      <c r="K18" s="70">
        <f t="shared" si="11"/>
        <v>1</v>
      </c>
      <c r="L18" s="3">
        <f t="shared" si="12"/>
        <v>13</v>
      </c>
      <c r="M18" s="71">
        <f t="shared" si="13"/>
        <v>7</v>
      </c>
      <c r="N18" s="138">
        <f t="shared" si="4"/>
        <v>12</v>
      </c>
      <c r="O18" s="140">
        <f t="shared" si="5"/>
        <v>12</v>
      </c>
      <c r="P18" s="138">
        <f t="shared" si="6"/>
        <v>7</v>
      </c>
      <c r="Q18" s="140">
        <f t="shared" si="19"/>
        <v>0</v>
      </c>
      <c r="R18" s="140">
        <f t="shared" si="7"/>
        <v>4</v>
      </c>
      <c r="S18" s="140">
        <f t="shared" si="15"/>
        <v>1</v>
      </c>
      <c r="T18" s="141">
        <f t="shared" si="8"/>
        <v>0.59499999999999997</v>
      </c>
      <c r="U18" s="142">
        <f t="shared" si="16"/>
        <v>1.2987012987012988E-2</v>
      </c>
      <c r="V18" s="140"/>
      <c r="W18" s="140"/>
      <c r="X18" s="140"/>
      <c r="Y18" s="140"/>
      <c r="Z18" s="140"/>
      <c r="AA18" s="143" t="s">
        <v>298</v>
      </c>
      <c r="AB18" s="139"/>
      <c r="AC18" s="138">
        <v>204</v>
      </c>
      <c r="AD18" s="138" t="s">
        <v>298</v>
      </c>
      <c r="AF18" s="138">
        <v>357</v>
      </c>
    </row>
    <row r="19" spans="1:32" x14ac:dyDescent="0.25">
      <c r="A19" s="62" t="s">
        <v>6</v>
      </c>
      <c r="B19" s="62" t="s">
        <v>189</v>
      </c>
      <c r="C19" s="60">
        <f t="shared" si="0"/>
        <v>224</v>
      </c>
      <c r="D19" s="110">
        <f t="shared" si="9"/>
        <v>95</v>
      </c>
      <c r="E19" s="9" t="s">
        <v>66</v>
      </c>
      <c r="F19" s="5">
        <f t="shared" si="1"/>
        <v>20</v>
      </c>
      <c r="G19" s="6">
        <f t="shared" si="2"/>
        <v>12</v>
      </c>
      <c r="H19" s="6">
        <f t="shared" si="3"/>
        <v>2</v>
      </c>
      <c r="I19" s="6">
        <f t="shared" si="18"/>
        <v>34</v>
      </c>
      <c r="J19" s="71">
        <f t="shared" si="10"/>
        <v>129</v>
      </c>
      <c r="K19" s="70">
        <f t="shared" si="11"/>
        <v>2</v>
      </c>
      <c r="L19" s="3">
        <f t="shared" si="12"/>
        <v>36</v>
      </c>
      <c r="M19" s="71">
        <f t="shared" si="13"/>
        <v>19</v>
      </c>
      <c r="N19" s="138">
        <f t="shared" si="4"/>
        <v>34</v>
      </c>
      <c r="O19" s="140">
        <f t="shared" si="5"/>
        <v>34</v>
      </c>
      <c r="P19" s="138">
        <f t="shared" si="6"/>
        <v>20</v>
      </c>
      <c r="Q19" s="140">
        <f t="shared" si="19"/>
        <v>0</v>
      </c>
      <c r="R19" s="140">
        <f t="shared" si="7"/>
        <v>12</v>
      </c>
      <c r="S19" s="140">
        <f t="shared" si="15"/>
        <v>2</v>
      </c>
      <c r="T19" s="141">
        <f t="shared" si="8"/>
        <v>1.6624999999999999</v>
      </c>
      <c r="U19" s="142">
        <f t="shared" si="16"/>
        <v>1.5503875968992248E-2</v>
      </c>
      <c r="V19" s="140"/>
      <c r="W19" s="140"/>
      <c r="X19" s="140"/>
      <c r="Y19" s="140"/>
      <c r="Z19" s="140"/>
      <c r="AA19" s="143" t="s">
        <v>6</v>
      </c>
      <c r="AB19" s="139" t="s">
        <v>188</v>
      </c>
      <c r="AC19" s="138">
        <v>34</v>
      </c>
      <c r="AD19" s="138" t="s">
        <v>6</v>
      </c>
      <c r="AE19" s="138" t="s">
        <v>188</v>
      </c>
      <c r="AF19" s="138">
        <v>77</v>
      </c>
    </row>
    <row r="20" spans="1:32" x14ac:dyDescent="0.25">
      <c r="A20" s="62" t="s">
        <v>6</v>
      </c>
      <c r="B20" s="62" t="s">
        <v>190</v>
      </c>
      <c r="C20" s="60">
        <f t="shared" si="0"/>
        <v>46</v>
      </c>
      <c r="D20" s="110">
        <f t="shared" si="9"/>
        <v>23</v>
      </c>
      <c r="E20" s="9" t="s">
        <v>66</v>
      </c>
      <c r="F20" s="5">
        <f t="shared" si="1"/>
        <v>6</v>
      </c>
      <c r="G20" s="6">
        <f t="shared" si="2"/>
        <v>3</v>
      </c>
      <c r="H20" s="6">
        <f t="shared" si="3"/>
        <v>0</v>
      </c>
      <c r="I20" s="6">
        <f t="shared" si="18"/>
        <v>9</v>
      </c>
      <c r="J20" s="71">
        <f t="shared" si="10"/>
        <v>23</v>
      </c>
      <c r="K20" s="70">
        <f t="shared" si="11"/>
        <v>1</v>
      </c>
      <c r="L20" s="3">
        <f t="shared" si="12"/>
        <v>10</v>
      </c>
      <c r="M20" s="71">
        <f t="shared" si="13"/>
        <v>5</v>
      </c>
      <c r="N20" s="138">
        <f t="shared" si="4"/>
        <v>9</v>
      </c>
      <c r="O20" s="140">
        <f t="shared" si="5"/>
        <v>8</v>
      </c>
      <c r="P20" s="138">
        <f t="shared" si="6"/>
        <v>5</v>
      </c>
      <c r="Q20" s="140">
        <f t="shared" si="19"/>
        <v>1</v>
      </c>
      <c r="R20" s="140">
        <f t="shared" si="7"/>
        <v>3</v>
      </c>
      <c r="S20" s="140">
        <f t="shared" si="15"/>
        <v>0</v>
      </c>
      <c r="T20" s="141">
        <f t="shared" si="8"/>
        <v>0.40250000000000002</v>
      </c>
      <c r="U20" s="142">
        <f t="shared" si="16"/>
        <v>4.3478260869565216E-2</v>
      </c>
      <c r="V20" s="140"/>
      <c r="W20" s="140"/>
      <c r="X20" s="140"/>
      <c r="Y20" s="140"/>
      <c r="Z20" s="140"/>
      <c r="AA20" s="143"/>
      <c r="AB20" s="139" t="s">
        <v>189</v>
      </c>
      <c r="AC20" s="138">
        <v>95</v>
      </c>
      <c r="AE20" s="138" t="s">
        <v>189</v>
      </c>
      <c r="AF20" s="138">
        <v>129</v>
      </c>
    </row>
    <row r="21" spans="1:32" x14ac:dyDescent="0.25">
      <c r="A21" s="62" t="s">
        <v>6</v>
      </c>
      <c r="B21" s="62" t="s">
        <v>191</v>
      </c>
      <c r="C21" s="60">
        <f t="shared" si="0"/>
        <v>4</v>
      </c>
      <c r="D21" s="110">
        <f t="shared" si="9"/>
        <v>1</v>
      </c>
      <c r="E21" s="9" t="s">
        <v>66</v>
      </c>
      <c r="F21" s="5">
        <f t="shared" si="1"/>
        <v>1</v>
      </c>
      <c r="G21" s="6">
        <f t="shared" si="2"/>
        <v>0</v>
      </c>
      <c r="H21" s="6">
        <f t="shared" si="3"/>
        <v>0</v>
      </c>
      <c r="I21" s="6">
        <f t="shared" si="18"/>
        <v>1</v>
      </c>
      <c r="J21" s="71">
        <f t="shared" si="10"/>
        <v>3</v>
      </c>
      <c r="K21" s="70">
        <f t="shared" si="11"/>
        <v>1</v>
      </c>
      <c r="L21" s="3">
        <f t="shared" si="12"/>
        <v>2</v>
      </c>
      <c r="M21" s="71">
        <f t="shared" si="13"/>
        <v>1</v>
      </c>
      <c r="N21" s="138">
        <f t="shared" si="4"/>
        <v>1</v>
      </c>
      <c r="O21" s="140">
        <f t="shared" si="5"/>
        <v>0</v>
      </c>
      <c r="P21" s="138">
        <f t="shared" si="6"/>
        <v>0</v>
      </c>
      <c r="Q21" s="140">
        <f t="shared" si="19"/>
        <v>1</v>
      </c>
      <c r="R21" s="140">
        <f t="shared" si="7"/>
        <v>0</v>
      </c>
      <c r="S21" s="140">
        <f t="shared" si="15"/>
        <v>0</v>
      </c>
      <c r="T21" s="141">
        <f t="shared" si="8"/>
        <v>1.7499999999999998E-2</v>
      </c>
      <c r="U21" s="142">
        <f t="shared" si="16"/>
        <v>0.33333333333333331</v>
      </c>
      <c r="V21" s="140"/>
      <c r="W21" s="140"/>
      <c r="X21" s="140"/>
      <c r="Y21" s="140"/>
      <c r="Z21" s="140"/>
      <c r="AA21" s="143"/>
      <c r="AB21" s="139" t="s">
        <v>190</v>
      </c>
      <c r="AC21" s="138">
        <v>23</v>
      </c>
      <c r="AE21" s="138" t="s">
        <v>190</v>
      </c>
      <c r="AF21" s="138">
        <v>23</v>
      </c>
    </row>
    <row r="22" spans="1:32" x14ac:dyDescent="0.25">
      <c r="A22" s="62" t="s">
        <v>6</v>
      </c>
      <c r="B22" s="62" t="s">
        <v>192</v>
      </c>
      <c r="C22" s="60">
        <f t="shared" si="0"/>
        <v>8</v>
      </c>
      <c r="D22" s="110">
        <f t="shared" si="9"/>
        <v>3</v>
      </c>
      <c r="E22" s="9" t="s">
        <v>66</v>
      </c>
      <c r="F22" s="5">
        <f t="shared" si="1"/>
        <v>2</v>
      </c>
      <c r="G22" s="6">
        <f t="shared" si="2"/>
        <v>0</v>
      </c>
      <c r="H22" s="6">
        <f t="shared" si="3"/>
        <v>0</v>
      </c>
      <c r="I22" s="6">
        <f t="shared" si="18"/>
        <v>2</v>
      </c>
      <c r="J22" s="71">
        <f t="shared" si="10"/>
        <v>5</v>
      </c>
      <c r="K22" s="70">
        <f t="shared" si="11"/>
        <v>1</v>
      </c>
      <c r="L22" s="3">
        <f t="shared" si="12"/>
        <v>3</v>
      </c>
      <c r="M22" s="71">
        <f t="shared" si="13"/>
        <v>1</v>
      </c>
      <c r="N22" s="138">
        <f t="shared" si="4"/>
        <v>2</v>
      </c>
      <c r="O22" s="140">
        <f t="shared" si="5"/>
        <v>1</v>
      </c>
      <c r="P22" s="138">
        <f t="shared" si="6"/>
        <v>1</v>
      </c>
      <c r="Q22" s="140">
        <f t="shared" si="19"/>
        <v>1</v>
      </c>
      <c r="R22" s="140">
        <f t="shared" si="7"/>
        <v>0</v>
      </c>
      <c r="S22" s="140">
        <f t="shared" si="15"/>
        <v>0</v>
      </c>
      <c r="T22" s="141">
        <f t="shared" si="8"/>
        <v>5.2500000000000005E-2</v>
      </c>
      <c r="U22" s="142">
        <f t="shared" si="16"/>
        <v>0.2</v>
      </c>
      <c r="V22" s="140"/>
      <c r="W22" s="140"/>
      <c r="X22" s="140"/>
      <c r="Y22" s="140"/>
      <c r="Z22" s="140"/>
      <c r="AA22" s="143"/>
      <c r="AB22" s="139" t="s">
        <v>191</v>
      </c>
      <c r="AC22" s="138">
        <v>1</v>
      </c>
      <c r="AE22" s="138" t="s">
        <v>191</v>
      </c>
      <c r="AF22" s="138">
        <v>3</v>
      </c>
    </row>
    <row r="23" spans="1:32" x14ac:dyDescent="0.25">
      <c r="A23" s="62" t="s">
        <v>6</v>
      </c>
      <c r="B23" s="62" t="s">
        <v>193</v>
      </c>
      <c r="C23" s="60">
        <f t="shared" si="0"/>
        <v>83</v>
      </c>
      <c r="D23" s="110">
        <f t="shared" si="9"/>
        <v>27</v>
      </c>
      <c r="E23" s="9" t="s">
        <v>66</v>
      </c>
      <c r="F23" s="5">
        <f t="shared" si="1"/>
        <v>7</v>
      </c>
      <c r="G23" s="6">
        <f t="shared" si="2"/>
        <v>3</v>
      </c>
      <c r="H23" s="6">
        <f t="shared" si="3"/>
        <v>0</v>
      </c>
      <c r="I23" s="6">
        <f t="shared" si="18"/>
        <v>10</v>
      </c>
      <c r="J23" s="71">
        <f t="shared" si="10"/>
        <v>56</v>
      </c>
      <c r="K23" s="70">
        <f t="shared" si="11"/>
        <v>1</v>
      </c>
      <c r="L23" s="3">
        <f t="shared" si="12"/>
        <v>11</v>
      </c>
      <c r="M23" s="71">
        <f t="shared" si="13"/>
        <v>6</v>
      </c>
      <c r="N23" s="138">
        <f t="shared" si="4"/>
        <v>10</v>
      </c>
      <c r="O23" s="140">
        <f t="shared" si="5"/>
        <v>9</v>
      </c>
      <c r="P23" s="138">
        <f t="shared" si="6"/>
        <v>6</v>
      </c>
      <c r="Q23" s="140">
        <f t="shared" si="19"/>
        <v>1</v>
      </c>
      <c r="R23" s="140">
        <f t="shared" si="7"/>
        <v>3</v>
      </c>
      <c r="S23" s="140">
        <f t="shared" si="15"/>
        <v>0</v>
      </c>
      <c r="T23" s="141">
        <f t="shared" si="8"/>
        <v>0.47249999999999998</v>
      </c>
      <c r="U23" s="142">
        <f t="shared" si="16"/>
        <v>1.7857142857142856E-2</v>
      </c>
      <c r="V23" s="140"/>
      <c r="W23" s="140"/>
      <c r="X23" s="140"/>
      <c r="Y23" s="140"/>
      <c r="Z23" s="140"/>
      <c r="AA23" s="143"/>
      <c r="AB23" s="139" t="s">
        <v>192</v>
      </c>
      <c r="AC23" s="138">
        <v>3</v>
      </c>
      <c r="AE23" s="138" t="s">
        <v>192</v>
      </c>
      <c r="AF23" s="138">
        <v>5</v>
      </c>
    </row>
    <row r="24" spans="1:32" x14ac:dyDescent="0.25">
      <c r="A24" s="62" t="s">
        <v>6</v>
      </c>
      <c r="B24" s="62" t="s">
        <v>194</v>
      </c>
      <c r="C24" s="60">
        <f t="shared" si="0"/>
        <v>114</v>
      </c>
      <c r="D24" s="110">
        <f t="shared" si="9"/>
        <v>58</v>
      </c>
      <c r="E24" s="9" t="s">
        <v>66</v>
      </c>
      <c r="F24" s="5">
        <f t="shared" si="1"/>
        <v>13</v>
      </c>
      <c r="G24" s="6">
        <f t="shared" si="2"/>
        <v>7</v>
      </c>
      <c r="H24" s="6">
        <f t="shared" si="3"/>
        <v>1</v>
      </c>
      <c r="I24" s="6">
        <f t="shared" si="18"/>
        <v>21</v>
      </c>
      <c r="J24" s="71">
        <f t="shared" si="10"/>
        <v>56</v>
      </c>
      <c r="K24" s="70">
        <f t="shared" si="11"/>
        <v>1</v>
      </c>
      <c r="L24" s="3">
        <f t="shared" si="12"/>
        <v>22</v>
      </c>
      <c r="M24" s="71">
        <f t="shared" si="13"/>
        <v>12</v>
      </c>
      <c r="N24" s="138">
        <f t="shared" si="4"/>
        <v>21</v>
      </c>
      <c r="O24" s="140">
        <f t="shared" si="5"/>
        <v>20</v>
      </c>
      <c r="P24" s="138">
        <f t="shared" si="6"/>
        <v>12</v>
      </c>
      <c r="Q24" s="140">
        <f t="shared" si="19"/>
        <v>1</v>
      </c>
      <c r="R24" s="140">
        <f t="shared" si="7"/>
        <v>7</v>
      </c>
      <c r="S24" s="140">
        <f t="shared" si="15"/>
        <v>1</v>
      </c>
      <c r="T24" s="141">
        <f t="shared" si="8"/>
        <v>1.0150000000000001</v>
      </c>
      <c r="U24" s="142">
        <f t="shared" si="16"/>
        <v>1.7857142857142856E-2</v>
      </c>
      <c r="V24" s="140"/>
      <c r="W24" s="140"/>
      <c r="X24" s="140"/>
      <c r="Y24" s="140"/>
      <c r="Z24" s="140"/>
      <c r="AA24" s="143"/>
      <c r="AB24" s="139" t="s">
        <v>193</v>
      </c>
      <c r="AC24" s="138">
        <v>27</v>
      </c>
      <c r="AE24" s="138" t="s">
        <v>193</v>
      </c>
      <c r="AF24" s="138">
        <v>56</v>
      </c>
    </row>
    <row r="25" spans="1:32" x14ac:dyDescent="0.25">
      <c r="A25" s="62" t="s">
        <v>7</v>
      </c>
      <c r="B25" s="62" t="s">
        <v>195</v>
      </c>
      <c r="C25" s="60">
        <f t="shared" si="0"/>
        <v>74</v>
      </c>
      <c r="D25" s="110">
        <f t="shared" si="9"/>
        <v>60</v>
      </c>
      <c r="E25" s="9" t="s">
        <v>67</v>
      </c>
      <c r="F25" s="5">
        <f t="shared" si="1"/>
        <v>13</v>
      </c>
      <c r="G25" s="6">
        <f t="shared" si="2"/>
        <v>7</v>
      </c>
      <c r="H25" s="6">
        <f t="shared" si="3"/>
        <v>1</v>
      </c>
      <c r="I25" s="6">
        <f t="shared" si="18"/>
        <v>21</v>
      </c>
      <c r="J25" s="71">
        <f t="shared" si="10"/>
        <v>14</v>
      </c>
      <c r="K25" s="70">
        <f t="shared" si="11"/>
        <v>1</v>
      </c>
      <c r="L25" s="3">
        <f t="shared" si="12"/>
        <v>22</v>
      </c>
      <c r="M25" s="71">
        <f t="shared" si="13"/>
        <v>12</v>
      </c>
      <c r="N25" s="138">
        <f t="shared" si="4"/>
        <v>21</v>
      </c>
      <c r="O25" s="140">
        <f t="shared" si="5"/>
        <v>21</v>
      </c>
      <c r="P25" s="138">
        <f t="shared" si="6"/>
        <v>13</v>
      </c>
      <c r="Q25" s="140">
        <f t="shared" si="19"/>
        <v>0</v>
      </c>
      <c r="R25" s="140">
        <f t="shared" si="7"/>
        <v>7</v>
      </c>
      <c r="S25" s="140">
        <f t="shared" si="15"/>
        <v>1</v>
      </c>
      <c r="T25" s="141">
        <f t="shared" si="8"/>
        <v>1.0499999999999998</v>
      </c>
      <c r="U25" s="142">
        <f t="shared" si="16"/>
        <v>7.1428571428571425E-2</v>
      </c>
      <c r="V25" s="140"/>
      <c r="W25" s="140"/>
      <c r="X25" s="140"/>
      <c r="Y25" s="140"/>
      <c r="Z25" s="140"/>
      <c r="AA25" s="143"/>
      <c r="AB25" s="139" t="s">
        <v>194</v>
      </c>
      <c r="AC25" s="138">
        <v>58</v>
      </c>
      <c r="AE25" s="138" t="s">
        <v>194</v>
      </c>
      <c r="AF25" s="138">
        <v>56</v>
      </c>
    </row>
    <row r="26" spans="1:32" x14ac:dyDescent="0.25">
      <c r="A26" s="62" t="s">
        <v>7</v>
      </c>
      <c r="B26" s="62" t="s">
        <v>196</v>
      </c>
      <c r="C26" s="60">
        <f t="shared" si="0"/>
        <v>98</v>
      </c>
      <c r="D26" s="110">
        <f t="shared" si="9"/>
        <v>82</v>
      </c>
      <c r="E26" s="9" t="s">
        <v>67</v>
      </c>
      <c r="F26" s="5">
        <f t="shared" si="1"/>
        <v>18</v>
      </c>
      <c r="G26" s="6">
        <f t="shared" si="2"/>
        <v>10</v>
      </c>
      <c r="H26" s="6">
        <f t="shared" si="3"/>
        <v>1</v>
      </c>
      <c r="I26" s="6">
        <f t="shared" si="18"/>
        <v>29</v>
      </c>
      <c r="J26" s="71">
        <f t="shared" si="10"/>
        <v>16</v>
      </c>
      <c r="K26" s="70">
        <f t="shared" si="11"/>
        <v>1</v>
      </c>
      <c r="L26" s="3">
        <f t="shared" si="12"/>
        <v>30</v>
      </c>
      <c r="M26" s="71">
        <f t="shared" si="13"/>
        <v>17</v>
      </c>
      <c r="N26" s="138">
        <f t="shared" si="4"/>
        <v>29</v>
      </c>
      <c r="O26" s="140">
        <f t="shared" si="5"/>
        <v>28</v>
      </c>
      <c r="P26" s="138">
        <f t="shared" si="6"/>
        <v>17</v>
      </c>
      <c r="Q26" s="140">
        <f t="shared" si="19"/>
        <v>1</v>
      </c>
      <c r="R26" s="140">
        <f t="shared" si="7"/>
        <v>10</v>
      </c>
      <c r="S26" s="140">
        <f t="shared" si="15"/>
        <v>1</v>
      </c>
      <c r="T26" s="141">
        <f t="shared" si="8"/>
        <v>1.4350000000000001</v>
      </c>
      <c r="U26" s="142">
        <f t="shared" si="16"/>
        <v>6.25E-2</v>
      </c>
      <c r="V26" s="140"/>
      <c r="W26" s="140"/>
      <c r="X26" s="140"/>
      <c r="Y26" s="140"/>
      <c r="Z26" s="140"/>
      <c r="AA26" s="143" t="s">
        <v>299</v>
      </c>
      <c r="AB26" s="139"/>
      <c r="AC26" s="138">
        <v>241</v>
      </c>
      <c r="AD26" s="138" t="s">
        <v>299</v>
      </c>
      <c r="AF26" s="138">
        <v>349</v>
      </c>
    </row>
    <row r="27" spans="1:32" x14ac:dyDescent="0.25">
      <c r="A27" s="62" t="s">
        <v>7</v>
      </c>
      <c r="B27" s="62" t="s">
        <v>197</v>
      </c>
      <c r="C27" s="60">
        <f t="shared" si="0"/>
        <v>233</v>
      </c>
      <c r="D27" s="110">
        <f t="shared" si="9"/>
        <v>203</v>
      </c>
      <c r="E27" s="9" t="s">
        <v>67</v>
      </c>
      <c r="F27" s="5">
        <f t="shared" si="1"/>
        <v>43</v>
      </c>
      <c r="G27" s="6">
        <f t="shared" si="2"/>
        <v>25</v>
      </c>
      <c r="H27" s="6">
        <f t="shared" si="3"/>
        <v>4</v>
      </c>
      <c r="I27" s="6">
        <f t="shared" si="18"/>
        <v>72</v>
      </c>
      <c r="J27" s="71">
        <f t="shared" si="10"/>
        <v>30</v>
      </c>
      <c r="K27" s="70">
        <f t="shared" si="11"/>
        <v>1</v>
      </c>
      <c r="L27" s="3">
        <f t="shared" si="12"/>
        <v>73</v>
      </c>
      <c r="M27" s="71">
        <f t="shared" si="13"/>
        <v>41</v>
      </c>
      <c r="N27" s="138">
        <f t="shared" si="4"/>
        <v>72</v>
      </c>
      <c r="O27" s="140">
        <f t="shared" si="5"/>
        <v>72</v>
      </c>
      <c r="P27" s="138">
        <f t="shared" si="6"/>
        <v>43</v>
      </c>
      <c r="Q27" s="140">
        <f t="shared" si="19"/>
        <v>0</v>
      </c>
      <c r="R27" s="140">
        <f t="shared" si="7"/>
        <v>25</v>
      </c>
      <c r="S27" s="140">
        <f t="shared" si="15"/>
        <v>4</v>
      </c>
      <c r="T27" s="141">
        <f t="shared" si="8"/>
        <v>3.5524999999999998</v>
      </c>
      <c r="U27" s="142">
        <f t="shared" si="16"/>
        <v>3.3333333333333333E-2</v>
      </c>
      <c r="V27" s="140"/>
      <c r="W27" s="140"/>
      <c r="X27" s="140"/>
      <c r="Y27" s="140"/>
      <c r="Z27" s="140"/>
      <c r="AA27" s="143" t="s">
        <v>7</v>
      </c>
      <c r="AB27" s="139" t="s">
        <v>195</v>
      </c>
      <c r="AC27" s="138">
        <v>60</v>
      </c>
      <c r="AD27" s="138" t="s">
        <v>7</v>
      </c>
      <c r="AE27" s="138" t="s">
        <v>195</v>
      </c>
      <c r="AF27" s="138">
        <v>14</v>
      </c>
    </row>
    <row r="28" spans="1:32" x14ac:dyDescent="0.25">
      <c r="A28" s="62" t="s">
        <v>7</v>
      </c>
      <c r="B28" s="62" t="s">
        <v>198</v>
      </c>
      <c r="C28" s="60">
        <f t="shared" si="0"/>
        <v>181</v>
      </c>
      <c r="D28" s="110">
        <f t="shared" si="9"/>
        <v>163</v>
      </c>
      <c r="E28" s="9" t="s">
        <v>67</v>
      </c>
      <c r="F28" s="5">
        <f t="shared" si="1"/>
        <v>35</v>
      </c>
      <c r="G28" s="6">
        <f t="shared" si="2"/>
        <v>20</v>
      </c>
      <c r="H28" s="6">
        <f t="shared" si="3"/>
        <v>3</v>
      </c>
      <c r="I28" s="6">
        <f t="shared" si="18"/>
        <v>58</v>
      </c>
      <c r="J28" s="71">
        <f t="shared" si="10"/>
        <v>18</v>
      </c>
      <c r="K28" s="70">
        <f t="shared" si="11"/>
        <v>1</v>
      </c>
      <c r="L28" s="3">
        <f t="shared" si="12"/>
        <v>59</v>
      </c>
      <c r="M28" s="71">
        <f t="shared" si="13"/>
        <v>33</v>
      </c>
      <c r="N28" s="138">
        <f t="shared" si="4"/>
        <v>58</v>
      </c>
      <c r="O28" s="140">
        <f t="shared" si="5"/>
        <v>57</v>
      </c>
      <c r="P28" s="138">
        <f t="shared" si="6"/>
        <v>34</v>
      </c>
      <c r="Q28" s="140">
        <f t="shared" si="19"/>
        <v>1</v>
      </c>
      <c r="R28" s="140">
        <f t="shared" si="7"/>
        <v>20</v>
      </c>
      <c r="S28" s="140">
        <f t="shared" si="15"/>
        <v>3</v>
      </c>
      <c r="T28" s="141">
        <f t="shared" si="8"/>
        <v>2.8525</v>
      </c>
      <c r="U28" s="142">
        <f t="shared" si="16"/>
        <v>5.5555555555555552E-2</v>
      </c>
      <c r="V28" s="140"/>
      <c r="W28" s="140"/>
      <c r="X28" s="140"/>
      <c r="Y28" s="140"/>
      <c r="Z28" s="140"/>
      <c r="AA28" s="143"/>
      <c r="AB28" s="139" t="s">
        <v>196</v>
      </c>
      <c r="AC28" s="138">
        <v>82</v>
      </c>
      <c r="AE28" s="138" t="s">
        <v>196</v>
      </c>
      <c r="AF28" s="138">
        <v>16</v>
      </c>
    </row>
    <row r="29" spans="1:32" x14ac:dyDescent="0.25">
      <c r="A29" s="62" t="s">
        <v>7</v>
      </c>
      <c r="B29" s="62" t="s">
        <v>199</v>
      </c>
      <c r="C29" s="60">
        <f t="shared" si="0"/>
        <v>31</v>
      </c>
      <c r="D29" s="110">
        <f t="shared" si="9"/>
        <v>20</v>
      </c>
      <c r="E29" s="9" t="s">
        <v>67</v>
      </c>
      <c r="F29" s="5">
        <f t="shared" si="1"/>
        <v>5</v>
      </c>
      <c r="G29" s="6">
        <f t="shared" si="2"/>
        <v>2</v>
      </c>
      <c r="H29" s="6">
        <f t="shared" si="3"/>
        <v>0</v>
      </c>
      <c r="I29" s="6">
        <f t="shared" si="18"/>
        <v>7</v>
      </c>
      <c r="J29" s="71">
        <f t="shared" si="10"/>
        <v>11</v>
      </c>
      <c r="K29" s="70">
        <f t="shared" si="11"/>
        <v>1</v>
      </c>
      <c r="L29" s="3">
        <f t="shared" si="12"/>
        <v>8</v>
      </c>
      <c r="M29" s="71">
        <f t="shared" si="13"/>
        <v>4</v>
      </c>
      <c r="N29" s="138">
        <f t="shared" si="4"/>
        <v>7</v>
      </c>
      <c r="O29" s="140">
        <f t="shared" si="5"/>
        <v>6</v>
      </c>
      <c r="P29" s="138">
        <f t="shared" si="6"/>
        <v>4</v>
      </c>
      <c r="Q29" s="140">
        <f t="shared" si="19"/>
        <v>1</v>
      </c>
      <c r="R29" s="140">
        <f t="shared" si="7"/>
        <v>2</v>
      </c>
      <c r="S29" s="140">
        <f t="shared" si="15"/>
        <v>0</v>
      </c>
      <c r="T29" s="141">
        <f t="shared" si="8"/>
        <v>0.35</v>
      </c>
      <c r="U29" s="142">
        <f t="shared" si="16"/>
        <v>9.0909090909090912E-2</v>
      </c>
      <c r="V29" s="140"/>
      <c r="W29" s="140"/>
      <c r="X29" s="140"/>
      <c r="Y29" s="140"/>
      <c r="Z29" s="140"/>
      <c r="AA29" s="143"/>
      <c r="AB29" s="139" t="s">
        <v>197</v>
      </c>
      <c r="AC29" s="138">
        <v>203</v>
      </c>
      <c r="AE29" s="138" t="s">
        <v>197</v>
      </c>
      <c r="AF29" s="138">
        <v>30</v>
      </c>
    </row>
    <row r="30" spans="1:32" x14ac:dyDescent="0.25">
      <c r="A30" s="62" t="s">
        <v>7</v>
      </c>
      <c r="B30" s="62" t="s">
        <v>200</v>
      </c>
      <c r="C30" s="60">
        <f t="shared" si="0"/>
        <v>22</v>
      </c>
      <c r="D30" s="110">
        <f t="shared" si="9"/>
        <v>13</v>
      </c>
      <c r="E30" s="9" t="s">
        <v>67</v>
      </c>
      <c r="F30" s="5">
        <f t="shared" si="1"/>
        <v>3</v>
      </c>
      <c r="G30" s="6">
        <f t="shared" si="2"/>
        <v>2</v>
      </c>
      <c r="H30" s="6">
        <f t="shared" si="3"/>
        <v>0</v>
      </c>
      <c r="I30" s="6">
        <f t="shared" si="18"/>
        <v>5</v>
      </c>
      <c r="J30" s="71">
        <f t="shared" si="10"/>
        <v>9</v>
      </c>
      <c r="K30" s="70">
        <f t="shared" si="11"/>
        <v>1</v>
      </c>
      <c r="L30" s="3">
        <f t="shared" si="12"/>
        <v>6</v>
      </c>
      <c r="M30" s="71">
        <f t="shared" si="13"/>
        <v>3</v>
      </c>
      <c r="N30" s="138">
        <f t="shared" si="4"/>
        <v>5</v>
      </c>
      <c r="O30" s="140">
        <f t="shared" si="5"/>
        <v>5</v>
      </c>
      <c r="P30" s="138">
        <f t="shared" si="6"/>
        <v>3</v>
      </c>
      <c r="Q30" s="140">
        <f t="shared" si="19"/>
        <v>0</v>
      </c>
      <c r="R30" s="140">
        <f t="shared" si="7"/>
        <v>2</v>
      </c>
      <c r="S30" s="140">
        <f t="shared" si="15"/>
        <v>0</v>
      </c>
      <c r="T30" s="141">
        <f t="shared" si="8"/>
        <v>0.22749999999999998</v>
      </c>
      <c r="U30" s="142">
        <f t="shared" si="16"/>
        <v>0.1111111111111111</v>
      </c>
      <c r="V30" s="140"/>
      <c r="W30" s="140"/>
      <c r="X30" s="140"/>
      <c r="Y30" s="140"/>
      <c r="Z30" s="140"/>
      <c r="AA30" s="143"/>
      <c r="AB30" s="139" t="s">
        <v>198</v>
      </c>
      <c r="AC30" s="138">
        <v>163</v>
      </c>
      <c r="AE30" s="138" t="s">
        <v>198</v>
      </c>
      <c r="AF30" s="138">
        <v>18</v>
      </c>
    </row>
    <row r="31" spans="1:32" x14ac:dyDescent="0.25">
      <c r="A31" s="62" t="s">
        <v>7</v>
      </c>
      <c r="B31" s="62" t="s">
        <v>201</v>
      </c>
      <c r="C31" s="60">
        <f t="shared" si="0"/>
        <v>102</v>
      </c>
      <c r="D31" s="110">
        <f t="shared" si="9"/>
        <v>75</v>
      </c>
      <c r="E31" s="9" t="s">
        <v>67</v>
      </c>
      <c r="F31" s="5">
        <f t="shared" si="1"/>
        <v>17</v>
      </c>
      <c r="G31" s="6">
        <f t="shared" si="2"/>
        <v>9</v>
      </c>
      <c r="H31" s="6">
        <f t="shared" si="3"/>
        <v>1</v>
      </c>
      <c r="I31" s="6">
        <f t="shared" si="18"/>
        <v>27</v>
      </c>
      <c r="J31" s="71">
        <f t="shared" si="10"/>
        <v>27</v>
      </c>
      <c r="K31" s="70">
        <f t="shared" si="11"/>
        <v>1</v>
      </c>
      <c r="L31" s="3">
        <f t="shared" si="12"/>
        <v>28</v>
      </c>
      <c r="M31" s="71">
        <f t="shared" si="13"/>
        <v>15</v>
      </c>
      <c r="N31" s="138">
        <f t="shared" si="4"/>
        <v>27</v>
      </c>
      <c r="O31" s="140">
        <f t="shared" si="5"/>
        <v>26</v>
      </c>
      <c r="P31" s="138">
        <f t="shared" si="6"/>
        <v>16</v>
      </c>
      <c r="Q31" s="140">
        <f t="shared" si="19"/>
        <v>1</v>
      </c>
      <c r="R31" s="140">
        <f t="shared" si="7"/>
        <v>9</v>
      </c>
      <c r="S31" s="140">
        <f t="shared" si="15"/>
        <v>1</v>
      </c>
      <c r="T31" s="141">
        <f t="shared" si="8"/>
        <v>1.3125</v>
      </c>
      <c r="U31" s="142">
        <f t="shared" si="16"/>
        <v>3.7037037037037035E-2</v>
      </c>
      <c r="V31" s="140"/>
      <c r="W31" s="140"/>
      <c r="X31" s="140"/>
      <c r="Y31" s="140"/>
      <c r="Z31" s="140"/>
      <c r="AA31" s="143"/>
      <c r="AB31" s="139" t="s">
        <v>199</v>
      </c>
      <c r="AC31" s="138">
        <v>20</v>
      </c>
      <c r="AE31" s="138" t="s">
        <v>199</v>
      </c>
      <c r="AF31" s="138">
        <v>11</v>
      </c>
    </row>
    <row r="32" spans="1:32" x14ac:dyDescent="0.25">
      <c r="A32" s="62" t="s">
        <v>7</v>
      </c>
      <c r="B32" s="62" t="s">
        <v>202</v>
      </c>
      <c r="C32" s="60">
        <f t="shared" si="0"/>
        <v>75</v>
      </c>
      <c r="D32" s="110">
        <f t="shared" si="9"/>
        <v>38</v>
      </c>
      <c r="E32" s="9" t="s">
        <v>67</v>
      </c>
      <c r="F32" s="5">
        <f t="shared" si="1"/>
        <v>8</v>
      </c>
      <c r="G32" s="6">
        <f t="shared" si="2"/>
        <v>5</v>
      </c>
      <c r="H32" s="6">
        <f t="shared" si="3"/>
        <v>1</v>
      </c>
      <c r="I32" s="6">
        <f t="shared" si="18"/>
        <v>14</v>
      </c>
      <c r="J32" s="71">
        <f t="shared" si="10"/>
        <v>37</v>
      </c>
      <c r="K32" s="70">
        <f t="shared" si="11"/>
        <v>1</v>
      </c>
      <c r="L32" s="3">
        <f t="shared" si="12"/>
        <v>15</v>
      </c>
      <c r="M32" s="71">
        <f t="shared" si="13"/>
        <v>8</v>
      </c>
      <c r="N32" s="138">
        <f t="shared" si="4"/>
        <v>14</v>
      </c>
      <c r="O32" s="140">
        <f t="shared" si="5"/>
        <v>14</v>
      </c>
      <c r="P32" s="138">
        <f t="shared" si="6"/>
        <v>8</v>
      </c>
      <c r="Q32" s="140">
        <f t="shared" si="19"/>
        <v>0</v>
      </c>
      <c r="R32" s="140">
        <f t="shared" si="7"/>
        <v>5</v>
      </c>
      <c r="S32" s="140">
        <f t="shared" si="15"/>
        <v>1</v>
      </c>
      <c r="T32" s="141">
        <f t="shared" si="8"/>
        <v>0.66500000000000004</v>
      </c>
      <c r="U32" s="142">
        <f t="shared" si="16"/>
        <v>2.7027027027027029E-2</v>
      </c>
      <c r="V32" s="140"/>
      <c r="W32" s="140"/>
      <c r="X32" s="140"/>
      <c r="Y32" s="140"/>
      <c r="Z32" s="140"/>
      <c r="AA32" s="143"/>
      <c r="AB32" s="139" t="s">
        <v>200</v>
      </c>
      <c r="AC32" s="138">
        <v>13</v>
      </c>
      <c r="AE32" s="138" t="s">
        <v>200</v>
      </c>
      <c r="AF32" s="138">
        <v>9</v>
      </c>
    </row>
    <row r="33" spans="1:32" x14ac:dyDescent="0.25">
      <c r="A33" s="62" t="s">
        <v>7</v>
      </c>
      <c r="B33" s="62" t="s">
        <v>203</v>
      </c>
      <c r="C33" s="60">
        <f t="shared" si="0"/>
        <v>51</v>
      </c>
      <c r="D33" s="110">
        <f t="shared" si="9"/>
        <v>33</v>
      </c>
      <c r="E33" s="9" t="s">
        <v>67</v>
      </c>
      <c r="F33" s="5">
        <f t="shared" si="1"/>
        <v>7</v>
      </c>
      <c r="G33" s="6">
        <f t="shared" si="2"/>
        <v>4</v>
      </c>
      <c r="H33" s="6">
        <f t="shared" si="3"/>
        <v>1</v>
      </c>
      <c r="I33" s="6">
        <f t="shared" si="18"/>
        <v>12</v>
      </c>
      <c r="J33" s="71">
        <f t="shared" si="10"/>
        <v>18</v>
      </c>
      <c r="K33" s="70">
        <f t="shared" si="11"/>
        <v>1</v>
      </c>
      <c r="L33" s="3">
        <f t="shared" si="12"/>
        <v>13</v>
      </c>
      <c r="M33" s="71">
        <f t="shared" si="13"/>
        <v>7</v>
      </c>
      <c r="N33" s="138">
        <f t="shared" si="4"/>
        <v>12</v>
      </c>
      <c r="O33" s="140">
        <f t="shared" si="5"/>
        <v>12</v>
      </c>
      <c r="P33" s="138">
        <f t="shared" si="6"/>
        <v>7</v>
      </c>
      <c r="Q33" s="140">
        <f t="shared" si="19"/>
        <v>0</v>
      </c>
      <c r="R33" s="140">
        <f t="shared" si="7"/>
        <v>4</v>
      </c>
      <c r="S33" s="140">
        <f t="shared" si="15"/>
        <v>1</v>
      </c>
      <c r="T33" s="141">
        <f t="shared" si="8"/>
        <v>0.57750000000000001</v>
      </c>
      <c r="U33" s="142">
        <f t="shared" si="16"/>
        <v>5.5555555555555552E-2</v>
      </c>
      <c r="V33" s="140"/>
      <c r="W33" s="140"/>
      <c r="X33" s="140"/>
      <c r="Y33" s="140"/>
      <c r="Z33" s="140"/>
      <c r="AA33" s="143"/>
      <c r="AB33" s="139" t="s">
        <v>201</v>
      </c>
      <c r="AC33" s="138">
        <v>75</v>
      </c>
      <c r="AE33" s="138" t="s">
        <v>201</v>
      </c>
      <c r="AF33" s="138">
        <v>27</v>
      </c>
    </row>
    <row r="34" spans="1:32" x14ac:dyDescent="0.25">
      <c r="A34" s="62" t="s">
        <v>7</v>
      </c>
      <c r="B34" s="62" t="s">
        <v>204</v>
      </c>
      <c r="C34" s="60">
        <f t="shared" si="0"/>
        <v>44</v>
      </c>
      <c r="D34" s="110">
        <f t="shared" si="9"/>
        <v>19</v>
      </c>
      <c r="E34" s="9" t="s">
        <v>67</v>
      </c>
      <c r="F34" s="5">
        <f t="shared" si="1"/>
        <v>5</v>
      </c>
      <c r="G34" s="6">
        <f t="shared" si="2"/>
        <v>2</v>
      </c>
      <c r="H34" s="6">
        <f t="shared" si="3"/>
        <v>0</v>
      </c>
      <c r="I34" s="6">
        <f t="shared" si="18"/>
        <v>7</v>
      </c>
      <c r="J34" s="71">
        <f t="shared" si="10"/>
        <v>25</v>
      </c>
      <c r="K34" s="70">
        <f t="shared" si="11"/>
        <v>1</v>
      </c>
      <c r="L34" s="3">
        <f t="shared" si="12"/>
        <v>8</v>
      </c>
      <c r="M34" s="71">
        <f t="shared" si="13"/>
        <v>4</v>
      </c>
      <c r="N34" s="138">
        <f t="shared" si="4"/>
        <v>7</v>
      </c>
      <c r="O34" s="140">
        <f t="shared" si="5"/>
        <v>6</v>
      </c>
      <c r="P34" s="138">
        <f t="shared" si="6"/>
        <v>4</v>
      </c>
      <c r="Q34" s="140">
        <f t="shared" si="19"/>
        <v>1</v>
      </c>
      <c r="R34" s="140">
        <f t="shared" si="7"/>
        <v>2</v>
      </c>
      <c r="S34" s="140">
        <f t="shared" si="15"/>
        <v>0</v>
      </c>
      <c r="T34" s="141">
        <f t="shared" si="8"/>
        <v>0.33250000000000002</v>
      </c>
      <c r="U34" s="142">
        <f t="shared" si="16"/>
        <v>0.04</v>
      </c>
      <c r="V34" s="140"/>
      <c r="W34" s="140"/>
      <c r="X34" s="140"/>
      <c r="Y34" s="140"/>
      <c r="Z34" s="140"/>
      <c r="AA34" s="143"/>
      <c r="AB34" s="139" t="s">
        <v>202</v>
      </c>
      <c r="AC34" s="138">
        <v>38</v>
      </c>
      <c r="AE34" s="138" t="s">
        <v>202</v>
      </c>
      <c r="AF34" s="138">
        <v>37</v>
      </c>
    </row>
    <row r="35" spans="1:32" x14ac:dyDescent="0.25">
      <c r="A35" s="62" t="s">
        <v>7</v>
      </c>
      <c r="B35" s="62" t="s">
        <v>205</v>
      </c>
      <c r="C35" s="60">
        <f t="shared" si="0"/>
        <v>49</v>
      </c>
      <c r="D35" s="110">
        <f t="shared" si="9"/>
        <v>24</v>
      </c>
      <c r="E35" s="9" t="s">
        <v>67</v>
      </c>
      <c r="F35" s="5">
        <f t="shared" si="1"/>
        <v>6</v>
      </c>
      <c r="G35" s="6">
        <f t="shared" si="2"/>
        <v>3</v>
      </c>
      <c r="H35" s="6">
        <f t="shared" si="3"/>
        <v>0</v>
      </c>
      <c r="I35" s="6">
        <f t="shared" si="18"/>
        <v>9</v>
      </c>
      <c r="J35" s="71">
        <f t="shared" si="10"/>
        <v>25</v>
      </c>
      <c r="K35" s="70">
        <f t="shared" si="11"/>
        <v>1</v>
      </c>
      <c r="L35" s="3">
        <f t="shared" si="12"/>
        <v>10</v>
      </c>
      <c r="M35" s="71">
        <f t="shared" si="13"/>
        <v>5</v>
      </c>
      <c r="N35" s="138">
        <f t="shared" si="4"/>
        <v>9</v>
      </c>
      <c r="O35" s="140">
        <f t="shared" si="5"/>
        <v>8</v>
      </c>
      <c r="P35" s="138">
        <f t="shared" si="6"/>
        <v>5</v>
      </c>
      <c r="Q35" s="140">
        <f t="shared" si="19"/>
        <v>1</v>
      </c>
      <c r="R35" s="140">
        <f t="shared" si="7"/>
        <v>3</v>
      </c>
      <c r="S35" s="140">
        <f t="shared" si="15"/>
        <v>0</v>
      </c>
      <c r="T35" s="141">
        <f t="shared" si="8"/>
        <v>0.42000000000000004</v>
      </c>
      <c r="U35" s="142">
        <f t="shared" si="16"/>
        <v>0.04</v>
      </c>
      <c r="V35" s="140"/>
      <c r="W35" s="140"/>
      <c r="X35" s="140"/>
      <c r="Y35" s="140"/>
      <c r="Z35" s="140"/>
      <c r="AA35" s="143"/>
      <c r="AB35" s="139" t="s">
        <v>203</v>
      </c>
      <c r="AC35" s="138">
        <v>33</v>
      </c>
      <c r="AE35" s="138" t="s">
        <v>203</v>
      </c>
      <c r="AF35" s="138">
        <v>18</v>
      </c>
    </row>
    <row r="36" spans="1:32" x14ac:dyDescent="0.25">
      <c r="A36" s="62" t="s">
        <v>8</v>
      </c>
      <c r="B36" s="62" t="s">
        <v>206</v>
      </c>
      <c r="C36" s="60">
        <f t="shared" si="0"/>
        <v>106</v>
      </c>
      <c r="D36" s="110">
        <f t="shared" si="9"/>
        <v>70</v>
      </c>
      <c r="E36" s="9" t="s">
        <v>67</v>
      </c>
      <c r="F36" s="5">
        <f t="shared" si="1"/>
        <v>15</v>
      </c>
      <c r="G36" s="6">
        <f t="shared" si="2"/>
        <v>9</v>
      </c>
      <c r="H36" s="6">
        <f t="shared" si="3"/>
        <v>1</v>
      </c>
      <c r="I36" s="6">
        <f t="shared" si="18"/>
        <v>25</v>
      </c>
      <c r="J36" s="71">
        <f t="shared" si="10"/>
        <v>36</v>
      </c>
      <c r="K36" s="70">
        <f t="shared" si="11"/>
        <v>1</v>
      </c>
      <c r="L36" s="3">
        <f t="shared" si="12"/>
        <v>26</v>
      </c>
      <c r="M36" s="71">
        <f t="shared" si="13"/>
        <v>14</v>
      </c>
      <c r="N36" s="138">
        <f t="shared" si="4"/>
        <v>25</v>
      </c>
      <c r="O36" s="140">
        <f t="shared" si="5"/>
        <v>25</v>
      </c>
      <c r="P36" s="138">
        <f t="shared" si="6"/>
        <v>15</v>
      </c>
      <c r="Q36" s="140">
        <f t="shared" si="19"/>
        <v>0</v>
      </c>
      <c r="R36" s="140">
        <f t="shared" si="7"/>
        <v>9</v>
      </c>
      <c r="S36" s="140">
        <f t="shared" si="15"/>
        <v>1</v>
      </c>
      <c r="T36" s="141">
        <f t="shared" si="8"/>
        <v>1.2249999999999999</v>
      </c>
      <c r="U36" s="142">
        <f t="shared" si="16"/>
        <v>2.7777777777777776E-2</v>
      </c>
      <c r="V36" s="140"/>
      <c r="W36" s="140"/>
      <c r="X36" s="140"/>
      <c r="Y36" s="140"/>
      <c r="Z36" s="140"/>
      <c r="AA36" s="143"/>
      <c r="AB36" s="139" t="s">
        <v>204</v>
      </c>
      <c r="AC36" s="138">
        <v>19</v>
      </c>
      <c r="AE36" s="138" t="s">
        <v>204</v>
      </c>
      <c r="AF36" s="138">
        <v>25</v>
      </c>
    </row>
    <row r="37" spans="1:32" x14ac:dyDescent="0.25">
      <c r="A37" s="62" t="s">
        <v>8</v>
      </c>
      <c r="B37" s="62" t="s">
        <v>207</v>
      </c>
      <c r="C37" s="60">
        <f t="shared" si="0"/>
        <v>182</v>
      </c>
      <c r="D37" s="110">
        <f t="shared" si="9"/>
        <v>68</v>
      </c>
      <c r="E37" s="9" t="s">
        <v>67</v>
      </c>
      <c r="F37" s="5">
        <f t="shared" si="1"/>
        <v>15</v>
      </c>
      <c r="G37" s="6">
        <f t="shared" si="2"/>
        <v>8</v>
      </c>
      <c r="H37" s="6">
        <f t="shared" si="3"/>
        <v>1</v>
      </c>
      <c r="I37" s="6">
        <f t="shared" si="18"/>
        <v>24</v>
      </c>
      <c r="J37" s="71">
        <f t="shared" si="10"/>
        <v>114</v>
      </c>
      <c r="K37" s="70">
        <f t="shared" si="11"/>
        <v>2</v>
      </c>
      <c r="L37" s="3">
        <f t="shared" si="12"/>
        <v>26</v>
      </c>
      <c r="M37" s="71">
        <f t="shared" si="13"/>
        <v>14</v>
      </c>
      <c r="N37" s="138">
        <f t="shared" si="4"/>
        <v>24</v>
      </c>
      <c r="O37" s="140">
        <f t="shared" si="5"/>
        <v>23</v>
      </c>
      <c r="P37" s="138">
        <f t="shared" si="6"/>
        <v>14</v>
      </c>
      <c r="Q37" s="140">
        <f t="shared" si="19"/>
        <v>1</v>
      </c>
      <c r="R37" s="140">
        <f t="shared" si="7"/>
        <v>8</v>
      </c>
      <c r="S37" s="140">
        <f t="shared" si="15"/>
        <v>1</v>
      </c>
      <c r="T37" s="141">
        <f t="shared" si="8"/>
        <v>1.19</v>
      </c>
      <c r="U37" s="142">
        <f t="shared" si="16"/>
        <v>1.7543859649122806E-2</v>
      </c>
      <c r="V37" s="140"/>
      <c r="W37" s="140"/>
      <c r="X37" s="140"/>
      <c r="Y37" s="140"/>
      <c r="Z37" s="140"/>
      <c r="AA37" s="143"/>
      <c r="AB37" s="139" t="s">
        <v>205</v>
      </c>
      <c r="AC37" s="138">
        <v>24</v>
      </c>
      <c r="AE37" s="138" t="s">
        <v>205</v>
      </c>
      <c r="AF37" s="138">
        <v>25</v>
      </c>
    </row>
    <row r="38" spans="1:32" x14ac:dyDescent="0.25">
      <c r="A38" s="62" t="s">
        <v>8</v>
      </c>
      <c r="B38" s="62" t="s">
        <v>208</v>
      </c>
      <c r="C38" s="60">
        <f t="shared" si="0"/>
        <v>64</v>
      </c>
      <c r="D38" s="110">
        <f t="shared" si="9"/>
        <v>9</v>
      </c>
      <c r="E38" s="9" t="s">
        <v>67</v>
      </c>
      <c r="F38" s="5">
        <f t="shared" si="1"/>
        <v>3</v>
      </c>
      <c r="G38" s="6">
        <f t="shared" si="2"/>
        <v>1</v>
      </c>
      <c r="H38" s="6">
        <f t="shared" si="3"/>
        <v>0</v>
      </c>
      <c r="I38" s="6">
        <f t="shared" si="18"/>
        <v>4</v>
      </c>
      <c r="J38" s="71">
        <f t="shared" si="10"/>
        <v>55</v>
      </c>
      <c r="K38" s="70">
        <f t="shared" si="11"/>
        <v>1</v>
      </c>
      <c r="L38" s="3">
        <f t="shared" si="12"/>
        <v>5</v>
      </c>
      <c r="M38" s="71">
        <f t="shared" si="13"/>
        <v>2</v>
      </c>
      <c r="N38" s="138">
        <f t="shared" si="4"/>
        <v>4</v>
      </c>
      <c r="O38" s="140">
        <f t="shared" si="5"/>
        <v>3</v>
      </c>
      <c r="P38" s="138">
        <f t="shared" si="6"/>
        <v>2</v>
      </c>
      <c r="Q38" s="140">
        <f t="shared" si="19"/>
        <v>1</v>
      </c>
      <c r="R38" s="140">
        <f t="shared" si="7"/>
        <v>1</v>
      </c>
      <c r="S38" s="140">
        <f t="shared" si="15"/>
        <v>0</v>
      </c>
      <c r="T38" s="141">
        <f t="shared" si="8"/>
        <v>0.1575</v>
      </c>
      <c r="U38" s="142">
        <f t="shared" si="16"/>
        <v>1.8181818181818181E-2</v>
      </c>
      <c r="V38" s="140"/>
      <c r="W38" s="140"/>
      <c r="X38" s="140"/>
      <c r="Y38" s="140"/>
      <c r="Z38" s="140"/>
      <c r="AA38" s="143" t="s">
        <v>300</v>
      </c>
      <c r="AB38" s="139"/>
      <c r="AC38" s="138">
        <v>730</v>
      </c>
      <c r="AD38" s="138" t="s">
        <v>300</v>
      </c>
      <c r="AF38" s="138">
        <v>230</v>
      </c>
    </row>
    <row r="39" spans="1:32" x14ac:dyDescent="0.25">
      <c r="A39" s="62" t="s">
        <v>9</v>
      </c>
      <c r="B39" s="62" t="s">
        <v>209</v>
      </c>
      <c r="C39" s="60">
        <f t="shared" si="0"/>
        <v>82</v>
      </c>
      <c r="D39" s="110">
        <f t="shared" si="9"/>
        <v>40</v>
      </c>
      <c r="E39" s="9" t="s">
        <v>66</v>
      </c>
      <c r="F39" s="5">
        <f t="shared" ref="F39:F70" si="20">IF(N39&gt;O39,ROUND((D39*0.6*$F$126),0)+Q39,ROUND((D39*0.6*$F$126),0)+Q39)</f>
        <v>8</v>
      </c>
      <c r="G39" s="6">
        <f t="shared" ref="G39:G70" si="21">ROUND((D39*0.35*$F$126),0)</f>
        <v>5</v>
      </c>
      <c r="H39" s="6">
        <f t="shared" ref="H39:H70" si="22">ROUND((D39*0.05*$F$126),0)</f>
        <v>1</v>
      </c>
      <c r="I39" s="6">
        <f t="shared" si="18"/>
        <v>14</v>
      </c>
      <c r="J39" s="71">
        <f t="shared" si="10"/>
        <v>42</v>
      </c>
      <c r="K39" s="70">
        <f t="shared" si="11"/>
        <v>1</v>
      </c>
      <c r="L39" s="3">
        <f t="shared" ref="L39:L70" si="23">K39+H39+G39+F39</f>
        <v>15</v>
      </c>
      <c r="M39" s="71">
        <f t="shared" ref="M39:M70" si="24">ROUNDUP((D39*0.2),0)</f>
        <v>8</v>
      </c>
      <c r="N39" s="138">
        <f t="shared" ref="N39:N70" si="25">ROUNDUP((D39*$F$126),0)</f>
        <v>14</v>
      </c>
      <c r="O39" s="140">
        <f t="shared" ref="O39:O70" si="26">P39+G39+H39</f>
        <v>14</v>
      </c>
      <c r="P39" s="138">
        <f t="shared" ref="P39:P70" si="27">ROUND((D39*0.6*$F$126),0)</f>
        <v>8</v>
      </c>
      <c r="Q39" s="140">
        <f t="shared" si="19"/>
        <v>0</v>
      </c>
      <c r="R39" s="140">
        <f t="shared" ref="R39:R70" si="28">ROUND((D39*0.35*$F$126),0)</f>
        <v>5</v>
      </c>
      <c r="S39" s="140">
        <f t="shared" ref="S39:S70" si="29">ROUND((D39*0.05*$F$126),0)</f>
        <v>1</v>
      </c>
      <c r="T39" s="141">
        <f t="shared" ref="T39:T70" si="30">D39*0.05*$F$126</f>
        <v>0.7</v>
      </c>
      <c r="U39" s="142">
        <f t="shared" si="16"/>
        <v>2.3809523809523808E-2</v>
      </c>
      <c r="V39" s="140"/>
      <c r="W39" s="140"/>
      <c r="X39" s="140"/>
      <c r="Y39" s="140"/>
      <c r="Z39" s="140"/>
      <c r="AA39" s="143" t="s">
        <v>8</v>
      </c>
      <c r="AB39" s="139" t="s">
        <v>206</v>
      </c>
      <c r="AC39" s="138">
        <v>70</v>
      </c>
      <c r="AD39" s="138" t="s">
        <v>8</v>
      </c>
      <c r="AE39" s="138" t="s">
        <v>206</v>
      </c>
      <c r="AF39" s="138">
        <v>36</v>
      </c>
    </row>
    <row r="40" spans="1:32" x14ac:dyDescent="0.25">
      <c r="A40" s="62" t="s">
        <v>9</v>
      </c>
      <c r="B40" s="62" t="s">
        <v>210</v>
      </c>
      <c r="C40" s="60">
        <f t="shared" si="0"/>
        <v>182</v>
      </c>
      <c r="D40" s="110">
        <f t="shared" si="9"/>
        <v>43</v>
      </c>
      <c r="E40" s="9" t="s">
        <v>66</v>
      </c>
      <c r="F40" s="5">
        <f t="shared" si="20"/>
        <v>10</v>
      </c>
      <c r="G40" s="6">
        <f t="shared" si="21"/>
        <v>5</v>
      </c>
      <c r="H40" s="6">
        <f t="shared" si="22"/>
        <v>1</v>
      </c>
      <c r="I40" s="6">
        <f t="shared" si="18"/>
        <v>16</v>
      </c>
      <c r="J40" s="71">
        <f t="shared" si="10"/>
        <v>139</v>
      </c>
      <c r="K40" s="70">
        <f t="shared" si="11"/>
        <v>2</v>
      </c>
      <c r="L40" s="3">
        <f t="shared" si="23"/>
        <v>18</v>
      </c>
      <c r="M40" s="71">
        <f t="shared" si="24"/>
        <v>9</v>
      </c>
      <c r="N40" s="138">
        <f t="shared" si="25"/>
        <v>16</v>
      </c>
      <c r="O40" s="140">
        <f t="shared" si="26"/>
        <v>15</v>
      </c>
      <c r="P40" s="138">
        <f t="shared" si="27"/>
        <v>9</v>
      </c>
      <c r="Q40" s="140">
        <f t="shared" si="19"/>
        <v>1</v>
      </c>
      <c r="R40" s="140">
        <f t="shared" si="28"/>
        <v>5</v>
      </c>
      <c r="S40" s="140">
        <f t="shared" si="29"/>
        <v>1</v>
      </c>
      <c r="T40" s="141">
        <f t="shared" si="30"/>
        <v>0.75249999999999995</v>
      </c>
      <c r="U40" s="142">
        <f t="shared" si="16"/>
        <v>1.4388489208633094E-2</v>
      </c>
      <c r="V40" s="140"/>
      <c r="W40" s="140"/>
      <c r="X40" s="140"/>
      <c r="Y40" s="140"/>
      <c r="Z40" s="140"/>
      <c r="AA40" s="143"/>
      <c r="AB40" s="139" t="s">
        <v>207</v>
      </c>
      <c r="AC40" s="138">
        <v>68</v>
      </c>
      <c r="AE40" s="138" t="s">
        <v>207</v>
      </c>
      <c r="AF40" s="138">
        <v>114</v>
      </c>
    </row>
    <row r="41" spans="1:32" x14ac:dyDescent="0.25">
      <c r="A41" s="62" t="s">
        <v>9</v>
      </c>
      <c r="B41" s="62" t="s">
        <v>211</v>
      </c>
      <c r="C41" s="60">
        <f t="shared" si="0"/>
        <v>38</v>
      </c>
      <c r="D41" s="110">
        <f t="shared" si="9"/>
        <v>17</v>
      </c>
      <c r="E41" s="9" t="s">
        <v>66</v>
      </c>
      <c r="F41" s="5">
        <f t="shared" si="20"/>
        <v>4</v>
      </c>
      <c r="G41" s="6">
        <f t="shared" si="21"/>
        <v>2</v>
      </c>
      <c r="H41" s="6">
        <f t="shared" si="22"/>
        <v>0</v>
      </c>
      <c r="I41" s="6">
        <f t="shared" si="18"/>
        <v>6</v>
      </c>
      <c r="J41" s="71">
        <f t="shared" si="10"/>
        <v>21</v>
      </c>
      <c r="K41" s="70">
        <f t="shared" si="11"/>
        <v>1</v>
      </c>
      <c r="L41" s="3">
        <f t="shared" si="23"/>
        <v>7</v>
      </c>
      <c r="M41" s="71">
        <f t="shared" si="24"/>
        <v>4</v>
      </c>
      <c r="N41" s="138">
        <f t="shared" si="25"/>
        <v>6</v>
      </c>
      <c r="O41" s="140">
        <f t="shared" si="26"/>
        <v>6</v>
      </c>
      <c r="P41" s="138">
        <f t="shared" si="27"/>
        <v>4</v>
      </c>
      <c r="Q41" s="140">
        <f t="shared" si="19"/>
        <v>0</v>
      </c>
      <c r="R41" s="140">
        <f t="shared" si="28"/>
        <v>2</v>
      </c>
      <c r="S41" s="140">
        <f t="shared" si="29"/>
        <v>0</v>
      </c>
      <c r="T41" s="141">
        <f t="shared" si="30"/>
        <v>0.29749999999999999</v>
      </c>
      <c r="U41" s="142">
        <f t="shared" si="16"/>
        <v>4.7619047619047616E-2</v>
      </c>
      <c r="V41" s="140"/>
      <c r="W41" s="140"/>
      <c r="X41" s="140"/>
      <c r="Y41" s="140"/>
      <c r="Z41" s="140"/>
      <c r="AA41" s="143"/>
      <c r="AB41" s="139" t="s">
        <v>208</v>
      </c>
      <c r="AC41" s="138">
        <v>9</v>
      </c>
      <c r="AE41" s="138" t="s">
        <v>208</v>
      </c>
      <c r="AF41" s="138">
        <v>55</v>
      </c>
    </row>
    <row r="42" spans="1:32" x14ac:dyDescent="0.25">
      <c r="A42" s="62" t="s">
        <v>9</v>
      </c>
      <c r="B42" s="62" t="s">
        <v>212</v>
      </c>
      <c r="C42" s="60">
        <f t="shared" si="0"/>
        <v>150</v>
      </c>
      <c r="D42" s="110">
        <f t="shared" si="9"/>
        <v>48</v>
      </c>
      <c r="E42" s="9" t="s">
        <v>66</v>
      </c>
      <c r="F42" s="5">
        <f t="shared" si="20"/>
        <v>10</v>
      </c>
      <c r="G42" s="6">
        <f t="shared" si="21"/>
        <v>6</v>
      </c>
      <c r="H42" s="6">
        <f t="shared" si="22"/>
        <v>1</v>
      </c>
      <c r="I42" s="6">
        <f t="shared" si="18"/>
        <v>17</v>
      </c>
      <c r="J42" s="71">
        <f t="shared" si="10"/>
        <v>102</v>
      </c>
      <c r="K42" s="70">
        <f t="shared" si="11"/>
        <v>2</v>
      </c>
      <c r="L42" s="3">
        <f t="shared" si="23"/>
        <v>19</v>
      </c>
      <c r="M42" s="71">
        <f t="shared" si="24"/>
        <v>10</v>
      </c>
      <c r="N42" s="138">
        <f t="shared" si="25"/>
        <v>17</v>
      </c>
      <c r="O42" s="140">
        <f t="shared" si="26"/>
        <v>17</v>
      </c>
      <c r="P42" s="138">
        <f t="shared" si="27"/>
        <v>10</v>
      </c>
      <c r="Q42" s="140">
        <f t="shared" si="19"/>
        <v>0</v>
      </c>
      <c r="R42" s="140">
        <f t="shared" si="28"/>
        <v>6</v>
      </c>
      <c r="S42" s="140">
        <f t="shared" si="29"/>
        <v>1</v>
      </c>
      <c r="T42" s="141">
        <f t="shared" si="30"/>
        <v>0.84000000000000008</v>
      </c>
      <c r="U42" s="142">
        <f t="shared" si="16"/>
        <v>1.9607843137254902E-2</v>
      </c>
      <c r="V42" s="140"/>
      <c r="W42" s="140"/>
      <c r="X42" s="140"/>
      <c r="Y42" s="140"/>
      <c r="Z42" s="140"/>
      <c r="AA42" s="143" t="s">
        <v>301</v>
      </c>
      <c r="AB42" s="139"/>
      <c r="AC42" s="138">
        <v>147</v>
      </c>
      <c r="AD42" s="138" t="s">
        <v>301</v>
      </c>
      <c r="AF42" s="138">
        <v>205</v>
      </c>
    </row>
    <row r="43" spans="1:32" x14ac:dyDescent="0.25">
      <c r="A43" s="62" t="s">
        <v>9</v>
      </c>
      <c r="B43" s="62" t="s">
        <v>213</v>
      </c>
      <c r="C43" s="60">
        <f t="shared" si="0"/>
        <v>16</v>
      </c>
      <c r="D43" s="110">
        <f t="shared" si="9"/>
        <v>8</v>
      </c>
      <c r="E43" s="9" t="s">
        <v>66</v>
      </c>
      <c r="F43" s="5">
        <f t="shared" si="20"/>
        <v>2</v>
      </c>
      <c r="G43" s="6">
        <f t="shared" si="21"/>
        <v>1</v>
      </c>
      <c r="H43" s="6">
        <f t="shared" si="22"/>
        <v>0</v>
      </c>
      <c r="I43" s="6">
        <f t="shared" si="18"/>
        <v>3</v>
      </c>
      <c r="J43" s="71">
        <f t="shared" si="10"/>
        <v>8</v>
      </c>
      <c r="K43" s="70">
        <f t="shared" si="11"/>
        <v>1</v>
      </c>
      <c r="L43" s="3">
        <f t="shared" si="23"/>
        <v>4</v>
      </c>
      <c r="M43" s="71">
        <f t="shared" si="24"/>
        <v>2</v>
      </c>
      <c r="N43" s="138">
        <f t="shared" si="25"/>
        <v>3</v>
      </c>
      <c r="O43" s="140">
        <f t="shared" si="26"/>
        <v>3</v>
      </c>
      <c r="P43" s="138">
        <f t="shared" si="27"/>
        <v>2</v>
      </c>
      <c r="Q43" s="140">
        <f t="shared" si="19"/>
        <v>0</v>
      </c>
      <c r="R43" s="140">
        <f t="shared" si="28"/>
        <v>1</v>
      </c>
      <c r="S43" s="140">
        <f t="shared" si="29"/>
        <v>0</v>
      </c>
      <c r="T43" s="141">
        <f t="shared" si="30"/>
        <v>0.13999999999999999</v>
      </c>
      <c r="U43" s="142">
        <f t="shared" si="16"/>
        <v>0.125</v>
      </c>
      <c r="V43" s="140"/>
      <c r="W43" s="140"/>
      <c r="X43" s="140"/>
      <c r="Y43" s="140"/>
      <c r="Z43" s="140"/>
      <c r="AA43" s="143" t="s">
        <v>9</v>
      </c>
      <c r="AB43" s="139" t="s">
        <v>209</v>
      </c>
      <c r="AC43" s="138">
        <v>40</v>
      </c>
      <c r="AD43" s="138" t="s">
        <v>9</v>
      </c>
      <c r="AE43" s="138" t="s">
        <v>209</v>
      </c>
      <c r="AF43" s="138">
        <v>42</v>
      </c>
    </row>
    <row r="44" spans="1:32" x14ac:dyDescent="0.25">
      <c r="A44" s="62" t="s">
        <v>9</v>
      </c>
      <c r="B44" s="62" t="s">
        <v>214</v>
      </c>
      <c r="C44" s="60">
        <f t="shared" si="0"/>
        <v>8</v>
      </c>
      <c r="D44" s="110">
        <f t="shared" si="9"/>
        <v>4</v>
      </c>
      <c r="E44" s="9" t="s">
        <v>66</v>
      </c>
      <c r="F44" s="5">
        <f t="shared" si="20"/>
        <v>2</v>
      </c>
      <c r="G44" s="6">
        <f t="shared" si="21"/>
        <v>0</v>
      </c>
      <c r="H44" s="6">
        <f t="shared" si="22"/>
        <v>0</v>
      </c>
      <c r="I44" s="6">
        <f t="shared" si="18"/>
        <v>2</v>
      </c>
      <c r="J44" s="71">
        <f t="shared" si="10"/>
        <v>4</v>
      </c>
      <c r="K44" s="70">
        <f t="shared" si="11"/>
        <v>1</v>
      </c>
      <c r="L44" s="3">
        <f t="shared" si="23"/>
        <v>3</v>
      </c>
      <c r="M44" s="71">
        <f t="shared" si="24"/>
        <v>1</v>
      </c>
      <c r="N44" s="138">
        <f t="shared" si="25"/>
        <v>2</v>
      </c>
      <c r="O44" s="140">
        <f t="shared" si="26"/>
        <v>1</v>
      </c>
      <c r="P44" s="138">
        <f t="shared" si="27"/>
        <v>1</v>
      </c>
      <c r="Q44" s="140">
        <f t="shared" si="19"/>
        <v>1</v>
      </c>
      <c r="R44" s="140">
        <f t="shared" si="28"/>
        <v>0</v>
      </c>
      <c r="S44" s="140">
        <f t="shared" si="29"/>
        <v>0</v>
      </c>
      <c r="T44" s="141">
        <f t="shared" si="30"/>
        <v>6.9999999999999993E-2</v>
      </c>
      <c r="U44" s="142">
        <f t="shared" si="16"/>
        <v>0.25</v>
      </c>
      <c r="V44" s="140"/>
      <c r="W44" s="140"/>
      <c r="X44" s="140"/>
      <c r="Y44" s="140"/>
      <c r="Z44" s="140"/>
      <c r="AA44" s="143"/>
      <c r="AB44" s="139" t="s">
        <v>210</v>
      </c>
      <c r="AC44" s="138">
        <v>43</v>
      </c>
      <c r="AE44" s="138" t="s">
        <v>210</v>
      </c>
      <c r="AF44" s="138">
        <v>139</v>
      </c>
    </row>
    <row r="45" spans="1:32" x14ac:dyDescent="0.25">
      <c r="A45" s="62" t="s">
        <v>9</v>
      </c>
      <c r="B45" s="62" t="s">
        <v>215</v>
      </c>
      <c r="C45" s="60">
        <f t="shared" si="0"/>
        <v>7</v>
      </c>
      <c r="D45" s="110">
        <f t="shared" si="9"/>
        <v>4</v>
      </c>
      <c r="E45" s="9" t="s">
        <v>66</v>
      </c>
      <c r="F45" s="5">
        <f t="shared" si="20"/>
        <v>2</v>
      </c>
      <c r="G45" s="6">
        <f t="shared" si="21"/>
        <v>0</v>
      </c>
      <c r="H45" s="6">
        <f t="shared" si="22"/>
        <v>0</v>
      </c>
      <c r="I45" s="6">
        <f t="shared" si="18"/>
        <v>2</v>
      </c>
      <c r="J45" s="71">
        <f t="shared" si="10"/>
        <v>3</v>
      </c>
      <c r="K45" s="70">
        <f t="shared" si="11"/>
        <v>1</v>
      </c>
      <c r="L45" s="3">
        <f t="shared" si="23"/>
        <v>3</v>
      </c>
      <c r="M45" s="71">
        <f t="shared" si="24"/>
        <v>1</v>
      </c>
      <c r="N45" s="138">
        <f t="shared" si="25"/>
        <v>2</v>
      </c>
      <c r="O45" s="140">
        <f t="shared" si="26"/>
        <v>1</v>
      </c>
      <c r="P45" s="138">
        <f t="shared" si="27"/>
        <v>1</v>
      </c>
      <c r="Q45" s="140">
        <f t="shared" si="19"/>
        <v>1</v>
      </c>
      <c r="R45" s="140">
        <f t="shared" si="28"/>
        <v>0</v>
      </c>
      <c r="S45" s="140">
        <f t="shared" si="29"/>
        <v>0</v>
      </c>
      <c r="T45" s="141">
        <f t="shared" si="30"/>
        <v>6.9999999999999993E-2</v>
      </c>
      <c r="U45" s="142">
        <f t="shared" si="16"/>
        <v>0.33333333333333331</v>
      </c>
      <c r="V45" s="140"/>
      <c r="W45" s="140"/>
      <c r="X45" s="140"/>
      <c r="Y45" s="140"/>
      <c r="Z45" s="140"/>
      <c r="AA45" s="143"/>
      <c r="AB45" s="139" t="s">
        <v>211</v>
      </c>
      <c r="AC45" s="138">
        <v>17</v>
      </c>
      <c r="AE45" s="138" t="s">
        <v>211</v>
      </c>
      <c r="AF45" s="138">
        <v>21</v>
      </c>
    </row>
    <row r="46" spans="1:32" x14ac:dyDescent="0.25">
      <c r="A46" s="62" t="s">
        <v>9</v>
      </c>
      <c r="B46" s="62" t="s">
        <v>216</v>
      </c>
      <c r="C46" s="60">
        <f t="shared" si="0"/>
        <v>19</v>
      </c>
      <c r="D46" s="110">
        <f t="shared" si="9"/>
        <v>9</v>
      </c>
      <c r="E46" s="9" t="s">
        <v>66</v>
      </c>
      <c r="F46" s="5">
        <f t="shared" si="20"/>
        <v>3</v>
      </c>
      <c r="G46" s="6">
        <f t="shared" si="21"/>
        <v>1</v>
      </c>
      <c r="H46" s="6">
        <f t="shared" si="22"/>
        <v>0</v>
      </c>
      <c r="I46" s="6">
        <f t="shared" si="18"/>
        <v>4</v>
      </c>
      <c r="J46" s="71">
        <f t="shared" si="10"/>
        <v>10</v>
      </c>
      <c r="K46" s="70">
        <f t="shared" si="11"/>
        <v>1</v>
      </c>
      <c r="L46" s="3">
        <f t="shared" si="23"/>
        <v>5</v>
      </c>
      <c r="M46" s="71">
        <f t="shared" si="24"/>
        <v>2</v>
      </c>
      <c r="N46" s="138">
        <f t="shared" si="25"/>
        <v>4</v>
      </c>
      <c r="O46" s="140">
        <f t="shared" si="26"/>
        <v>3</v>
      </c>
      <c r="P46" s="138">
        <f t="shared" si="27"/>
        <v>2</v>
      </c>
      <c r="Q46" s="140">
        <f t="shared" si="19"/>
        <v>1</v>
      </c>
      <c r="R46" s="140">
        <f t="shared" si="28"/>
        <v>1</v>
      </c>
      <c r="S46" s="140">
        <f t="shared" si="29"/>
        <v>0</v>
      </c>
      <c r="T46" s="141">
        <f t="shared" si="30"/>
        <v>0.1575</v>
      </c>
      <c r="U46" s="142">
        <f t="shared" si="16"/>
        <v>0.1</v>
      </c>
      <c r="V46" s="140"/>
      <c r="W46" s="140"/>
      <c r="X46" s="140"/>
      <c r="Y46" s="140"/>
      <c r="Z46" s="140"/>
      <c r="AA46" s="143"/>
      <c r="AB46" s="139" t="s">
        <v>212</v>
      </c>
      <c r="AC46" s="138">
        <v>48</v>
      </c>
      <c r="AE46" s="138" t="s">
        <v>212</v>
      </c>
      <c r="AF46" s="138">
        <v>102</v>
      </c>
    </row>
    <row r="47" spans="1:32" x14ac:dyDescent="0.25">
      <c r="A47" s="62" t="s">
        <v>9</v>
      </c>
      <c r="B47" s="62" t="s">
        <v>217</v>
      </c>
      <c r="C47" s="60">
        <f t="shared" si="0"/>
        <v>29</v>
      </c>
      <c r="D47" s="110">
        <f t="shared" si="9"/>
        <v>16</v>
      </c>
      <c r="E47" s="9" t="s">
        <v>66</v>
      </c>
      <c r="F47" s="5">
        <f t="shared" si="20"/>
        <v>4</v>
      </c>
      <c r="G47" s="6">
        <f t="shared" si="21"/>
        <v>2</v>
      </c>
      <c r="H47" s="6">
        <f t="shared" si="22"/>
        <v>0</v>
      </c>
      <c r="I47" s="6">
        <f t="shared" si="18"/>
        <v>6</v>
      </c>
      <c r="J47" s="71">
        <f t="shared" si="10"/>
        <v>13</v>
      </c>
      <c r="K47" s="70">
        <f t="shared" si="11"/>
        <v>1</v>
      </c>
      <c r="L47" s="3">
        <f t="shared" si="23"/>
        <v>7</v>
      </c>
      <c r="M47" s="71">
        <f t="shared" si="24"/>
        <v>4</v>
      </c>
      <c r="N47" s="138">
        <f t="shared" si="25"/>
        <v>6</v>
      </c>
      <c r="O47" s="140">
        <f t="shared" si="26"/>
        <v>5</v>
      </c>
      <c r="P47" s="138">
        <f t="shared" si="27"/>
        <v>3</v>
      </c>
      <c r="Q47" s="140">
        <f t="shared" si="19"/>
        <v>1</v>
      </c>
      <c r="R47" s="140">
        <f t="shared" si="28"/>
        <v>2</v>
      </c>
      <c r="S47" s="140">
        <f t="shared" si="29"/>
        <v>0</v>
      </c>
      <c r="T47" s="141">
        <f t="shared" si="30"/>
        <v>0.27999999999999997</v>
      </c>
      <c r="U47" s="142">
        <f t="shared" si="16"/>
        <v>7.6923076923076927E-2</v>
      </c>
      <c r="V47" s="140"/>
      <c r="W47" s="140"/>
      <c r="X47" s="140"/>
      <c r="Y47" s="140"/>
      <c r="Z47" s="140"/>
      <c r="AA47" s="143"/>
      <c r="AB47" s="139" t="s">
        <v>213</v>
      </c>
      <c r="AC47" s="138">
        <v>8</v>
      </c>
      <c r="AE47" s="138" t="s">
        <v>213</v>
      </c>
      <c r="AF47" s="138">
        <v>8</v>
      </c>
    </row>
    <row r="48" spans="1:32" x14ac:dyDescent="0.25">
      <c r="A48" s="62" t="s">
        <v>9</v>
      </c>
      <c r="B48" s="62" t="s">
        <v>218</v>
      </c>
      <c r="C48" s="60">
        <f t="shared" si="0"/>
        <v>8</v>
      </c>
      <c r="D48" s="110">
        <f t="shared" si="9"/>
        <v>4</v>
      </c>
      <c r="E48" s="9" t="s">
        <v>66</v>
      </c>
      <c r="F48" s="5">
        <f t="shared" si="20"/>
        <v>2</v>
      </c>
      <c r="G48" s="6">
        <f t="shared" si="21"/>
        <v>0</v>
      </c>
      <c r="H48" s="6">
        <f t="shared" si="22"/>
        <v>0</v>
      </c>
      <c r="I48" s="6">
        <f t="shared" si="18"/>
        <v>2</v>
      </c>
      <c r="J48" s="71">
        <f t="shared" si="10"/>
        <v>4</v>
      </c>
      <c r="K48" s="70">
        <f t="shared" si="11"/>
        <v>1</v>
      </c>
      <c r="L48" s="3">
        <f t="shared" si="23"/>
        <v>3</v>
      </c>
      <c r="M48" s="71">
        <f t="shared" si="24"/>
        <v>1</v>
      </c>
      <c r="N48" s="138">
        <f t="shared" si="25"/>
        <v>2</v>
      </c>
      <c r="O48" s="140">
        <f t="shared" si="26"/>
        <v>1</v>
      </c>
      <c r="P48" s="138">
        <f t="shared" si="27"/>
        <v>1</v>
      </c>
      <c r="Q48" s="140">
        <f t="shared" si="19"/>
        <v>1</v>
      </c>
      <c r="R48" s="140">
        <f t="shared" si="28"/>
        <v>0</v>
      </c>
      <c r="S48" s="140">
        <f t="shared" si="29"/>
        <v>0</v>
      </c>
      <c r="T48" s="141">
        <f t="shared" si="30"/>
        <v>6.9999999999999993E-2</v>
      </c>
      <c r="U48" s="142">
        <f t="shared" si="16"/>
        <v>0.25</v>
      </c>
      <c r="V48" s="140"/>
      <c r="W48" s="140"/>
      <c r="X48" s="140"/>
      <c r="Y48" s="140"/>
      <c r="Z48" s="140"/>
      <c r="AA48" s="143"/>
      <c r="AB48" s="139" t="s">
        <v>214</v>
      </c>
      <c r="AC48" s="138">
        <v>4</v>
      </c>
      <c r="AE48" s="138" t="s">
        <v>214</v>
      </c>
      <c r="AF48" s="138">
        <v>4</v>
      </c>
    </row>
    <row r="49" spans="1:32" x14ac:dyDescent="0.25">
      <c r="A49" s="62" t="s">
        <v>10</v>
      </c>
      <c r="B49" s="62" t="s">
        <v>219</v>
      </c>
      <c r="C49" s="60">
        <f t="shared" si="0"/>
        <v>7</v>
      </c>
      <c r="D49" s="110">
        <f t="shared" si="9"/>
        <v>1</v>
      </c>
      <c r="E49" s="9" t="s">
        <v>66</v>
      </c>
      <c r="F49" s="5">
        <f t="shared" si="20"/>
        <v>1</v>
      </c>
      <c r="G49" s="6">
        <f t="shared" si="21"/>
        <v>0</v>
      </c>
      <c r="H49" s="6">
        <f t="shared" si="22"/>
        <v>0</v>
      </c>
      <c r="I49" s="6">
        <f t="shared" si="18"/>
        <v>1</v>
      </c>
      <c r="J49" s="71">
        <f t="shared" si="10"/>
        <v>6</v>
      </c>
      <c r="K49" s="70">
        <f t="shared" si="11"/>
        <v>1</v>
      </c>
      <c r="L49" s="3">
        <f t="shared" si="23"/>
        <v>2</v>
      </c>
      <c r="M49" s="71">
        <f t="shared" si="24"/>
        <v>1</v>
      </c>
      <c r="N49" s="138">
        <f t="shared" si="25"/>
        <v>1</v>
      </c>
      <c r="O49" s="140">
        <f t="shared" si="26"/>
        <v>0</v>
      </c>
      <c r="P49" s="138">
        <f t="shared" si="27"/>
        <v>0</v>
      </c>
      <c r="Q49" s="140">
        <f t="shared" si="19"/>
        <v>1</v>
      </c>
      <c r="R49" s="140">
        <f t="shared" si="28"/>
        <v>0</v>
      </c>
      <c r="S49" s="140">
        <f t="shared" si="29"/>
        <v>0</v>
      </c>
      <c r="T49" s="141">
        <f t="shared" si="30"/>
        <v>1.7499999999999998E-2</v>
      </c>
      <c r="U49" s="142">
        <f t="shared" si="16"/>
        <v>0.16666666666666666</v>
      </c>
      <c r="V49" s="140"/>
      <c r="W49" s="140"/>
      <c r="X49" s="140"/>
      <c r="Y49" s="140"/>
      <c r="Z49" s="140"/>
      <c r="AA49" s="143"/>
      <c r="AB49" s="139" t="s">
        <v>215</v>
      </c>
      <c r="AC49" s="138">
        <v>4</v>
      </c>
      <c r="AE49" s="138" t="s">
        <v>215</v>
      </c>
      <c r="AF49" s="138">
        <v>3</v>
      </c>
    </row>
    <row r="50" spans="1:32" x14ac:dyDescent="0.25">
      <c r="A50" s="62" t="s">
        <v>10</v>
      </c>
      <c r="B50" s="62" t="s">
        <v>220</v>
      </c>
      <c r="C50" s="60">
        <f t="shared" si="0"/>
        <v>16</v>
      </c>
      <c r="D50" s="110">
        <f t="shared" si="9"/>
        <v>2</v>
      </c>
      <c r="E50" s="9" t="s">
        <v>66</v>
      </c>
      <c r="F50" s="5">
        <f t="shared" si="20"/>
        <v>1</v>
      </c>
      <c r="G50" s="6">
        <f t="shared" si="21"/>
        <v>0</v>
      </c>
      <c r="H50" s="6">
        <f t="shared" si="22"/>
        <v>0</v>
      </c>
      <c r="I50" s="6">
        <f t="shared" si="18"/>
        <v>1</v>
      </c>
      <c r="J50" s="71">
        <f t="shared" si="10"/>
        <v>14</v>
      </c>
      <c r="K50" s="70">
        <f t="shared" si="11"/>
        <v>1</v>
      </c>
      <c r="L50" s="3">
        <f t="shared" si="23"/>
        <v>2</v>
      </c>
      <c r="M50" s="71">
        <f t="shared" si="24"/>
        <v>1</v>
      </c>
      <c r="N50" s="138">
        <f t="shared" si="25"/>
        <v>1</v>
      </c>
      <c r="O50" s="140">
        <f t="shared" si="26"/>
        <v>0</v>
      </c>
      <c r="P50" s="138">
        <f t="shared" si="27"/>
        <v>0</v>
      </c>
      <c r="Q50" s="140">
        <f t="shared" si="19"/>
        <v>1</v>
      </c>
      <c r="R50" s="140">
        <f t="shared" si="28"/>
        <v>0</v>
      </c>
      <c r="S50" s="140">
        <f t="shared" si="29"/>
        <v>0</v>
      </c>
      <c r="T50" s="141">
        <f t="shared" si="30"/>
        <v>3.4999999999999996E-2</v>
      </c>
      <c r="U50" s="142">
        <f t="shared" si="16"/>
        <v>7.1428571428571425E-2</v>
      </c>
      <c r="V50" s="140"/>
      <c r="W50" s="140"/>
      <c r="X50" s="140"/>
      <c r="Y50" s="140"/>
      <c r="Z50" s="140"/>
      <c r="AA50" s="143"/>
      <c r="AB50" s="139" t="s">
        <v>216</v>
      </c>
      <c r="AC50" s="138">
        <v>9</v>
      </c>
      <c r="AE50" s="138" t="s">
        <v>216</v>
      </c>
      <c r="AF50" s="138">
        <v>10</v>
      </c>
    </row>
    <row r="51" spans="1:32" x14ac:dyDescent="0.25">
      <c r="A51" s="62" t="s">
        <v>10</v>
      </c>
      <c r="B51" s="62" t="s">
        <v>221</v>
      </c>
      <c r="C51" s="60">
        <f t="shared" si="0"/>
        <v>16</v>
      </c>
      <c r="D51" s="110">
        <f t="shared" si="9"/>
        <v>4</v>
      </c>
      <c r="E51" s="9" t="s">
        <v>66</v>
      </c>
      <c r="F51" s="5">
        <f t="shared" si="20"/>
        <v>2</v>
      </c>
      <c r="G51" s="6">
        <f t="shared" si="21"/>
        <v>0</v>
      </c>
      <c r="H51" s="6">
        <f t="shared" si="22"/>
        <v>0</v>
      </c>
      <c r="I51" s="6">
        <f t="shared" si="18"/>
        <v>2</v>
      </c>
      <c r="J51" s="71">
        <f t="shared" si="10"/>
        <v>12</v>
      </c>
      <c r="K51" s="70">
        <f t="shared" si="11"/>
        <v>1</v>
      </c>
      <c r="L51" s="3">
        <f t="shared" si="23"/>
        <v>3</v>
      </c>
      <c r="M51" s="71">
        <f t="shared" si="24"/>
        <v>1</v>
      </c>
      <c r="N51" s="138">
        <f t="shared" si="25"/>
        <v>2</v>
      </c>
      <c r="O51" s="140">
        <f t="shared" si="26"/>
        <v>1</v>
      </c>
      <c r="P51" s="138">
        <f t="shared" si="27"/>
        <v>1</v>
      </c>
      <c r="Q51" s="140">
        <f t="shared" si="19"/>
        <v>1</v>
      </c>
      <c r="R51" s="140">
        <f t="shared" si="28"/>
        <v>0</v>
      </c>
      <c r="S51" s="140">
        <f t="shared" si="29"/>
        <v>0</v>
      </c>
      <c r="T51" s="141">
        <f t="shared" si="30"/>
        <v>6.9999999999999993E-2</v>
      </c>
      <c r="U51" s="142">
        <f t="shared" si="16"/>
        <v>8.3333333333333329E-2</v>
      </c>
      <c r="V51" s="140"/>
      <c r="W51" s="140"/>
      <c r="X51" s="140"/>
      <c r="Y51" s="140"/>
      <c r="Z51" s="140"/>
      <c r="AA51" s="143"/>
      <c r="AB51" s="139" t="s">
        <v>217</v>
      </c>
      <c r="AC51" s="138">
        <v>16</v>
      </c>
      <c r="AE51" s="138" t="s">
        <v>217</v>
      </c>
      <c r="AF51" s="138">
        <v>13</v>
      </c>
    </row>
    <row r="52" spans="1:32" x14ac:dyDescent="0.25">
      <c r="A52" s="62" t="s">
        <v>10</v>
      </c>
      <c r="B52" s="62" t="s">
        <v>222</v>
      </c>
      <c r="C52" s="60">
        <f t="shared" si="0"/>
        <v>14</v>
      </c>
      <c r="D52" s="110">
        <f t="shared" si="9"/>
        <v>2</v>
      </c>
      <c r="E52" s="9" t="s">
        <v>66</v>
      </c>
      <c r="F52" s="5">
        <f t="shared" si="20"/>
        <v>1</v>
      </c>
      <c r="G52" s="6">
        <f t="shared" si="21"/>
        <v>0</v>
      </c>
      <c r="H52" s="6">
        <f t="shared" si="22"/>
        <v>0</v>
      </c>
      <c r="I52" s="6">
        <f t="shared" si="18"/>
        <v>1</v>
      </c>
      <c r="J52" s="71">
        <f t="shared" si="10"/>
        <v>12</v>
      </c>
      <c r="K52" s="70">
        <f t="shared" si="11"/>
        <v>1</v>
      </c>
      <c r="L52" s="3">
        <f t="shared" si="23"/>
        <v>2</v>
      </c>
      <c r="M52" s="71">
        <f t="shared" si="24"/>
        <v>1</v>
      </c>
      <c r="N52" s="138">
        <f t="shared" si="25"/>
        <v>1</v>
      </c>
      <c r="O52" s="140">
        <f t="shared" si="26"/>
        <v>0</v>
      </c>
      <c r="P52" s="138">
        <f t="shared" si="27"/>
        <v>0</v>
      </c>
      <c r="Q52" s="140">
        <f t="shared" si="19"/>
        <v>1</v>
      </c>
      <c r="R52" s="140">
        <f t="shared" si="28"/>
        <v>0</v>
      </c>
      <c r="S52" s="140">
        <f t="shared" si="29"/>
        <v>0</v>
      </c>
      <c r="T52" s="141">
        <f t="shared" si="30"/>
        <v>3.4999999999999996E-2</v>
      </c>
      <c r="U52" s="142">
        <f t="shared" si="16"/>
        <v>8.3333333333333329E-2</v>
      </c>
      <c r="V52" s="140"/>
      <c r="W52" s="140"/>
      <c r="X52" s="140"/>
      <c r="Y52" s="140"/>
      <c r="Z52" s="140"/>
      <c r="AA52" s="143"/>
      <c r="AB52" s="139" t="s">
        <v>218</v>
      </c>
      <c r="AC52" s="138">
        <v>4</v>
      </c>
      <c r="AE52" s="138" t="s">
        <v>218</v>
      </c>
      <c r="AF52" s="138">
        <v>4</v>
      </c>
    </row>
    <row r="53" spans="1:32" x14ac:dyDescent="0.25">
      <c r="A53" s="62" t="s">
        <v>10</v>
      </c>
      <c r="B53" s="62" t="s">
        <v>291</v>
      </c>
      <c r="C53" s="60">
        <f t="shared" si="0"/>
        <v>5</v>
      </c>
      <c r="D53" s="110">
        <f t="shared" si="9"/>
        <v>0</v>
      </c>
      <c r="E53" s="9" t="s">
        <v>66</v>
      </c>
      <c r="F53" s="5">
        <f t="shared" si="20"/>
        <v>0</v>
      </c>
      <c r="G53" s="6">
        <f t="shared" si="21"/>
        <v>0</v>
      </c>
      <c r="H53" s="6">
        <f t="shared" si="22"/>
        <v>0</v>
      </c>
      <c r="I53" s="6">
        <f t="shared" si="18"/>
        <v>0</v>
      </c>
      <c r="J53" s="71">
        <f t="shared" si="10"/>
        <v>5</v>
      </c>
      <c r="K53" s="70">
        <f t="shared" si="11"/>
        <v>1</v>
      </c>
      <c r="L53" s="3">
        <f t="shared" si="23"/>
        <v>1</v>
      </c>
      <c r="M53" s="71">
        <f t="shared" si="24"/>
        <v>0</v>
      </c>
      <c r="N53" s="138">
        <f t="shared" si="25"/>
        <v>0</v>
      </c>
      <c r="O53" s="140">
        <f t="shared" si="26"/>
        <v>0</v>
      </c>
      <c r="P53" s="138">
        <f t="shared" si="27"/>
        <v>0</v>
      </c>
      <c r="Q53" s="140">
        <f t="shared" si="19"/>
        <v>0</v>
      </c>
      <c r="R53" s="140">
        <f t="shared" si="28"/>
        <v>0</v>
      </c>
      <c r="S53" s="140">
        <f t="shared" si="29"/>
        <v>0</v>
      </c>
      <c r="T53" s="141">
        <f t="shared" si="30"/>
        <v>0</v>
      </c>
      <c r="U53" s="142">
        <f t="shared" si="16"/>
        <v>0.2</v>
      </c>
      <c r="V53" s="140"/>
      <c r="W53" s="140"/>
      <c r="X53" s="140"/>
      <c r="Y53" s="140"/>
      <c r="Z53" s="140"/>
      <c r="AA53" s="143" t="s">
        <v>302</v>
      </c>
      <c r="AB53" s="139"/>
      <c r="AC53" s="138">
        <v>193</v>
      </c>
      <c r="AD53" s="138" t="s">
        <v>302</v>
      </c>
      <c r="AF53" s="138">
        <v>346</v>
      </c>
    </row>
    <row r="54" spans="1:32" x14ac:dyDescent="0.25">
      <c r="A54" s="62" t="s">
        <v>11</v>
      </c>
      <c r="B54" s="62" t="s">
        <v>223</v>
      </c>
      <c r="C54" s="60">
        <f t="shared" si="0"/>
        <v>241</v>
      </c>
      <c r="D54" s="110">
        <f t="shared" si="9"/>
        <v>214</v>
      </c>
      <c r="E54" s="9" t="s">
        <v>67</v>
      </c>
      <c r="F54" s="5">
        <f t="shared" si="20"/>
        <v>45</v>
      </c>
      <c r="G54" s="6">
        <f t="shared" si="21"/>
        <v>26</v>
      </c>
      <c r="H54" s="6">
        <f t="shared" si="22"/>
        <v>4</v>
      </c>
      <c r="I54" s="6">
        <f t="shared" si="18"/>
        <v>75</v>
      </c>
      <c r="J54" s="71">
        <f t="shared" si="10"/>
        <v>27</v>
      </c>
      <c r="K54" s="70">
        <f t="shared" si="11"/>
        <v>1</v>
      </c>
      <c r="L54" s="3">
        <f t="shared" si="23"/>
        <v>76</v>
      </c>
      <c r="M54" s="71">
        <f t="shared" si="24"/>
        <v>43</v>
      </c>
      <c r="N54" s="138">
        <f t="shared" si="25"/>
        <v>75</v>
      </c>
      <c r="O54" s="140">
        <f t="shared" si="26"/>
        <v>75</v>
      </c>
      <c r="P54" s="138">
        <f t="shared" si="27"/>
        <v>45</v>
      </c>
      <c r="Q54" s="140">
        <f t="shared" si="19"/>
        <v>0</v>
      </c>
      <c r="R54" s="140">
        <f t="shared" si="28"/>
        <v>26</v>
      </c>
      <c r="S54" s="140">
        <f t="shared" si="29"/>
        <v>4</v>
      </c>
      <c r="T54" s="141">
        <f t="shared" si="30"/>
        <v>3.7450000000000001</v>
      </c>
      <c r="U54" s="142">
        <f t="shared" si="16"/>
        <v>3.7037037037037035E-2</v>
      </c>
      <c r="V54" s="140"/>
      <c r="W54" s="140"/>
      <c r="X54" s="140"/>
      <c r="Y54" s="140"/>
      <c r="Z54" s="140"/>
      <c r="AA54" s="143" t="s">
        <v>10</v>
      </c>
      <c r="AB54" s="139" t="s">
        <v>219</v>
      </c>
      <c r="AC54" s="138">
        <v>1</v>
      </c>
      <c r="AD54" s="138" t="s">
        <v>10</v>
      </c>
      <c r="AE54" s="138" t="s">
        <v>219</v>
      </c>
      <c r="AF54" s="138">
        <v>6</v>
      </c>
    </row>
    <row r="55" spans="1:32" x14ac:dyDescent="0.25">
      <c r="A55" s="62" t="s">
        <v>11</v>
      </c>
      <c r="B55" s="62" t="s">
        <v>224</v>
      </c>
      <c r="C55" s="60">
        <f t="shared" si="0"/>
        <v>60</v>
      </c>
      <c r="D55" s="110">
        <f t="shared" si="9"/>
        <v>10</v>
      </c>
      <c r="E55" s="9" t="s">
        <v>67</v>
      </c>
      <c r="F55" s="5">
        <f t="shared" si="20"/>
        <v>3</v>
      </c>
      <c r="G55" s="6">
        <f t="shared" si="21"/>
        <v>1</v>
      </c>
      <c r="H55" s="6">
        <f t="shared" si="22"/>
        <v>0</v>
      </c>
      <c r="I55" s="6">
        <f t="shared" si="18"/>
        <v>4</v>
      </c>
      <c r="J55" s="71">
        <f t="shared" si="10"/>
        <v>50</v>
      </c>
      <c r="K55" s="70">
        <f t="shared" si="11"/>
        <v>1</v>
      </c>
      <c r="L55" s="3">
        <f t="shared" si="23"/>
        <v>5</v>
      </c>
      <c r="M55" s="71">
        <f t="shared" si="24"/>
        <v>2</v>
      </c>
      <c r="N55" s="138">
        <f t="shared" si="25"/>
        <v>4</v>
      </c>
      <c r="O55" s="140">
        <f t="shared" si="26"/>
        <v>3</v>
      </c>
      <c r="P55" s="138">
        <f t="shared" si="27"/>
        <v>2</v>
      </c>
      <c r="Q55" s="140">
        <f t="shared" si="19"/>
        <v>1</v>
      </c>
      <c r="R55" s="140">
        <f t="shared" si="28"/>
        <v>1</v>
      </c>
      <c r="S55" s="140">
        <f t="shared" si="29"/>
        <v>0</v>
      </c>
      <c r="T55" s="141">
        <f t="shared" si="30"/>
        <v>0.17499999999999999</v>
      </c>
      <c r="U55" s="142">
        <f t="shared" si="16"/>
        <v>0.02</v>
      </c>
      <c r="V55" s="140"/>
      <c r="W55" s="140"/>
      <c r="X55" s="140"/>
      <c r="Y55" s="140"/>
      <c r="Z55" s="140"/>
      <c r="AA55" s="143"/>
      <c r="AB55" s="139" t="s">
        <v>220</v>
      </c>
      <c r="AC55" s="138">
        <v>2</v>
      </c>
      <c r="AE55" s="138" t="s">
        <v>220</v>
      </c>
      <c r="AF55" s="138">
        <v>14</v>
      </c>
    </row>
    <row r="56" spans="1:32" x14ac:dyDescent="0.25">
      <c r="A56" s="62" t="s">
        <v>11</v>
      </c>
      <c r="B56" s="62" t="s">
        <v>225</v>
      </c>
      <c r="C56" s="60">
        <f t="shared" si="0"/>
        <v>106</v>
      </c>
      <c r="D56" s="110">
        <f t="shared" si="9"/>
        <v>20</v>
      </c>
      <c r="E56" s="9" t="s">
        <v>67</v>
      </c>
      <c r="F56" s="5">
        <f t="shared" si="20"/>
        <v>5</v>
      </c>
      <c r="G56" s="6">
        <f t="shared" si="21"/>
        <v>2</v>
      </c>
      <c r="H56" s="6">
        <f t="shared" si="22"/>
        <v>0</v>
      </c>
      <c r="I56" s="6">
        <f t="shared" si="18"/>
        <v>7</v>
      </c>
      <c r="J56" s="71">
        <f t="shared" si="10"/>
        <v>86</v>
      </c>
      <c r="K56" s="70">
        <f t="shared" si="11"/>
        <v>1</v>
      </c>
      <c r="L56" s="3">
        <f t="shared" si="23"/>
        <v>8</v>
      </c>
      <c r="M56" s="71">
        <f t="shared" si="24"/>
        <v>4</v>
      </c>
      <c r="N56" s="138">
        <f t="shared" si="25"/>
        <v>7</v>
      </c>
      <c r="O56" s="140">
        <f t="shared" si="26"/>
        <v>6</v>
      </c>
      <c r="P56" s="138">
        <f t="shared" si="27"/>
        <v>4</v>
      </c>
      <c r="Q56" s="140">
        <f t="shared" si="19"/>
        <v>1</v>
      </c>
      <c r="R56" s="140">
        <f t="shared" si="28"/>
        <v>2</v>
      </c>
      <c r="S56" s="140">
        <f t="shared" si="29"/>
        <v>0</v>
      </c>
      <c r="T56" s="141">
        <f t="shared" si="30"/>
        <v>0.35</v>
      </c>
      <c r="U56" s="142">
        <f t="shared" si="16"/>
        <v>1.1627906976744186E-2</v>
      </c>
      <c r="V56" s="140"/>
      <c r="W56" s="140"/>
      <c r="X56" s="140"/>
      <c r="Y56" s="140"/>
      <c r="Z56" s="140"/>
      <c r="AA56" s="143"/>
      <c r="AB56" s="139" t="s">
        <v>221</v>
      </c>
      <c r="AC56" s="138">
        <v>4</v>
      </c>
      <c r="AE56" s="138" t="s">
        <v>221</v>
      </c>
      <c r="AF56" s="138">
        <v>12</v>
      </c>
    </row>
    <row r="57" spans="1:32" x14ac:dyDescent="0.25">
      <c r="A57" s="62" t="s">
        <v>11</v>
      </c>
      <c r="B57" s="62" t="s">
        <v>226</v>
      </c>
      <c r="C57" s="60">
        <f t="shared" si="0"/>
        <v>55</v>
      </c>
      <c r="D57" s="110">
        <f t="shared" si="9"/>
        <v>13</v>
      </c>
      <c r="E57" s="9" t="s">
        <v>67</v>
      </c>
      <c r="F57" s="5">
        <f t="shared" si="20"/>
        <v>3</v>
      </c>
      <c r="G57" s="6">
        <f t="shared" si="21"/>
        <v>2</v>
      </c>
      <c r="H57" s="6">
        <f t="shared" si="22"/>
        <v>0</v>
      </c>
      <c r="I57" s="6">
        <f t="shared" si="18"/>
        <v>5</v>
      </c>
      <c r="J57" s="71">
        <f t="shared" si="10"/>
        <v>42</v>
      </c>
      <c r="K57" s="70">
        <f t="shared" si="11"/>
        <v>1</v>
      </c>
      <c r="L57" s="3">
        <f t="shared" si="23"/>
        <v>6</v>
      </c>
      <c r="M57" s="71">
        <f t="shared" si="24"/>
        <v>3</v>
      </c>
      <c r="N57" s="138">
        <f t="shared" si="25"/>
        <v>5</v>
      </c>
      <c r="O57" s="140">
        <f t="shared" si="26"/>
        <v>5</v>
      </c>
      <c r="P57" s="138">
        <f t="shared" si="27"/>
        <v>3</v>
      </c>
      <c r="Q57" s="140">
        <f t="shared" si="19"/>
        <v>0</v>
      </c>
      <c r="R57" s="140">
        <f t="shared" si="28"/>
        <v>2</v>
      </c>
      <c r="S57" s="140">
        <f t="shared" si="29"/>
        <v>0</v>
      </c>
      <c r="T57" s="141">
        <f t="shared" si="30"/>
        <v>0.22749999999999998</v>
      </c>
      <c r="U57" s="142">
        <f t="shared" si="16"/>
        <v>2.3809523809523808E-2</v>
      </c>
      <c r="V57" s="140"/>
      <c r="W57" s="140"/>
      <c r="X57" s="140"/>
      <c r="Y57" s="140"/>
      <c r="Z57" s="140"/>
      <c r="AA57" s="143"/>
      <c r="AB57" s="139" t="s">
        <v>222</v>
      </c>
      <c r="AC57" s="138">
        <v>2</v>
      </c>
      <c r="AE57" s="138" t="s">
        <v>222</v>
      </c>
      <c r="AF57" s="138">
        <v>12</v>
      </c>
    </row>
    <row r="58" spans="1:32" x14ac:dyDescent="0.25">
      <c r="A58" s="62" t="s">
        <v>11</v>
      </c>
      <c r="B58" s="62" t="s">
        <v>227</v>
      </c>
      <c r="C58" s="60">
        <f t="shared" si="0"/>
        <v>306</v>
      </c>
      <c r="D58" s="110">
        <f t="shared" si="9"/>
        <v>147</v>
      </c>
      <c r="E58" s="9" t="s">
        <v>67</v>
      </c>
      <c r="F58" s="5">
        <f t="shared" si="20"/>
        <v>31</v>
      </c>
      <c r="G58" s="6">
        <f t="shared" si="21"/>
        <v>18</v>
      </c>
      <c r="H58" s="6">
        <f t="shared" si="22"/>
        <v>3</v>
      </c>
      <c r="I58" s="6">
        <f t="shared" si="18"/>
        <v>52</v>
      </c>
      <c r="J58" s="71">
        <f t="shared" si="10"/>
        <v>159</v>
      </c>
      <c r="K58" s="70">
        <f t="shared" si="11"/>
        <v>2</v>
      </c>
      <c r="L58" s="3">
        <f t="shared" si="23"/>
        <v>54</v>
      </c>
      <c r="M58" s="71">
        <f t="shared" si="24"/>
        <v>30</v>
      </c>
      <c r="N58" s="138">
        <f t="shared" si="25"/>
        <v>52</v>
      </c>
      <c r="O58" s="140">
        <f t="shared" si="26"/>
        <v>52</v>
      </c>
      <c r="P58" s="138">
        <f t="shared" si="27"/>
        <v>31</v>
      </c>
      <c r="Q58" s="140">
        <f t="shared" si="19"/>
        <v>0</v>
      </c>
      <c r="R58" s="140">
        <f t="shared" si="28"/>
        <v>18</v>
      </c>
      <c r="S58" s="140">
        <f t="shared" si="29"/>
        <v>3</v>
      </c>
      <c r="T58" s="141">
        <f t="shared" si="30"/>
        <v>2.5725000000000002</v>
      </c>
      <c r="U58" s="142">
        <f t="shared" si="16"/>
        <v>1.2578616352201259E-2</v>
      </c>
      <c r="V58" s="140"/>
      <c r="W58" s="140"/>
      <c r="X58" s="140"/>
      <c r="Y58" s="140"/>
      <c r="Z58" s="140"/>
      <c r="AA58" s="143" t="s">
        <v>313</v>
      </c>
      <c r="AB58" s="139"/>
      <c r="AC58" s="138">
        <v>9</v>
      </c>
      <c r="AE58" s="138" t="s">
        <v>291</v>
      </c>
      <c r="AF58" s="138">
        <v>5</v>
      </c>
    </row>
    <row r="59" spans="1:32" x14ac:dyDescent="0.25">
      <c r="A59" s="62" t="s">
        <v>11</v>
      </c>
      <c r="B59" s="62" t="s">
        <v>228</v>
      </c>
      <c r="C59" s="60">
        <f t="shared" si="0"/>
        <v>676</v>
      </c>
      <c r="D59" s="110">
        <f t="shared" si="9"/>
        <v>581</v>
      </c>
      <c r="E59" s="9" t="s">
        <v>67</v>
      </c>
      <c r="F59" s="5">
        <f t="shared" si="20"/>
        <v>123</v>
      </c>
      <c r="G59" s="6">
        <f t="shared" si="21"/>
        <v>71</v>
      </c>
      <c r="H59" s="6">
        <f t="shared" si="22"/>
        <v>10</v>
      </c>
      <c r="I59" s="6">
        <f t="shared" si="18"/>
        <v>204</v>
      </c>
      <c r="J59" s="71">
        <f t="shared" si="10"/>
        <v>95</v>
      </c>
      <c r="K59" s="70">
        <f t="shared" si="11"/>
        <v>1</v>
      </c>
      <c r="L59" s="3">
        <f t="shared" si="23"/>
        <v>205</v>
      </c>
      <c r="M59" s="71">
        <f t="shared" si="24"/>
        <v>117</v>
      </c>
      <c r="N59" s="138">
        <f t="shared" si="25"/>
        <v>204</v>
      </c>
      <c r="O59" s="140">
        <f t="shared" si="26"/>
        <v>203</v>
      </c>
      <c r="P59" s="138">
        <f t="shared" si="27"/>
        <v>122</v>
      </c>
      <c r="Q59" s="140">
        <f t="shared" si="19"/>
        <v>1</v>
      </c>
      <c r="R59" s="140">
        <f t="shared" si="28"/>
        <v>71</v>
      </c>
      <c r="S59" s="140">
        <f t="shared" si="29"/>
        <v>10</v>
      </c>
      <c r="T59" s="141">
        <f t="shared" si="30"/>
        <v>10.1675</v>
      </c>
      <c r="U59" s="142">
        <f t="shared" si="16"/>
        <v>1.0526315789473684E-2</v>
      </c>
      <c r="V59" s="140"/>
      <c r="W59" s="140"/>
      <c r="X59" s="140"/>
      <c r="Y59" s="140"/>
      <c r="Z59" s="140"/>
      <c r="AA59" s="143" t="s">
        <v>11</v>
      </c>
      <c r="AB59" s="139" t="s">
        <v>223</v>
      </c>
      <c r="AC59" s="138">
        <v>214</v>
      </c>
      <c r="AD59" s="138" t="s">
        <v>313</v>
      </c>
      <c r="AF59" s="138">
        <v>49</v>
      </c>
    </row>
    <row r="60" spans="1:32" x14ac:dyDescent="0.25">
      <c r="A60" s="62" t="s">
        <v>11</v>
      </c>
      <c r="B60" s="62" t="s">
        <v>229</v>
      </c>
      <c r="C60" s="60">
        <f t="shared" si="0"/>
        <v>804</v>
      </c>
      <c r="D60" s="110">
        <f t="shared" si="9"/>
        <v>747</v>
      </c>
      <c r="E60" s="9" t="s">
        <v>67</v>
      </c>
      <c r="F60" s="5">
        <f t="shared" si="20"/>
        <v>157</v>
      </c>
      <c r="G60" s="6">
        <f t="shared" si="21"/>
        <v>92</v>
      </c>
      <c r="H60" s="6">
        <f t="shared" si="22"/>
        <v>13</v>
      </c>
      <c r="I60" s="6">
        <f t="shared" si="18"/>
        <v>262</v>
      </c>
      <c r="J60" s="71">
        <f t="shared" si="10"/>
        <v>57</v>
      </c>
      <c r="K60" s="70">
        <f t="shared" si="11"/>
        <v>1</v>
      </c>
      <c r="L60" s="3">
        <f t="shared" si="23"/>
        <v>263</v>
      </c>
      <c r="M60" s="71">
        <f t="shared" si="24"/>
        <v>150</v>
      </c>
      <c r="N60" s="138">
        <f t="shared" si="25"/>
        <v>262</v>
      </c>
      <c r="O60" s="140">
        <f t="shared" si="26"/>
        <v>262</v>
      </c>
      <c r="P60" s="138">
        <f t="shared" si="27"/>
        <v>157</v>
      </c>
      <c r="Q60" s="140">
        <f t="shared" si="19"/>
        <v>0</v>
      </c>
      <c r="R60" s="140">
        <f t="shared" si="28"/>
        <v>92</v>
      </c>
      <c r="S60" s="140">
        <f t="shared" si="29"/>
        <v>13</v>
      </c>
      <c r="T60" s="141">
        <f t="shared" si="30"/>
        <v>13.0725</v>
      </c>
      <c r="U60" s="142">
        <f t="shared" si="16"/>
        <v>1.7543859649122806E-2</v>
      </c>
      <c r="V60" s="140"/>
      <c r="W60" s="140"/>
      <c r="X60" s="140"/>
      <c r="Y60" s="140"/>
      <c r="Z60" s="140"/>
      <c r="AA60" s="143"/>
      <c r="AB60" s="139" t="s">
        <v>224</v>
      </c>
      <c r="AC60" s="138">
        <v>10</v>
      </c>
      <c r="AD60" s="138" t="s">
        <v>11</v>
      </c>
      <c r="AE60" s="138" t="s">
        <v>223</v>
      </c>
      <c r="AF60" s="138">
        <v>27</v>
      </c>
    </row>
    <row r="61" spans="1:32" x14ac:dyDescent="0.25">
      <c r="A61" s="62" t="s">
        <v>11</v>
      </c>
      <c r="B61" s="62" t="s">
        <v>230</v>
      </c>
      <c r="C61" s="60">
        <f t="shared" si="0"/>
        <v>163</v>
      </c>
      <c r="D61" s="110">
        <f t="shared" si="9"/>
        <v>100</v>
      </c>
      <c r="E61" s="9" t="s">
        <v>67</v>
      </c>
      <c r="F61" s="5">
        <f t="shared" si="20"/>
        <v>21</v>
      </c>
      <c r="G61" s="6">
        <f t="shared" si="21"/>
        <v>12</v>
      </c>
      <c r="H61" s="6">
        <f t="shared" si="22"/>
        <v>2</v>
      </c>
      <c r="I61" s="6">
        <f t="shared" si="18"/>
        <v>35</v>
      </c>
      <c r="J61" s="71">
        <f t="shared" si="10"/>
        <v>63</v>
      </c>
      <c r="K61" s="70">
        <f t="shared" si="11"/>
        <v>1</v>
      </c>
      <c r="L61" s="3">
        <f t="shared" si="23"/>
        <v>36</v>
      </c>
      <c r="M61" s="71">
        <f t="shared" si="24"/>
        <v>20</v>
      </c>
      <c r="N61" s="138">
        <f t="shared" si="25"/>
        <v>35</v>
      </c>
      <c r="O61" s="140">
        <f t="shared" si="26"/>
        <v>35</v>
      </c>
      <c r="P61" s="138">
        <f t="shared" si="27"/>
        <v>21</v>
      </c>
      <c r="Q61" s="140">
        <f t="shared" si="19"/>
        <v>0</v>
      </c>
      <c r="R61" s="140">
        <f t="shared" si="28"/>
        <v>12</v>
      </c>
      <c r="S61" s="140">
        <f t="shared" si="29"/>
        <v>2</v>
      </c>
      <c r="T61" s="141">
        <f t="shared" si="30"/>
        <v>1.75</v>
      </c>
      <c r="U61" s="142">
        <f t="shared" si="16"/>
        <v>1.5873015873015872E-2</v>
      </c>
      <c r="V61" s="140"/>
      <c r="W61" s="140"/>
      <c r="X61" s="140"/>
      <c r="Y61" s="140"/>
      <c r="Z61" s="140"/>
      <c r="AA61" s="143"/>
      <c r="AB61" s="139" t="s">
        <v>225</v>
      </c>
      <c r="AC61" s="138">
        <v>20</v>
      </c>
      <c r="AE61" s="138" t="s">
        <v>224</v>
      </c>
      <c r="AF61" s="138">
        <v>50</v>
      </c>
    </row>
    <row r="62" spans="1:32" x14ac:dyDescent="0.25">
      <c r="A62" s="62" t="s">
        <v>12</v>
      </c>
      <c r="B62" s="62" t="s">
        <v>231</v>
      </c>
      <c r="C62" s="60">
        <f t="shared" si="0"/>
        <v>132</v>
      </c>
      <c r="D62" s="110">
        <f t="shared" si="9"/>
        <v>28</v>
      </c>
      <c r="E62" s="9" t="s">
        <v>66</v>
      </c>
      <c r="F62" s="5">
        <f t="shared" si="20"/>
        <v>7</v>
      </c>
      <c r="G62" s="6">
        <f t="shared" si="21"/>
        <v>3</v>
      </c>
      <c r="H62" s="6">
        <f t="shared" si="22"/>
        <v>0</v>
      </c>
      <c r="I62" s="6">
        <f t="shared" si="18"/>
        <v>10</v>
      </c>
      <c r="J62" s="71">
        <f t="shared" si="10"/>
        <v>104</v>
      </c>
      <c r="K62" s="70">
        <f t="shared" si="11"/>
        <v>2</v>
      </c>
      <c r="L62" s="3">
        <f t="shared" si="23"/>
        <v>12</v>
      </c>
      <c r="M62" s="71">
        <f t="shared" si="24"/>
        <v>6</v>
      </c>
      <c r="N62" s="138">
        <f t="shared" si="25"/>
        <v>10</v>
      </c>
      <c r="O62" s="140">
        <f t="shared" si="26"/>
        <v>9</v>
      </c>
      <c r="P62" s="138">
        <f t="shared" si="27"/>
        <v>6</v>
      </c>
      <c r="Q62" s="140">
        <f t="shared" si="19"/>
        <v>1</v>
      </c>
      <c r="R62" s="140">
        <f t="shared" si="28"/>
        <v>3</v>
      </c>
      <c r="S62" s="140">
        <f t="shared" si="29"/>
        <v>0</v>
      </c>
      <c r="T62" s="141">
        <f t="shared" si="30"/>
        <v>0.49</v>
      </c>
      <c r="U62" s="142">
        <f t="shared" si="16"/>
        <v>1.9230769230769232E-2</v>
      </c>
      <c r="V62" s="140"/>
      <c r="W62" s="140"/>
      <c r="X62" s="140"/>
      <c r="Y62" s="140"/>
      <c r="Z62" s="140"/>
      <c r="AA62" s="143"/>
      <c r="AB62" s="139" t="s">
        <v>226</v>
      </c>
      <c r="AC62" s="138">
        <v>13</v>
      </c>
      <c r="AE62" s="138" t="s">
        <v>225</v>
      </c>
      <c r="AF62" s="138">
        <v>86</v>
      </c>
    </row>
    <row r="63" spans="1:32" x14ac:dyDescent="0.25">
      <c r="A63" s="62" t="s">
        <v>12</v>
      </c>
      <c r="B63" s="62" t="s">
        <v>232</v>
      </c>
      <c r="C63" s="60">
        <f t="shared" si="0"/>
        <v>101</v>
      </c>
      <c r="D63" s="110">
        <f t="shared" si="9"/>
        <v>33</v>
      </c>
      <c r="E63" s="9" t="s">
        <v>66</v>
      </c>
      <c r="F63" s="5">
        <f t="shared" si="20"/>
        <v>7</v>
      </c>
      <c r="G63" s="6">
        <f t="shared" si="21"/>
        <v>4</v>
      </c>
      <c r="H63" s="6">
        <f t="shared" si="22"/>
        <v>1</v>
      </c>
      <c r="I63" s="6">
        <f t="shared" si="18"/>
        <v>12</v>
      </c>
      <c r="J63" s="71">
        <f t="shared" si="10"/>
        <v>68</v>
      </c>
      <c r="K63" s="70">
        <f t="shared" si="11"/>
        <v>1</v>
      </c>
      <c r="L63" s="3">
        <f t="shared" si="23"/>
        <v>13</v>
      </c>
      <c r="M63" s="71">
        <f t="shared" si="24"/>
        <v>7</v>
      </c>
      <c r="N63" s="138">
        <f t="shared" si="25"/>
        <v>12</v>
      </c>
      <c r="O63" s="140">
        <f t="shared" si="26"/>
        <v>12</v>
      </c>
      <c r="P63" s="138">
        <f t="shared" si="27"/>
        <v>7</v>
      </c>
      <c r="Q63" s="140">
        <f t="shared" si="19"/>
        <v>0</v>
      </c>
      <c r="R63" s="140">
        <f t="shared" si="28"/>
        <v>4</v>
      </c>
      <c r="S63" s="140">
        <f t="shared" si="29"/>
        <v>1</v>
      </c>
      <c r="T63" s="141">
        <f t="shared" si="30"/>
        <v>0.57750000000000001</v>
      </c>
      <c r="U63" s="142">
        <f t="shared" si="16"/>
        <v>1.4705882352941176E-2</v>
      </c>
      <c r="V63" s="140"/>
      <c r="W63" s="140"/>
      <c r="X63" s="140"/>
      <c r="Y63" s="140"/>
      <c r="Z63" s="140"/>
      <c r="AA63" s="143"/>
      <c r="AB63" s="139" t="s">
        <v>227</v>
      </c>
      <c r="AC63" s="138">
        <v>147</v>
      </c>
      <c r="AE63" s="138" t="s">
        <v>226</v>
      </c>
      <c r="AF63" s="138">
        <v>42</v>
      </c>
    </row>
    <row r="64" spans="1:32" x14ac:dyDescent="0.25">
      <c r="A64" s="62" t="s">
        <v>12</v>
      </c>
      <c r="B64" s="62" t="s">
        <v>233</v>
      </c>
      <c r="C64" s="60">
        <f t="shared" si="0"/>
        <v>155</v>
      </c>
      <c r="D64" s="110">
        <f t="shared" si="9"/>
        <v>46</v>
      </c>
      <c r="E64" s="9" t="s">
        <v>66</v>
      </c>
      <c r="F64" s="5">
        <f t="shared" si="20"/>
        <v>10</v>
      </c>
      <c r="G64" s="6">
        <f t="shared" si="21"/>
        <v>6</v>
      </c>
      <c r="H64" s="6">
        <f t="shared" si="22"/>
        <v>1</v>
      </c>
      <c r="I64" s="6">
        <f t="shared" si="18"/>
        <v>17</v>
      </c>
      <c r="J64" s="71">
        <f t="shared" si="10"/>
        <v>109</v>
      </c>
      <c r="K64" s="70">
        <f t="shared" si="11"/>
        <v>2</v>
      </c>
      <c r="L64" s="3">
        <f t="shared" si="23"/>
        <v>19</v>
      </c>
      <c r="M64" s="71">
        <f t="shared" si="24"/>
        <v>10</v>
      </c>
      <c r="N64" s="138">
        <f t="shared" si="25"/>
        <v>17</v>
      </c>
      <c r="O64" s="140">
        <f t="shared" si="26"/>
        <v>17</v>
      </c>
      <c r="P64" s="138">
        <f t="shared" si="27"/>
        <v>10</v>
      </c>
      <c r="Q64" s="140">
        <f t="shared" si="19"/>
        <v>0</v>
      </c>
      <c r="R64" s="140">
        <f t="shared" si="28"/>
        <v>6</v>
      </c>
      <c r="S64" s="140">
        <f t="shared" si="29"/>
        <v>1</v>
      </c>
      <c r="T64" s="141">
        <f t="shared" si="30"/>
        <v>0.80500000000000005</v>
      </c>
      <c r="U64" s="142">
        <f t="shared" si="16"/>
        <v>1.834862385321101E-2</v>
      </c>
      <c r="V64" s="140"/>
      <c r="W64" s="140"/>
      <c r="X64" s="140"/>
      <c r="Y64" s="140"/>
      <c r="Z64" s="140"/>
      <c r="AA64" s="143"/>
      <c r="AB64" s="139" t="s">
        <v>228</v>
      </c>
      <c r="AC64" s="138">
        <v>581</v>
      </c>
      <c r="AE64" s="138" t="s">
        <v>227</v>
      </c>
      <c r="AF64" s="138">
        <v>159</v>
      </c>
    </row>
    <row r="65" spans="1:32" x14ac:dyDescent="0.25">
      <c r="A65" s="62" t="s">
        <v>12</v>
      </c>
      <c r="B65" s="62" t="s">
        <v>234</v>
      </c>
      <c r="C65" s="60">
        <f t="shared" si="0"/>
        <v>71</v>
      </c>
      <c r="D65" s="110">
        <f t="shared" si="9"/>
        <v>30</v>
      </c>
      <c r="E65" s="9" t="s">
        <v>66</v>
      </c>
      <c r="F65" s="5">
        <f t="shared" si="20"/>
        <v>6</v>
      </c>
      <c r="G65" s="6">
        <f t="shared" si="21"/>
        <v>4</v>
      </c>
      <c r="H65" s="6">
        <f t="shared" si="22"/>
        <v>1</v>
      </c>
      <c r="I65" s="6">
        <f t="shared" si="18"/>
        <v>11</v>
      </c>
      <c r="J65" s="71">
        <f t="shared" si="10"/>
        <v>41</v>
      </c>
      <c r="K65" s="70">
        <f t="shared" si="11"/>
        <v>1</v>
      </c>
      <c r="L65" s="3">
        <f t="shared" si="23"/>
        <v>12</v>
      </c>
      <c r="M65" s="71">
        <f t="shared" si="24"/>
        <v>6</v>
      </c>
      <c r="N65" s="138">
        <f t="shared" si="25"/>
        <v>11</v>
      </c>
      <c r="O65" s="140">
        <f t="shared" si="26"/>
        <v>11</v>
      </c>
      <c r="P65" s="138">
        <f t="shared" si="27"/>
        <v>6</v>
      </c>
      <c r="Q65" s="140">
        <f t="shared" si="19"/>
        <v>0</v>
      </c>
      <c r="R65" s="140">
        <f t="shared" si="28"/>
        <v>4</v>
      </c>
      <c r="S65" s="140">
        <f t="shared" si="29"/>
        <v>1</v>
      </c>
      <c r="T65" s="141">
        <f t="shared" si="30"/>
        <v>0.52499999999999991</v>
      </c>
      <c r="U65" s="142">
        <f t="shared" si="16"/>
        <v>2.4390243902439025E-2</v>
      </c>
      <c r="V65" s="140"/>
      <c r="W65" s="140"/>
      <c r="X65" s="140"/>
      <c r="Y65" s="140"/>
      <c r="Z65" s="140"/>
      <c r="AA65" s="143"/>
      <c r="AB65" s="139" t="s">
        <v>229</v>
      </c>
      <c r="AC65" s="138">
        <v>747</v>
      </c>
      <c r="AE65" s="138" t="s">
        <v>228</v>
      </c>
      <c r="AF65" s="138">
        <v>95</v>
      </c>
    </row>
    <row r="66" spans="1:32" x14ac:dyDescent="0.25">
      <c r="A66" s="62" t="s">
        <v>12</v>
      </c>
      <c r="B66" s="62" t="s">
        <v>235</v>
      </c>
      <c r="C66" s="60">
        <f t="shared" si="0"/>
        <v>105</v>
      </c>
      <c r="D66" s="110">
        <f t="shared" si="9"/>
        <v>32</v>
      </c>
      <c r="E66" s="9" t="s">
        <v>66</v>
      </c>
      <c r="F66" s="5">
        <f t="shared" si="20"/>
        <v>7</v>
      </c>
      <c r="G66" s="6">
        <f t="shared" si="21"/>
        <v>4</v>
      </c>
      <c r="H66" s="6">
        <f t="shared" si="22"/>
        <v>1</v>
      </c>
      <c r="I66" s="6">
        <f t="shared" si="18"/>
        <v>12</v>
      </c>
      <c r="J66" s="71">
        <f t="shared" si="10"/>
        <v>73</v>
      </c>
      <c r="K66" s="70">
        <f t="shared" si="11"/>
        <v>1</v>
      </c>
      <c r="L66" s="3">
        <f t="shared" si="23"/>
        <v>13</v>
      </c>
      <c r="M66" s="71">
        <f t="shared" si="24"/>
        <v>7</v>
      </c>
      <c r="N66" s="138">
        <f t="shared" si="25"/>
        <v>12</v>
      </c>
      <c r="O66" s="140">
        <f t="shared" si="26"/>
        <v>12</v>
      </c>
      <c r="P66" s="138">
        <f t="shared" si="27"/>
        <v>7</v>
      </c>
      <c r="Q66" s="140">
        <f t="shared" si="19"/>
        <v>0</v>
      </c>
      <c r="R66" s="140">
        <f t="shared" si="28"/>
        <v>4</v>
      </c>
      <c r="S66" s="140">
        <f t="shared" si="29"/>
        <v>1</v>
      </c>
      <c r="T66" s="141">
        <f t="shared" si="30"/>
        <v>0.55999999999999994</v>
      </c>
      <c r="U66" s="142">
        <f t="shared" si="16"/>
        <v>1.3698630136986301E-2</v>
      </c>
      <c r="V66" s="140"/>
      <c r="W66" s="140"/>
      <c r="X66" s="140"/>
      <c r="Y66" s="140"/>
      <c r="Z66" s="140"/>
      <c r="AA66" s="143"/>
      <c r="AB66" s="139" t="s">
        <v>230</v>
      </c>
      <c r="AC66" s="138">
        <v>100</v>
      </c>
      <c r="AE66" s="138" t="s">
        <v>229</v>
      </c>
      <c r="AF66" s="138">
        <v>57</v>
      </c>
    </row>
    <row r="67" spans="1:32" x14ac:dyDescent="0.25">
      <c r="A67" s="62" t="s">
        <v>13</v>
      </c>
      <c r="B67" s="62" t="s">
        <v>236</v>
      </c>
      <c r="C67" s="60">
        <f t="shared" si="0"/>
        <v>11</v>
      </c>
      <c r="D67" s="110">
        <f t="shared" si="9"/>
        <v>5</v>
      </c>
      <c r="E67" s="9" t="s">
        <v>66</v>
      </c>
      <c r="F67" s="5">
        <f t="shared" si="20"/>
        <v>1</v>
      </c>
      <c r="G67" s="6">
        <f t="shared" si="21"/>
        <v>1</v>
      </c>
      <c r="H67" s="6">
        <f t="shared" si="22"/>
        <v>0</v>
      </c>
      <c r="I67" s="6">
        <f t="shared" si="18"/>
        <v>2</v>
      </c>
      <c r="J67" s="71">
        <f t="shared" si="10"/>
        <v>6</v>
      </c>
      <c r="K67" s="70">
        <f t="shared" si="11"/>
        <v>1</v>
      </c>
      <c r="L67" s="3">
        <f t="shared" si="23"/>
        <v>3</v>
      </c>
      <c r="M67" s="71">
        <f t="shared" si="24"/>
        <v>1</v>
      </c>
      <c r="N67" s="138">
        <f t="shared" si="25"/>
        <v>2</v>
      </c>
      <c r="O67" s="140">
        <f t="shared" si="26"/>
        <v>2</v>
      </c>
      <c r="P67" s="138">
        <f t="shared" si="27"/>
        <v>1</v>
      </c>
      <c r="Q67" s="140">
        <f t="shared" si="19"/>
        <v>0</v>
      </c>
      <c r="R67" s="140">
        <f t="shared" si="28"/>
        <v>1</v>
      </c>
      <c r="S67" s="140">
        <f t="shared" si="29"/>
        <v>0</v>
      </c>
      <c r="T67" s="141">
        <f t="shared" si="30"/>
        <v>8.7499999999999994E-2</v>
      </c>
      <c r="U67" s="142">
        <f t="shared" si="16"/>
        <v>0.16666666666666666</v>
      </c>
      <c r="V67" s="140"/>
      <c r="W67" s="140"/>
      <c r="X67" s="140"/>
      <c r="Y67" s="140"/>
      <c r="Z67" s="140"/>
      <c r="AA67" s="143" t="s">
        <v>303</v>
      </c>
      <c r="AB67" s="139"/>
      <c r="AC67" s="138">
        <v>1832</v>
      </c>
      <c r="AE67" s="138" t="s">
        <v>230</v>
      </c>
      <c r="AF67" s="138">
        <v>63</v>
      </c>
    </row>
    <row r="68" spans="1:32" x14ac:dyDescent="0.25">
      <c r="A68" s="62" t="s">
        <v>13</v>
      </c>
      <c r="B68" s="62" t="s">
        <v>237</v>
      </c>
      <c r="C68" s="60">
        <f t="shared" si="0"/>
        <v>24</v>
      </c>
      <c r="D68" s="110">
        <f t="shared" si="9"/>
        <v>11</v>
      </c>
      <c r="E68" s="9" t="s">
        <v>66</v>
      </c>
      <c r="F68" s="5">
        <f t="shared" si="20"/>
        <v>3</v>
      </c>
      <c r="G68" s="6">
        <f t="shared" si="21"/>
        <v>1</v>
      </c>
      <c r="H68" s="6">
        <f t="shared" si="22"/>
        <v>0</v>
      </c>
      <c r="I68" s="6">
        <f t="shared" si="18"/>
        <v>4</v>
      </c>
      <c r="J68" s="71">
        <f t="shared" si="10"/>
        <v>13</v>
      </c>
      <c r="K68" s="70">
        <f t="shared" si="11"/>
        <v>1</v>
      </c>
      <c r="L68" s="3">
        <f t="shared" si="23"/>
        <v>5</v>
      </c>
      <c r="M68" s="71">
        <f t="shared" si="24"/>
        <v>3</v>
      </c>
      <c r="N68" s="138">
        <f t="shared" si="25"/>
        <v>4</v>
      </c>
      <c r="O68" s="140">
        <f t="shared" si="26"/>
        <v>3</v>
      </c>
      <c r="P68" s="138">
        <f t="shared" si="27"/>
        <v>2</v>
      </c>
      <c r="Q68" s="140">
        <f t="shared" si="19"/>
        <v>1</v>
      </c>
      <c r="R68" s="140">
        <f t="shared" si="28"/>
        <v>1</v>
      </c>
      <c r="S68" s="140">
        <f t="shared" si="29"/>
        <v>0</v>
      </c>
      <c r="T68" s="141">
        <f t="shared" si="30"/>
        <v>0.1925</v>
      </c>
      <c r="U68" s="142">
        <f t="shared" si="16"/>
        <v>7.6923076923076927E-2</v>
      </c>
      <c r="V68" s="140"/>
      <c r="W68" s="140"/>
      <c r="X68" s="140"/>
      <c r="Y68" s="140"/>
      <c r="Z68" s="140"/>
      <c r="AA68" s="143" t="s">
        <v>12</v>
      </c>
      <c r="AB68" s="139" t="s">
        <v>231</v>
      </c>
      <c r="AC68" s="138">
        <v>28</v>
      </c>
      <c r="AD68" s="138" t="s">
        <v>303</v>
      </c>
      <c r="AF68" s="138">
        <v>579</v>
      </c>
    </row>
    <row r="69" spans="1:32" x14ac:dyDescent="0.25">
      <c r="A69" s="62" t="s">
        <v>13</v>
      </c>
      <c r="B69" s="62" t="s">
        <v>238</v>
      </c>
      <c r="C69" s="60">
        <f t="shared" si="0"/>
        <v>162</v>
      </c>
      <c r="D69" s="110">
        <f t="shared" si="9"/>
        <v>39</v>
      </c>
      <c r="E69" s="9" t="s">
        <v>66</v>
      </c>
      <c r="F69" s="5">
        <f t="shared" si="20"/>
        <v>8</v>
      </c>
      <c r="G69" s="6">
        <f t="shared" si="21"/>
        <v>5</v>
      </c>
      <c r="H69" s="6">
        <f t="shared" si="22"/>
        <v>1</v>
      </c>
      <c r="I69" s="6">
        <f t="shared" si="18"/>
        <v>14</v>
      </c>
      <c r="J69" s="71">
        <f t="shared" si="10"/>
        <v>123</v>
      </c>
      <c r="K69" s="70">
        <f t="shared" si="11"/>
        <v>2</v>
      </c>
      <c r="L69" s="3">
        <f t="shared" si="23"/>
        <v>16</v>
      </c>
      <c r="M69" s="71">
        <f t="shared" si="24"/>
        <v>8</v>
      </c>
      <c r="N69" s="138">
        <f t="shared" si="25"/>
        <v>14</v>
      </c>
      <c r="O69" s="140">
        <f t="shared" si="26"/>
        <v>14</v>
      </c>
      <c r="P69" s="138">
        <f t="shared" si="27"/>
        <v>8</v>
      </c>
      <c r="Q69" s="140">
        <f t="shared" si="19"/>
        <v>0</v>
      </c>
      <c r="R69" s="140">
        <f t="shared" si="28"/>
        <v>5</v>
      </c>
      <c r="S69" s="140">
        <f t="shared" si="29"/>
        <v>1</v>
      </c>
      <c r="T69" s="141">
        <f t="shared" si="30"/>
        <v>0.6825</v>
      </c>
      <c r="U69" s="142">
        <f t="shared" si="16"/>
        <v>1.6260162601626018E-2</v>
      </c>
      <c r="V69" s="140"/>
      <c r="W69" s="140"/>
      <c r="X69" s="140"/>
      <c r="Y69" s="140"/>
      <c r="Z69" s="140"/>
      <c r="AA69" s="143"/>
      <c r="AB69" s="139" t="s">
        <v>232</v>
      </c>
      <c r="AC69" s="138">
        <v>33</v>
      </c>
      <c r="AD69" s="138" t="s">
        <v>12</v>
      </c>
      <c r="AE69" s="138" t="s">
        <v>231</v>
      </c>
      <c r="AF69" s="138">
        <v>104</v>
      </c>
    </row>
    <row r="70" spans="1:32" x14ac:dyDescent="0.25">
      <c r="A70" s="62" t="s">
        <v>13</v>
      </c>
      <c r="B70" s="62" t="s">
        <v>239</v>
      </c>
      <c r="C70" s="60">
        <f t="shared" si="0"/>
        <v>32</v>
      </c>
      <c r="D70" s="110">
        <f t="shared" si="9"/>
        <v>12</v>
      </c>
      <c r="E70" s="9" t="s">
        <v>66</v>
      </c>
      <c r="F70" s="5">
        <f t="shared" si="20"/>
        <v>4</v>
      </c>
      <c r="G70" s="6">
        <f t="shared" si="21"/>
        <v>1</v>
      </c>
      <c r="H70" s="6">
        <f t="shared" si="22"/>
        <v>0</v>
      </c>
      <c r="I70" s="6">
        <f t="shared" si="18"/>
        <v>5</v>
      </c>
      <c r="J70" s="71">
        <f t="shared" si="10"/>
        <v>20</v>
      </c>
      <c r="K70" s="70">
        <f t="shared" si="11"/>
        <v>1</v>
      </c>
      <c r="L70" s="3">
        <f t="shared" si="23"/>
        <v>6</v>
      </c>
      <c r="M70" s="71">
        <f t="shared" si="24"/>
        <v>3</v>
      </c>
      <c r="N70" s="138">
        <f t="shared" si="25"/>
        <v>5</v>
      </c>
      <c r="O70" s="140">
        <f t="shared" si="26"/>
        <v>4</v>
      </c>
      <c r="P70" s="138">
        <f t="shared" si="27"/>
        <v>3</v>
      </c>
      <c r="Q70" s="140">
        <f t="shared" si="19"/>
        <v>1</v>
      </c>
      <c r="R70" s="140">
        <f t="shared" si="28"/>
        <v>1</v>
      </c>
      <c r="S70" s="140">
        <f t="shared" si="29"/>
        <v>0</v>
      </c>
      <c r="T70" s="141">
        <f t="shared" si="30"/>
        <v>0.21000000000000002</v>
      </c>
      <c r="U70" s="142">
        <f t="shared" si="16"/>
        <v>0.05</v>
      </c>
      <c r="V70" s="140"/>
      <c r="W70" s="140"/>
      <c r="X70" s="140"/>
      <c r="Y70" s="140"/>
      <c r="Z70" s="140"/>
      <c r="AA70" s="143"/>
      <c r="AB70" s="139" t="s">
        <v>233</v>
      </c>
      <c r="AC70" s="138">
        <v>46</v>
      </c>
      <c r="AE70" s="138" t="s">
        <v>232</v>
      </c>
      <c r="AF70" s="138">
        <v>68</v>
      </c>
    </row>
    <row r="71" spans="1:32" x14ac:dyDescent="0.25">
      <c r="A71" s="62" t="s">
        <v>14</v>
      </c>
      <c r="B71" s="62" t="s">
        <v>293</v>
      </c>
      <c r="C71" s="60">
        <f t="shared" ref="C71:C123" si="31">D71+J71</f>
        <v>0</v>
      </c>
      <c r="D71" s="110">
        <f t="shared" si="9"/>
        <v>0</v>
      </c>
      <c r="E71" s="9" t="s">
        <v>67</v>
      </c>
      <c r="F71" s="5">
        <f t="shared" ref="F71:F89" si="32">IF(N71&gt;O71,ROUND((D71*0.6*$F$126),0)+Q71,ROUND((D71*0.6*$F$126),0)+Q71)</f>
        <v>0</v>
      </c>
      <c r="G71" s="6">
        <f t="shared" ref="G71:G89" si="33">ROUND((D71*0.35*$F$126),0)</f>
        <v>0</v>
      </c>
      <c r="H71" s="6">
        <f t="shared" ref="H71:H89" si="34">ROUND((D71*0.05*$F$126),0)</f>
        <v>0</v>
      </c>
      <c r="I71" s="6">
        <f t="shared" si="18"/>
        <v>0</v>
      </c>
      <c r="J71" s="71">
        <f t="shared" si="10"/>
        <v>0</v>
      </c>
      <c r="K71" s="70">
        <f t="shared" si="11"/>
        <v>0</v>
      </c>
      <c r="L71" s="3">
        <f t="shared" ref="L71:L102" si="35">K71+H71+G71+F71</f>
        <v>0</v>
      </c>
      <c r="M71" s="71">
        <f t="shared" ref="M71:M102" si="36">ROUNDUP((D71*0.2),0)</f>
        <v>0</v>
      </c>
      <c r="N71" s="138">
        <f t="shared" ref="N71:N89" si="37">ROUNDUP((D71*$F$126),0)</f>
        <v>0</v>
      </c>
      <c r="O71" s="140">
        <f t="shared" ref="O71:O102" si="38">P71+G71+H71</f>
        <v>0</v>
      </c>
      <c r="P71" s="138">
        <f t="shared" ref="P71:P89" si="39">ROUND((D71*0.6*$F$126),0)</f>
        <v>0</v>
      </c>
      <c r="Q71" s="140">
        <f t="shared" si="19"/>
        <v>0</v>
      </c>
      <c r="R71" s="140">
        <f t="shared" ref="R71:R102" si="40">ROUND((D71*0.35*$F$126),0)</f>
        <v>0</v>
      </c>
      <c r="S71" s="140">
        <f t="shared" ref="S71:S102" si="41">ROUND((D71*0.05*$F$126),0)</f>
        <v>0</v>
      </c>
      <c r="T71" s="141">
        <f t="shared" ref="T71:T102" si="42">D71*0.05*$F$126</f>
        <v>0</v>
      </c>
      <c r="U71" s="142" t="e">
        <f t="shared" si="16"/>
        <v>#DIV/0!</v>
      </c>
      <c r="V71" s="140"/>
      <c r="W71" s="140"/>
      <c r="X71" s="140"/>
      <c r="Y71" s="140"/>
      <c r="Z71" s="140"/>
      <c r="AA71" s="143"/>
      <c r="AB71" s="139" t="s">
        <v>234</v>
      </c>
      <c r="AC71" s="138">
        <v>30</v>
      </c>
      <c r="AE71" s="138" t="s">
        <v>233</v>
      </c>
      <c r="AF71" s="138">
        <v>109</v>
      </c>
    </row>
    <row r="72" spans="1:32" x14ac:dyDescent="0.25">
      <c r="A72" s="62" t="s">
        <v>14</v>
      </c>
      <c r="B72" s="62" t="s">
        <v>294</v>
      </c>
      <c r="C72" s="60">
        <f t="shared" si="31"/>
        <v>0</v>
      </c>
      <c r="D72" s="110">
        <f t="shared" ref="D72:D123" si="43">SUMIFS(AC:AC,AB:AB,B72)</f>
        <v>0</v>
      </c>
      <c r="E72" s="9" t="s">
        <v>67</v>
      </c>
      <c r="F72" s="5">
        <f t="shared" si="32"/>
        <v>0</v>
      </c>
      <c r="G72" s="6">
        <f t="shared" si="33"/>
        <v>0</v>
      </c>
      <c r="H72" s="6">
        <f t="shared" si="34"/>
        <v>0</v>
      </c>
      <c r="I72" s="6">
        <f t="shared" si="18"/>
        <v>0</v>
      </c>
      <c r="J72" s="71">
        <f t="shared" ref="J72:J123" si="44">SUMIFS(AF:AF,AE:AE,B72)</f>
        <v>0</v>
      </c>
      <c r="K72" s="70">
        <f t="shared" si="11"/>
        <v>0</v>
      </c>
      <c r="L72" s="3">
        <f t="shared" si="35"/>
        <v>0</v>
      </c>
      <c r="M72" s="71">
        <f t="shared" si="36"/>
        <v>0</v>
      </c>
      <c r="N72" s="138">
        <f t="shared" si="37"/>
        <v>0</v>
      </c>
      <c r="O72" s="140">
        <f t="shared" si="38"/>
        <v>0</v>
      </c>
      <c r="P72" s="138">
        <f t="shared" si="39"/>
        <v>0</v>
      </c>
      <c r="Q72" s="140">
        <f t="shared" si="19"/>
        <v>0</v>
      </c>
      <c r="R72" s="140">
        <f t="shared" si="40"/>
        <v>0</v>
      </c>
      <c r="S72" s="140">
        <f t="shared" si="41"/>
        <v>0</v>
      </c>
      <c r="T72" s="141">
        <f t="shared" si="42"/>
        <v>0</v>
      </c>
      <c r="U72" s="142" t="e">
        <f t="shared" si="16"/>
        <v>#DIV/0!</v>
      </c>
      <c r="V72" s="140"/>
      <c r="W72" s="140"/>
      <c r="X72" s="140"/>
      <c r="Y72" s="140"/>
      <c r="Z72" s="140"/>
      <c r="AA72" s="143"/>
      <c r="AB72" s="139" t="s">
        <v>235</v>
      </c>
      <c r="AC72" s="138">
        <v>32</v>
      </c>
      <c r="AE72" s="138" t="s">
        <v>234</v>
      </c>
      <c r="AF72" s="138">
        <v>41</v>
      </c>
    </row>
    <row r="73" spans="1:32" x14ac:dyDescent="0.25">
      <c r="A73" s="62" t="s">
        <v>14</v>
      </c>
      <c r="B73" s="62" t="s">
        <v>240</v>
      </c>
      <c r="C73" s="60">
        <f t="shared" si="31"/>
        <v>121</v>
      </c>
      <c r="D73" s="110">
        <f t="shared" si="43"/>
        <v>76</v>
      </c>
      <c r="E73" s="9" t="s">
        <v>67</v>
      </c>
      <c r="F73" s="5">
        <f t="shared" si="32"/>
        <v>17</v>
      </c>
      <c r="G73" s="6">
        <f t="shared" si="33"/>
        <v>9</v>
      </c>
      <c r="H73" s="6">
        <f t="shared" si="34"/>
        <v>1</v>
      </c>
      <c r="I73" s="6">
        <f t="shared" si="18"/>
        <v>27</v>
      </c>
      <c r="J73" s="71">
        <f t="shared" si="44"/>
        <v>45</v>
      </c>
      <c r="K73" s="70">
        <f t="shared" si="11"/>
        <v>1</v>
      </c>
      <c r="L73" s="3">
        <f t="shared" si="35"/>
        <v>28</v>
      </c>
      <c r="M73" s="71">
        <f t="shared" si="36"/>
        <v>16</v>
      </c>
      <c r="N73" s="138">
        <f t="shared" si="37"/>
        <v>27</v>
      </c>
      <c r="O73" s="140">
        <f t="shared" si="38"/>
        <v>26</v>
      </c>
      <c r="P73" s="138">
        <f t="shared" si="39"/>
        <v>16</v>
      </c>
      <c r="Q73" s="140">
        <f t="shared" si="19"/>
        <v>1</v>
      </c>
      <c r="R73" s="140">
        <f t="shared" si="40"/>
        <v>9</v>
      </c>
      <c r="S73" s="140">
        <f t="shared" si="41"/>
        <v>1</v>
      </c>
      <c r="T73" s="141">
        <f t="shared" si="42"/>
        <v>1.33</v>
      </c>
      <c r="U73" s="142">
        <f t="shared" si="16"/>
        <v>2.2222222222222223E-2</v>
      </c>
      <c r="V73" s="140"/>
      <c r="W73" s="140"/>
      <c r="X73" s="140"/>
      <c r="Y73" s="140"/>
      <c r="Z73" s="140"/>
      <c r="AA73" s="143" t="s">
        <v>304</v>
      </c>
      <c r="AB73" s="139"/>
      <c r="AC73" s="138">
        <v>169</v>
      </c>
      <c r="AE73" s="138" t="s">
        <v>235</v>
      </c>
      <c r="AF73" s="138">
        <v>73</v>
      </c>
    </row>
    <row r="74" spans="1:32" x14ac:dyDescent="0.25">
      <c r="A74" s="62" t="s">
        <v>14</v>
      </c>
      <c r="B74" s="62" t="s">
        <v>241</v>
      </c>
      <c r="C74" s="60">
        <f t="shared" si="31"/>
        <v>66</v>
      </c>
      <c r="D74" s="110">
        <f t="shared" si="43"/>
        <v>38</v>
      </c>
      <c r="E74" s="9" t="s">
        <v>67</v>
      </c>
      <c r="F74" s="5">
        <f t="shared" si="32"/>
        <v>8</v>
      </c>
      <c r="G74" s="6">
        <f t="shared" si="33"/>
        <v>5</v>
      </c>
      <c r="H74" s="6">
        <f t="shared" si="34"/>
        <v>1</v>
      </c>
      <c r="I74" s="6">
        <f t="shared" si="18"/>
        <v>14</v>
      </c>
      <c r="J74" s="71">
        <f t="shared" si="44"/>
        <v>28</v>
      </c>
      <c r="K74" s="70">
        <f t="shared" ref="K74:K89" si="45">ROUNDUP((J74*$G$126),0)</f>
        <v>1</v>
      </c>
      <c r="L74" s="3">
        <f t="shared" si="35"/>
        <v>15</v>
      </c>
      <c r="M74" s="71">
        <f t="shared" si="36"/>
        <v>8</v>
      </c>
      <c r="N74" s="138">
        <f t="shared" si="37"/>
        <v>14</v>
      </c>
      <c r="O74" s="140">
        <f t="shared" si="38"/>
        <v>14</v>
      </c>
      <c r="P74" s="138">
        <f t="shared" si="39"/>
        <v>8</v>
      </c>
      <c r="Q74" s="140">
        <f t="shared" si="19"/>
        <v>0</v>
      </c>
      <c r="R74" s="140">
        <f t="shared" si="40"/>
        <v>5</v>
      </c>
      <c r="S74" s="140">
        <f t="shared" si="41"/>
        <v>1</v>
      </c>
      <c r="T74" s="141">
        <f t="shared" si="42"/>
        <v>0.66500000000000004</v>
      </c>
      <c r="U74" s="142">
        <f t="shared" ref="U74:U123" si="46">K74/J74</f>
        <v>3.5714285714285712E-2</v>
      </c>
      <c r="V74" s="140"/>
      <c r="W74" s="140"/>
      <c r="X74" s="140"/>
      <c r="Y74" s="140"/>
      <c r="Z74" s="140"/>
      <c r="AA74" s="143" t="s">
        <v>13</v>
      </c>
      <c r="AB74" s="139" t="s">
        <v>236</v>
      </c>
      <c r="AC74" s="138">
        <v>5</v>
      </c>
      <c r="AD74" s="138" t="s">
        <v>304</v>
      </c>
      <c r="AF74" s="138">
        <v>395</v>
      </c>
    </row>
    <row r="75" spans="1:32" x14ac:dyDescent="0.25">
      <c r="A75" s="62" t="s">
        <v>14</v>
      </c>
      <c r="B75" s="62" t="s">
        <v>242</v>
      </c>
      <c r="C75" s="60">
        <f t="shared" si="31"/>
        <v>83</v>
      </c>
      <c r="D75" s="110">
        <f t="shared" si="43"/>
        <v>73</v>
      </c>
      <c r="E75" s="9" t="s">
        <v>67</v>
      </c>
      <c r="F75" s="5">
        <f t="shared" si="32"/>
        <v>16</v>
      </c>
      <c r="G75" s="6">
        <f t="shared" si="33"/>
        <v>9</v>
      </c>
      <c r="H75" s="6">
        <f t="shared" si="34"/>
        <v>1</v>
      </c>
      <c r="I75" s="6">
        <f t="shared" si="18"/>
        <v>26</v>
      </c>
      <c r="J75" s="71">
        <f t="shared" si="44"/>
        <v>10</v>
      </c>
      <c r="K75" s="70">
        <f t="shared" si="45"/>
        <v>1</v>
      </c>
      <c r="L75" s="3">
        <f t="shared" si="35"/>
        <v>27</v>
      </c>
      <c r="M75" s="71">
        <f t="shared" si="36"/>
        <v>15</v>
      </c>
      <c r="N75" s="138">
        <f t="shared" si="37"/>
        <v>26</v>
      </c>
      <c r="O75" s="140">
        <f t="shared" si="38"/>
        <v>25</v>
      </c>
      <c r="P75" s="138">
        <f t="shared" si="39"/>
        <v>15</v>
      </c>
      <c r="Q75" s="140">
        <f t="shared" si="19"/>
        <v>1</v>
      </c>
      <c r="R75" s="140">
        <f t="shared" si="40"/>
        <v>9</v>
      </c>
      <c r="S75" s="140">
        <f t="shared" si="41"/>
        <v>1</v>
      </c>
      <c r="T75" s="141">
        <f t="shared" si="42"/>
        <v>1.2775000000000001</v>
      </c>
      <c r="U75" s="142">
        <f t="shared" si="46"/>
        <v>0.1</v>
      </c>
      <c r="V75" s="140"/>
      <c r="W75" s="140"/>
      <c r="X75" s="140"/>
      <c r="Y75" s="140"/>
      <c r="Z75" s="140"/>
      <c r="AA75" s="143"/>
      <c r="AB75" s="139" t="s">
        <v>237</v>
      </c>
      <c r="AC75" s="138">
        <v>11</v>
      </c>
      <c r="AD75" s="138" t="s">
        <v>13</v>
      </c>
      <c r="AE75" s="138" t="s">
        <v>236</v>
      </c>
      <c r="AF75" s="138">
        <v>6</v>
      </c>
    </row>
    <row r="76" spans="1:32" x14ac:dyDescent="0.25">
      <c r="A76" s="62" t="s">
        <v>14</v>
      </c>
      <c r="B76" s="62" t="s">
        <v>243</v>
      </c>
      <c r="C76" s="60">
        <f t="shared" si="31"/>
        <v>16</v>
      </c>
      <c r="D76" s="110">
        <f t="shared" si="43"/>
        <v>13</v>
      </c>
      <c r="E76" s="9" t="s">
        <v>67</v>
      </c>
      <c r="F76" s="5">
        <f t="shared" si="32"/>
        <v>3</v>
      </c>
      <c r="G76" s="6">
        <f t="shared" si="33"/>
        <v>2</v>
      </c>
      <c r="H76" s="6">
        <f t="shared" si="34"/>
        <v>0</v>
      </c>
      <c r="I76" s="6">
        <f t="shared" si="18"/>
        <v>5</v>
      </c>
      <c r="J76" s="71">
        <f t="shared" si="44"/>
        <v>3</v>
      </c>
      <c r="K76" s="70">
        <f t="shared" si="45"/>
        <v>1</v>
      </c>
      <c r="L76" s="3">
        <f t="shared" si="35"/>
        <v>6</v>
      </c>
      <c r="M76" s="71">
        <f t="shared" si="36"/>
        <v>3</v>
      </c>
      <c r="N76" s="138">
        <f t="shared" si="37"/>
        <v>5</v>
      </c>
      <c r="O76" s="140">
        <f t="shared" si="38"/>
        <v>5</v>
      </c>
      <c r="P76" s="138">
        <f t="shared" si="39"/>
        <v>3</v>
      </c>
      <c r="Q76" s="140">
        <f t="shared" si="19"/>
        <v>0</v>
      </c>
      <c r="R76" s="140">
        <f t="shared" si="40"/>
        <v>2</v>
      </c>
      <c r="S76" s="140">
        <f t="shared" si="41"/>
        <v>0</v>
      </c>
      <c r="T76" s="141">
        <f t="shared" si="42"/>
        <v>0.22749999999999998</v>
      </c>
      <c r="U76" s="142">
        <f t="shared" si="46"/>
        <v>0.33333333333333331</v>
      </c>
      <c r="V76" s="140"/>
      <c r="W76" s="140"/>
      <c r="X76" s="140"/>
      <c r="Y76" s="140"/>
      <c r="Z76" s="140"/>
      <c r="AA76" s="143"/>
      <c r="AB76" s="139" t="s">
        <v>238</v>
      </c>
      <c r="AC76" s="138">
        <v>39</v>
      </c>
      <c r="AE76" s="138" t="s">
        <v>237</v>
      </c>
      <c r="AF76" s="138">
        <v>13</v>
      </c>
    </row>
    <row r="77" spans="1:32" x14ac:dyDescent="0.25">
      <c r="A77" s="62" t="s">
        <v>14</v>
      </c>
      <c r="B77" s="62" t="s">
        <v>244</v>
      </c>
      <c r="C77" s="60">
        <f t="shared" si="31"/>
        <v>22</v>
      </c>
      <c r="D77" s="110">
        <f t="shared" si="43"/>
        <v>15</v>
      </c>
      <c r="E77" s="9" t="s">
        <v>67</v>
      </c>
      <c r="F77" s="5">
        <f t="shared" si="32"/>
        <v>4</v>
      </c>
      <c r="G77" s="6">
        <f t="shared" si="33"/>
        <v>2</v>
      </c>
      <c r="H77" s="6">
        <f t="shared" si="34"/>
        <v>0</v>
      </c>
      <c r="I77" s="6">
        <f t="shared" ref="I77:I123" si="47">F77+G77+H77</f>
        <v>6</v>
      </c>
      <c r="J77" s="71">
        <f t="shared" si="44"/>
        <v>7</v>
      </c>
      <c r="K77" s="70">
        <f t="shared" si="45"/>
        <v>1</v>
      </c>
      <c r="L77" s="3">
        <f t="shared" si="35"/>
        <v>7</v>
      </c>
      <c r="M77" s="71">
        <f t="shared" si="36"/>
        <v>3</v>
      </c>
      <c r="N77" s="138">
        <f t="shared" si="37"/>
        <v>6</v>
      </c>
      <c r="O77" s="140">
        <f t="shared" si="38"/>
        <v>5</v>
      </c>
      <c r="P77" s="138">
        <f t="shared" si="39"/>
        <v>3</v>
      </c>
      <c r="Q77" s="140">
        <f t="shared" ref="Q77:Q123" si="48">N77-O77</f>
        <v>1</v>
      </c>
      <c r="R77" s="140">
        <f t="shared" si="40"/>
        <v>2</v>
      </c>
      <c r="S77" s="140">
        <f t="shared" si="41"/>
        <v>0</v>
      </c>
      <c r="T77" s="141">
        <f t="shared" si="42"/>
        <v>0.26249999999999996</v>
      </c>
      <c r="U77" s="142">
        <f t="shared" si="46"/>
        <v>0.14285714285714285</v>
      </c>
      <c r="V77" s="140"/>
      <c r="W77" s="140"/>
      <c r="X77" s="140"/>
      <c r="Y77" s="140"/>
      <c r="Z77" s="140"/>
      <c r="AA77" s="143"/>
      <c r="AB77" s="139" t="s">
        <v>239</v>
      </c>
      <c r="AC77" s="138">
        <v>12</v>
      </c>
      <c r="AE77" s="138" t="s">
        <v>238</v>
      </c>
      <c r="AF77" s="138">
        <v>123</v>
      </c>
    </row>
    <row r="78" spans="1:32" x14ac:dyDescent="0.25">
      <c r="A78" s="62" t="s">
        <v>14</v>
      </c>
      <c r="B78" s="62" t="s">
        <v>245</v>
      </c>
      <c r="C78" s="60">
        <f t="shared" si="31"/>
        <v>21</v>
      </c>
      <c r="D78" s="110">
        <f t="shared" si="43"/>
        <v>19</v>
      </c>
      <c r="E78" s="9" t="s">
        <v>67</v>
      </c>
      <c r="F78" s="5">
        <f t="shared" si="32"/>
        <v>5</v>
      </c>
      <c r="G78" s="6">
        <f t="shared" si="33"/>
        <v>2</v>
      </c>
      <c r="H78" s="6">
        <f t="shared" si="34"/>
        <v>0</v>
      </c>
      <c r="I78" s="6">
        <f t="shared" si="47"/>
        <v>7</v>
      </c>
      <c r="J78" s="71">
        <f t="shared" si="44"/>
        <v>2</v>
      </c>
      <c r="K78" s="70">
        <f t="shared" si="45"/>
        <v>1</v>
      </c>
      <c r="L78" s="3">
        <f t="shared" si="35"/>
        <v>8</v>
      </c>
      <c r="M78" s="71">
        <f t="shared" si="36"/>
        <v>4</v>
      </c>
      <c r="N78" s="138">
        <f t="shared" si="37"/>
        <v>7</v>
      </c>
      <c r="O78" s="140">
        <f t="shared" si="38"/>
        <v>6</v>
      </c>
      <c r="P78" s="138">
        <f t="shared" si="39"/>
        <v>4</v>
      </c>
      <c r="Q78" s="140">
        <f t="shared" si="48"/>
        <v>1</v>
      </c>
      <c r="R78" s="140">
        <f t="shared" si="40"/>
        <v>2</v>
      </c>
      <c r="S78" s="140">
        <f t="shared" si="41"/>
        <v>0</v>
      </c>
      <c r="T78" s="141">
        <f t="shared" si="42"/>
        <v>0.33250000000000002</v>
      </c>
      <c r="U78" s="142">
        <f t="shared" si="46"/>
        <v>0.5</v>
      </c>
      <c r="V78" s="140"/>
      <c r="W78" s="140"/>
      <c r="X78" s="140"/>
      <c r="Y78" s="140"/>
      <c r="Z78" s="140"/>
      <c r="AA78" s="143" t="s">
        <v>305</v>
      </c>
      <c r="AB78" s="139"/>
      <c r="AC78" s="138">
        <v>67</v>
      </c>
      <c r="AE78" s="138" t="s">
        <v>239</v>
      </c>
      <c r="AF78" s="138">
        <v>20</v>
      </c>
    </row>
    <row r="79" spans="1:32" x14ac:dyDescent="0.25">
      <c r="A79" s="62" t="s">
        <v>14</v>
      </c>
      <c r="B79" s="62" t="s">
        <v>246</v>
      </c>
      <c r="C79" s="60">
        <f t="shared" si="31"/>
        <v>12</v>
      </c>
      <c r="D79" s="110">
        <f t="shared" si="43"/>
        <v>3</v>
      </c>
      <c r="E79" s="9" t="s">
        <v>67</v>
      </c>
      <c r="F79" s="5">
        <f t="shared" si="32"/>
        <v>2</v>
      </c>
      <c r="G79" s="6">
        <f t="shared" si="33"/>
        <v>0</v>
      </c>
      <c r="H79" s="6">
        <f t="shared" si="34"/>
        <v>0</v>
      </c>
      <c r="I79" s="6">
        <f t="shared" si="47"/>
        <v>2</v>
      </c>
      <c r="J79" s="71">
        <f t="shared" si="44"/>
        <v>9</v>
      </c>
      <c r="K79" s="70">
        <f t="shared" si="45"/>
        <v>1</v>
      </c>
      <c r="L79" s="3">
        <f t="shared" si="35"/>
        <v>3</v>
      </c>
      <c r="M79" s="71">
        <f t="shared" si="36"/>
        <v>1</v>
      </c>
      <c r="N79" s="138">
        <f t="shared" si="37"/>
        <v>2</v>
      </c>
      <c r="O79" s="140">
        <f t="shared" si="38"/>
        <v>1</v>
      </c>
      <c r="P79" s="138">
        <f t="shared" si="39"/>
        <v>1</v>
      </c>
      <c r="Q79" s="140">
        <f t="shared" si="48"/>
        <v>1</v>
      </c>
      <c r="R79" s="140">
        <f t="shared" si="40"/>
        <v>0</v>
      </c>
      <c r="S79" s="140">
        <f t="shared" si="41"/>
        <v>0</v>
      </c>
      <c r="T79" s="141">
        <f t="shared" si="42"/>
        <v>5.2500000000000005E-2</v>
      </c>
      <c r="U79" s="142">
        <f t="shared" si="46"/>
        <v>0.1111111111111111</v>
      </c>
      <c r="V79" s="140"/>
      <c r="W79" s="140"/>
      <c r="X79" s="140"/>
      <c r="Y79" s="140"/>
      <c r="Z79" s="140"/>
      <c r="AA79" s="143" t="s">
        <v>14</v>
      </c>
      <c r="AB79" s="139" t="s">
        <v>240</v>
      </c>
      <c r="AC79" s="138">
        <v>76</v>
      </c>
      <c r="AD79" s="138" t="s">
        <v>305</v>
      </c>
      <c r="AF79" s="138">
        <v>162</v>
      </c>
    </row>
    <row r="80" spans="1:32" x14ac:dyDescent="0.25">
      <c r="A80" s="62" t="s">
        <v>14</v>
      </c>
      <c r="B80" s="62" t="s">
        <v>247</v>
      </c>
      <c r="C80" s="60">
        <f t="shared" si="31"/>
        <v>725</v>
      </c>
      <c r="D80" s="110">
        <f t="shared" si="43"/>
        <v>685</v>
      </c>
      <c r="E80" s="9" t="s">
        <v>67</v>
      </c>
      <c r="F80" s="5">
        <f t="shared" si="32"/>
        <v>144</v>
      </c>
      <c r="G80" s="6">
        <f t="shared" si="33"/>
        <v>84</v>
      </c>
      <c r="H80" s="6">
        <f t="shared" si="34"/>
        <v>12</v>
      </c>
      <c r="I80" s="6">
        <f t="shared" si="47"/>
        <v>240</v>
      </c>
      <c r="J80" s="71">
        <f t="shared" si="44"/>
        <v>40</v>
      </c>
      <c r="K80" s="70">
        <f t="shared" si="45"/>
        <v>1</v>
      </c>
      <c r="L80" s="3">
        <f t="shared" si="35"/>
        <v>241</v>
      </c>
      <c r="M80" s="71">
        <f t="shared" si="36"/>
        <v>137</v>
      </c>
      <c r="N80" s="138">
        <f t="shared" si="37"/>
        <v>240</v>
      </c>
      <c r="O80" s="140">
        <f t="shared" si="38"/>
        <v>240</v>
      </c>
      <c r="P80" s="138">
        <f t="shared" si="39"/>
        <v>144</v>
      </c>
      <c r="Q80" s="140">
        <f t="shared" si="48"/>
        <v>0</v>
      </c>
      <c r="R80" s="140">
        <f t="shared" si="40"/>
        <v>84</v>
      </c>
      <c r="S80" s="140">
        <f t="shared" si="41"/>
        <v>12</v>
      </c>
      <c r="T80" s="141">
        <f t="shared" si="42"/>
        <v>11.987499999999999</v>
      </c>
      <c r="U80" s="142">
        <f t="shared" si="46"/>
        <v>2.5000000000000001E-2</v>
      </c>
      <c r="V80" s="140"/>
      <c r="W80" s="140"/>
      <c r="X80" s="140"/>
      <c r="Y80" s="140"/>
      <c r="Z80" s="140"/>
      <c r="AA80" s="143"/>
      <c r="AB80" s="139" t="s">
        <v>241</v>
      </c>
      <c r="AC80" s="138">
        <v>38</v>
      </c>
      <c r="AD80" s="138" t="s">
        <v>14</v>
      </c>
      <c r="AE80" s="138" t="s">
        <v>240</v>
      </c>
      <c r="AF80" s="138">
        <v>45</v>
      </c>
    </row>
    <row r="81" spans="1:37" x14ac:dyDescent="0.25">
      <c r="A81" s="62" t="s">
        <v>14</v>
      </c>
      <c r="B81" s="62" t="s">
        <v>248</v>
      </c>
      <c r="C81" s="60">
        <f t="shared" si="31"/>
        <v>57</v>
      </c>
      <c r="D81" s="110">
        <f t="shared" si="43"/>
        <v>48</v>
      </c>
      <c r="E81" s="9" t="s">
        <v>67</v>
      </c>
      <c r="F81" s="5">
        <f t="shared" si="32"/>
        <v>10</v>
      </c>
      <c r="G81" s="6">
        <f t="shared" si="33"/>
        <v>6</v>
      </c>
      <c r="H81" s="6">
        <f t="shared" si="34"/>
        <v>1</v>
      </c>
      <c r="I81" s="6">
        <f t="shared" si="47"/>
        <v>17</v>
      </c>
      <c r="J81" s="71">
        <f t="shared" si="44"/>
        <v>9</v>
      </c>
      <c r="K81" s="70">
        <f t="shared" si="45"/>
        <v>1</v>
      </c>
      <c r="L81" s="3">
        <f t="shared" si="35"/>
        <v>18</v>
      </c>
      <c r="M81" s="71">
        <f t="shared" si="36"/>
        <v>10</v>
      </c>
      <c r="N81" s="138">
        <f t="shared" si="37"/>
        <v>17</v>
      </c>
      <c r="O81" s="140">
        <f t="shared" si="38"/>
        <v>17</v>
      </c>
      <c r="P81" s="138">
        <f t="shared" si="39"/>
        <v>10</v>
      </c>
      <c r="Q81" s="140">
        <f t="shared" si="48"/>
        <v>0</v>
      </c>
      <c r="R81" s="140">
        <f t="shared" si="40"/>
        <v>6</v>
      </c>
      <c r="S81" s="140">
        <f t="shared" si="41"/>
        <v>1</v>
      </c>
      <c r="T81" s="141">
        <f t="shared" si="42"/>
        <v>0.84000000000000008</v>
      </c>
      <c r="U81" s="142">
        <f t="shared" si="46"/>
        <v>0.1111111111111111</v>
      </c>
      <c r="V81" s="140"/>
      <c r="W81" s="140"/>
      <c r="X81" s="140"/>
      <c r="Y81" s="140"/>
      <c r="Z81" s="140"/>
      <c r="AA81" s="143"/>
      <c r="AB81" s="139" t="s">
        <v>242</v>
      </c>
      <c r="AC81" s="138">
        <v>73</v>
      </c>
      <c r="AE81" s="138" t="s">
        <v>241</v>
      </c>
      <c r="AF81" s="138">
        <v>28</v>
      </c>
    </row>
    <row r="82" spans="1:37" x14ac:dyDescent="0.25">
      <c r="A82" s="62" t="s">
        <v>14</v>
      </c>
      <c r="B82" s="62" t="s">
        <v>249</v>
      </c>
      <c r="C82" s="60">
        <f t="shared" si="31"/>
        <v>50</v>
      </c>
      <c r="D82" s="110">
        <f t="shared" si="43"/>
        <v>28</v>
      </c>
      <c r="E82" s="9" t="s">
        <v>67</v>
      </c>
      <c r="F82" s="5">
        <f t="shared" si="32"/>
        <v>7</v>
      </c>
      <c r="G82" s="6">
        <f t="shared" si="33"/>
        <v>3</v>
      </c>
      <c r="H82" s="6">
        <f t="shared" si="34"/>
        <v>0</v>
      </c>
      <c r="I82" s="6">
        <f t="shared" si="47"/>
        <v>10</v>
      </c>
      <c r="J82" s="71">
        <f t="shared" si="44"/>
        <v>22</v>
      </c>
      <c r="K82" s="70">
        <f t="shared" si="45"/>
        <v>1</v>
      </c>
      <c r="L82" s="3">
        <f t="shared" si="35"/>
        <v>11</v>
      </c>
      <c r="M82" s="71">
        <f t="shared" si="36"/>
        <v>6</v>
      </c>
      <c r="N82" s="138">
        <f t="shared" si="37"/>
        <v>10</v>
      </c>
      <c r="O82" s="140">
        <f t="shared" si="38"/>
        <v>9</v>
      </c>
      <c r="P82" s="138">
        <f t="shared" si="39"/>
        <v>6</v>
      </c>
      <c r="Q82" s="140">
        <f t="shared" si="48"/>
        <v>1</v>
      </c>
      <c r="R82" s="140">
        <f t="shared" si="40"/>
        <v>3</v>
      </c>
      <c r="S82" s="140">
        <f t="shared" si="41"/>
        <v>0</v>
      </c>
      <c r="T82" s="141">
        <f t="shared" si="42"/>
        <v>0.49</v>
      </c>
      <c r="U82" s="142">
        <f t="shared" si="46"/>
        <v>4.5454545454545456E-2</v>
      </c>
      <c r="V82" s="140"/>
      <c r="W82" s="140"/>
      <c r="X82" s="140"/>
      <c r="Y82" s="140"/>
      <c r="Z82" s="140"/>
      <c r="AA82" s="143"/>
      <c r="AB82" s="139" t="s">
        <v>243</v>
      </c>
      <c r="AC82" s="138">
        <v>13</v>
      </c>
      <c r="AE82" s="138" t="s">
        <v>242</v>
      </c>
      <c r="AF82" s="138">
        <v>10</v>
      </c>
    </row>
    <row r="83" spans="1:37" x14ac:dyDescent="0.25">
      <c r="A83" s="62" t="s">
        <v>14</v>
      </c>
      <c r="B83" s="62" t="s">
        <v>250</v>
      </c>
      <c r="C83" s="60">
        <f t="shared" si="31"/>
        <v>62</v>
      </c>
      <c r="D83" s="110">
        <f t="shared" si="43"/>
        <v>31</v>
      </c>
      <c r="E83" s="9" t="s">
        <v>67</v>
      </c>
      <c r="F83" s="5">
        <f t="shared" si="32"/>
        <v>6</v>
      </c>
      <c r="G83" s="6">
        <f t="shared" si="33"/>
        <v>4</v>
      </c>
      <c r="H83" s="6">
        <f t="shared" si="34"/>
        <v>1</v>
      </c>
      <c r="I83" s="6">
        <f t="shared" si="47"/>
        <v>11</v>
      </c>
      <c r="J83" s="71">
        <f t="shared" si="44"/>
        <v>31</v>
      </c>
      <c r="K83" s="70">
        <f t="shared" si="45"/>
        <v>1</v>
      </c>
      <c r="L83" s="3">
        <f t="shared" si="35"/>
        <v>12</v>
      </c>
      <c r="M83" s="71">
        <f t="shared" si="36"/>
        <v>7</v>
      </c>
      <c r="N83" s="138">
        <f t="shared" si="37"/>
        <v>11</v>
      </c>
      <c r="O83" s="140">
        <f t="shared" si="38"/>
        <v>12</v>
      </c>
      <c r="P83" s="138">
        <f t="shared" si="39"/>
        <v>7</v>
      </c>
      <c r="Q83" s="140">
        <f t="shared" si="48"/>
        <v>-1</v>
      </c>
      <c r="R83" s="140">
        <f t="shared" si="40"/>
        <v>4</v>
      </c>
      <c r="S83" s="140">
        <f t="shared" si="41"/>
        <v>1</v>
      </c>
      <c r="T83" s="141">
        <f t="shared" si="42"/>
        <v>0.54249999999999998</v>
      </c>
      <c r="U83" s="142">
        <f t="shared" si="46"/>
        <v>3.2258064516129031E-2</v>
      </c>
      <c r="V83" s="140"/>
      <c r="W83" s="140"/>
      <c r="X83" s="140"/>
      <c r="Y83" s="140"/>
      <c r="Z83" s="140"/>
      <c r="AA83" s="143"/>
      <c r="AB83" s="139" t="s">
        <v>244</v>
      </c>
      <c r="AC83" s="138">
        <v>15</v>
      </c>
      <c r="AE83" s="138" t="s">
        <v>243</v>
      </c>
      <c r="AF83" s="138">
        <v>3</v>
      </c>
    </row>
    <row r="84" spans="1:37" x14ac:dyDescent="0.25">
      <c r="A84" s="62" t="s">
        <v>15</v>
      </c>
      <c r="B84" s="62" t="s">
        <v>251</v>
      </c>
      <c r="C84" s="60">
        <f t="shared" si="31"/>
        <v>55</v>
      </c>
      <c r="D84" s="110">
        <f t="shared" si="43"/>
        <v>8</v>
      </c>
      <c r="E84" s="9" t="s">
        <v>66</v>
      </c>
      <c r="F84" s="5">
        <f t="shared" si="32"/>
        <v>2</v>
      </c>
      <c r="G84" s="6">
        <f t="shared" si="33"/>
        <v>1</v>
      </c>
      <c r="H84" s="6">
        <f t="shared" si="34"/>
        <v>0</v>
      </c>
      <c r="I84" s="6">
        <f t="shared" si="47"/>
        <v>3</v>
      </c>
      <c r="J84" s="71">
        <f t="shared" si="44"/>
        <v>47</v>
      </c>
      <c r="K84" s="70">
        <f t="shared" si="45"/>
        <v>1</v>
      </c>
      <c r="L84" s="3">
        <f t="shared" si="35"/>
        <v>4</v>
      </c>
      <c r="M84" s="71">
        <f t="shared" si="36"/>
        <v>2</v>
      </c>
      <c r="N84" s="138">
        <f t="shared" si="37"/>
        <v>3</v>
      </c>
      <c r="O84" s="140">
        <f t="shared" si="38"/>
        <v>3</v>
      </c>
      <c r="P84" s="138">
        <f t="shared" si="39"/>
        <v>2</v>
      </c>
      <c r="Q84" s="140">
        <f t="shared" si="48"/>
        <v>0</v>
      </c>
      <c r="R84" s="140">
        <f t="shared" si="40"/>
        <v>1</v>
      </c>
      <c r="S84" s="140">
        <f t="shared" si="41"/>
        <v>0</v>
      </c>
      <c r="T84" s="141">
        <f t="shared" si="42"/>
        <v>0.13999999999999999</v>
      </c>
      <c r="U84" s="142">
        <f t="shared" si="46"/>
        <v>2.1276595744680851E-2</v>
      </c>
      <c r="V84" s="140"/>
      <c r="W84" s="140"/>
      <c r="X84" s="140"/>
      <c r="Y84" s="140"/>
      <c r="Z84" s="140"/>
      <c r="AA84" s="143"/>
      <c r="AB84" s="139" t="s">
        <v>245</v>
      </c>
      <c r="AC84" s="138">
        <v>19</v>
      </c>
      <c r="AE84" s="138" t="s">
        <v>244</v>
      </c>
      <c r="AF84" s="138">
        <v>7</v>
      </c>
    </row>
    <row r="85" spans="1:37" x14ac:dyDescent="0.25">
      <c r="A85" s="62" t="s">
        <v>15</v>
      </c>
      <c r="B85" s="62" t="s">
        <v>252</v>
      </c>
      <c r="C85" s="60">
        <f t="shared" si="31"/>
        <v>132</v>
      </c>
      <c r="D85" s="110">
        <f t="shared" si="43"/>
        <v>32</v>
      </c>
      <c r="E85" s="9" t="s">
        <v>66</v>
      </c>
      <c r="F85" s="5">
        <f t="shared" si="32"/>
        <v>7</v>
      </c>
      <c r="G85" s="6">
        <f t="shared" si="33"/>
        <v>4</v>
      </c>
      <c r="H85" s="6">
        <f t="shared" si="34"/>
        <v>1</v>
      </c>
      <c r="I85" s="6">
        <f t="shared" si="47"/>
        <v>12</v>
      </c>
      <c r="J85" s="71">
        <f t="shared" si="44"/>
        <v>100</v>
      </c>
      <c r="K85" s="70">
        <f t="shared" si="45"/>
        <v>1</v>
      </c>
      <c r="L85" s="3">
        <f t="shared" si="35"/>
        <v>13</v>
      </c>
      <c r="M85" s="71">
        <f t="shared" si="36"/>
        <v>7</v>
      </c>
      <c r="N85" s="138">
        <f t="shared" si="37"/>
        <v>12</v>
      </c>
      <c r="O85" s="140">
        <f t="shared" si="38"/>
        <v>12</v>
      </c>
      <c r="P85" s="138">
        <f t="shared" si="39"/>
        <v>7</v>
      </c>
      <c r="Q85" s="140">
        <f t="shared" si="48"/>
        <v>0</v>
      </c>
      <c r="R85" s="140">
        <f t="shared" si="40"/>
        <v>4</v>
      </c>
      <c r="S85" s="140">
        <f t="shared" si="41"/>
        <v>1</v>
      </c>
      <c r="T85" s="141">
        <f t="shared" si="42"/>
        <v>0.55999999999999994</v>
      </c>
      <c r="U85" s="142">
        <f t="shared" si="46"/>
        <v>0.01</v>
      </c>
      <c r="V85" s="140"/>
      <c r="W85" s="140"/>
      <c r="X85" s="140"/>
      <c r="Y85" s="140"/>
      <c r="Z85" s="140"/>
      <c r="AA85" s="143"/>
      <c r="AB85" s="139" t="s">
        <v>246</v>
      </c>
      <c r="AC85" s="138">
        <v>3</v>
      </c>
      <c r="AE85" s="138" t="s">
        <v>245</v>
      </c>
      <c r="AF85" s="138">
        <v>2</v>
      </c>
    </row>
    <row r="86" spans="1:37" x14ac:dyDescent="0.25">
      <c r="A86" s="62" t="s">
        <v>15</v>
      </c>
      <c r="B86" s="62" t="s">
        <v>253</v>
      </c>
      <c r="C86" s="60">
        <f t="shared" si="31"/>
        <v>6</v>
      </c>
      <c r="D86" s="110">
        <f t="shared" si="43"/>
        <v>5</v>
      </c>
      <c r="E86" s="9" t="s">
        <v>66</v>
      </c>
      <c r="F86" s="5">
        <f t="shared" si="32"/>
        <v>1</v>
      </c>
      <c r="G86" s="6">
        <f t="shared" si="33"/>
        <v>1</v>
      </c>
      <c r="H86" s="6">
        <f t="shared" si="34"/>
        <v>0</v>
      </c>
      <c r="I86" s="6">
        <f t="shared" si="47"/>
        <v>2</v>
      </c>
      <c r="J86" s="71">
        <f t="shared" si="44"/>
        <v>1</v>
      </c>
      <c r="K86" s="70">
        <f t="shared" si="45"/>
        <v>1</v>
      </c>
      <c r="L86" s="3">
        <f t="shared" si="35"/>
        <v>3</v>
      </c>
      <c r="M86" s="71">
        <f t="shared" si="36"/>
        <v>1</v>
      </c>
      <c r="N86" s="138">
        <f t="shared" si="37"/>
        <v>2</v>
      </c>
      <c r="O86" s="140">
        <f t="shared" si="38"/>
        <v>2</v>
      </c>
      <c r="P86" s="138">
        <f t="shared" si="39"/>
        <v>1</v>
      </c>
      <c r="Q86" s="140">
        <f t="shared" si="48"/>
        <v>0</v>
      </c>
      <c r="R86" s="140">
        <f t="shared" si="40"/>
        <v>1</v>
      </c>
      <c r="S86" s="140">
        <f t="shared" si="41"/>
        <v>0</v>
      </c>
      <c r="T86" s="141">
        <f t="shared" si="42"/>
        <v>8.7499999999999994E-2</v>
      </c>
      <c r="U86" s="142">
        <f t="shared" si="46"/>
        <v>1</v>
      </c>
      <c r="V86" s="140"/>
      <c r="W86" s="140"/>
      <c r="X86" s="140"/>
      <c r="Y86" s="140"/>
      <c r="Z86" s="140"/>
      <c r="AA86" s="143"/>
      <c r="AB86" s="139" t="s">
        <v>247</v>
      </c>
      <c r="AC86" s="138">
        <v>685</v>
      </c>
      <c r="AE86" s="138" t="s">
        <v>246</v>
      </c>
      <c r="AF86" s="138">
        <v>9</v>
      </c>
    </row>
    <row r="87" spans="1:37" x14ac:dyDescent="0.25">
      <c r="A87" s="62" t="s">
        <v>15</v>
      </c>
      <c r="B87" s="62" t="s">
        <v>254</v>
      </c>
      <c r="C87" s="60">
        <f t="shared" si="31"/>
        <v>179</v>
      </c>
      <c r="D87" s="110">
        <f t="shared" si="43"/>
        <v>42</v>
      </c>
      <c r="E87" s="9" t="s">
        <v>66</v>
      </c>
      <c r="F87" s="5">
        <f t="shared" si="32"/>
        <v>9</v>
      </c>
      <c r="G87" s="6">
        <f t="shared" si="33"/>
        <v>5</v>
      </c>
      <c r="H87" s="6">
        <f t="shared" si="34"/>
        <v>1</v>
      </c>
      <c r="I87" s="6">
        <f t="shared" si="47"/>
        <v>15</v>
      </c>
      <c r="J87" s="71">
        <f t="shared" si="44"/>
        <v>137</v>
      </c>
      <c r="K87" s="70">
        <f t="shared" si="45"/>
        <v>2</v>
      </c>
      <c r="L87" s="3">
        <f t="shared" si="35"/>
        <v>17</v>
      </c>
      <c r="M87" s="71">
        <f t="shared" si="36"/>
        <v>9</v>
      </c>
      <c r="N87" s="138">
        <f t="shared" si="37"/>
        <v>15</v>
      </c>
      <c r="O87" s="140">
        <f t="shared" si="38"/>
        <v>15</v>
      </c>
      <c r="P87" s="138">
        <f t="shared" si="39"/>
        <v>9</v>
      </c>
      <c r="Q87" s="140">
        <f t="shared" si="48"/>
        <v>0</v>
      </c>
      <c r="R87" s="140">
        <f t="shared" si="40"/>
        <v>5</v>
      </c>
      <c r="S87" s="140">
        <f t="shared" si="41"/>
        <v>1</v>
      </c>
      <c r="T87" s="141">
        <f t="shared" si="42"/>
        <v>0.73499999999999999</v>
      </c>
      <c r="U87" s="142">
        <f t="shared" si="46"/>
        <v>1.4598540145985401E-2</v>
      </c>
      <c r="V87" s="140"/>
      <c r="W87" s="140"/>
      <c r="X87" s="140"/>
      <c r="Y87" s="140"/>
      <c r="Z87" s="140"/>
      <c r="AA87" s="143"/>
      <c r="AB87" s="139" t="s">
        <v>248</v>
      </c>
      <c r="AC87" s="138">
        <v>48</v>
      </c>
      <c r="AE87" s="138" t="s">
        <v>247</v>
      </c>
      <c r="AF87" s="138">
        <v>40</v>
      </c>
    </row>
    <row r="88" spans="1:37" x14ac:dyDescent="0.25">
      <c r="A88" s="62" t="s">
        <v>15</v>
      </c>
      <c r="B88" s="62" t="s">
        <v>255</v>
      </c>
      <c r="C88" s="60">
        <f t="shared" si="31"/>
        <v>47</v>
      </c>
      <c r="D88" s="110">
        <f t="shared" si="43"/>
        <v>22</v>
      </c>
      <c r="E88" s="9" t="s">
        <v>66</v>
      </c>
      <c r="F88" s="5">
        <f t="shared" si="32"/>
        <v>5</v>
      </c>
      <c r="G88" s="6">
        <f t="shared" si="33"/>
        <v>3</v>
      </c>
      <c r="H88" s="6">
        <f t="shared" si="34"/>
        <v>0</v>
      </c>
      <c r="I88" s="6">
        <f t="shared" si="47"/>
        <v>8</v>
      </c>
      <c r="J88" s="71">
        <f t="shared" si="44"/>
        <v>25</v>
      </c>
      <c r="K88" s="70">
        <f t="shared" si="45"/>
        <v>1</v>
      </c>
      <c r="L88" s="3">
        <f t="shared" si="35"/>
        <v>9</v>
      </c>
      <c r="M88" s="71">
        <f t="shared" si="36"/>
        <v>5</v>
      </c>
      <c r="N88" s="138">
        <f t="shared" si="37"/>
        <v>8</v>
      </c>
      <c r="O88" s="140">
        <f t="shared" si="38"/>
        <v>8</v>
      </c>
      <c r="P88" s="138">
        <f t="shared" si="39"/>
        <v>5</v>
      </c>
      <c r="Q88" s="140">
        <f t="shared" si="48"/>
        <v>0</v>
      </c>
      <c r="R88" s="140">
        <f t="shared" si="40"/>
        <v>3</v>
      </c>
      <c r="S88" s="140">
        <f t="shared" si="41"/>
        <v>0</v>
      </c>
      <c r="T88" s="141">
        <f t="shared" si="42"/>
        <v>0.38500000000000001</v>
      </c>
      <c r="U88" s="142">
        <f t="shared" si="46"/>
        <v>0.04</v>
      </c>
      <c r="V88" s="140"/>
      <c r="W88" s="140"/>
      <c r="X88" s="140"/>
      <c r="Y88" s="140"/>
      <c r="Z88" s="140"/>
      <c r="AA88" s="143"/>
      <c r="AB88" s="139" t="s">
        <v>249</v>
      </c>
      <c r="AC88" s="138">
        <v>28</v>
      </c>
      <c r="AE88" s="138" t="s">
        <v>248</v>
      </c>
      <c r="AF88" s="138">
        <v>9</v>
      </c>
    </row>
    <row r="89" spans="1:37" x14ac:dyDescent="0.25">
      <c r="A89" s="62" t="s">
        <v>15</v>
      </c>
      <c r="B89" s="62" t="s">
        <v>256</v>
      </c>
      <c r="C89" s="60">
        <f t="shared" si="31"/>
        <v>48</v>
      </c>
      <c r="D89" s="110">
        <f t="shared" si="43"/>
        <v>12</v>
      </c>
      <c r="E89" s="9" t="s">
        <v>66</v>
      </c>
      <c r="F89" s="5">
        <f t="shared" si="32"/>
        <v>4</v>
      </c>
      <c r="G89" s="6">
        <f t="shared" si="33"/>
        <v>1</v>
      </c>
      <c r="H89" s="6">
        <f t="shared" si="34"/>
        <v>0</v>
      </c>
      <c r="I89" s="6">
        <f t="shared" si="47"/>
        <v>5</v>
      </c>
      <c r="J89" s="71">
        <f t="shared" si="44"/>
        <v>36</v>
      </c>
      <c r="K89" s="70">
        <f t="shared" si="45"/>
        <v>1</v>
      </c>
      <c r="L89" s="3">
        <f t="shared" si="35"/>
        <v>6</v>
      </c>
      <c r="M89" s="71">
        <f t="shared" si="36"/>
        <v>3</v>
      </c>
      <c r="N89" s="138">
        <f t="shared" si="37"/>
        <v>5</v>
      </c>
      <c r="O89" s="140">
        <f t="shared" si="38"/>
        <v>4</v>
      </c>
      <c r="P89" s="138">
        <f t="shared" si="39"/>
        <v>3</v>
      </c>
      <c r="Q89" s="140">
        <f t="shared" si="48"/>
        <v>1</v>
      </c>
      <c r="R89" s="140">
        <f t="shared" si="40"/>
        <v>1</v>
      </c>
      <c r="S89" s="140">
        <f t="shared" si="41"/>
        <v>0</v>
      </c>
      <c r="T89" s="141">
        <f t="shared" si="42"/>
        <v>0.21000000000000002</v>
      </c>
      <c r="U89" s="142">
        <f t="shared" si="46"/>
        <v>2.7777777777777776E-2</v>
      </c>
      <c r="V89" s="140"/>
      <c r="W89" s="140"/>
      <c r="X89" s="140"/>
      <c r="Y89" s="140"/>
      <c r="Z89" s="140"/>
      <c r="AA89" s="143"/>
      <c r="AB89" s="139" t="s">
        <v>250</v>
      </c>
      <c r="AC89" s="138">
        <v>31</v>
      </c>
      <c r="AE89" s="138" t="s">
        <v>249</v>
      </c>
      <c r="AF89" s="138">
        <v>22</v>
      </c>
    </row>
    <row r="90" spans="1:37" s="67" customFormat="1" x14ac:dyDescent="0.25">
      <c r="A90" s="62" t="s">
        <v>69</v>
      </c>
      <c r="B90" s="62" t="s">
        <v>257</v>
      </c>
      <c r="C90" s="60">
        <f t="shared" si="31"/>
        <v>1641</v>
      </c>
      <c r="D90" s="110">
        <f t="shared" si="43"/>
        <v>383</v>
      </c>
      <c r="E90" s="61" t="s">
        <v>66</v>
      </c>
      <c r="F90" s="6">
        <f t="shared" ref="F90:F106" si="49">IF(N90&gt;O90,ROUND((D90*0.6*$F$127),0)+Q90,ROUND((D90*0.6*$F$127),0)+Q90)</f>
        <v>24</v>
      </c>
      <c r="G90" s="6">
        <f t="shared" ref="G90:G106" si="50">ROUND((D90*0.35*$F$127),0)</f>
        <v>13</v>
      </c>
      <c r="H90" s="6">
        <f t="shared" ref="H90:H106" si="51">ROUND((D90*0.05*$F$127),0)</f>
        <v>2</v>
      </c>
      <c r="I90" s="6">
        <f t="shared" si="47"/>
        <v>39</v>
      </c>
      <c r="J90" s="71">
        <f t="shared" si="44"/>
        <v>1258</v>
      </c>
      <c r="K90" s="70">
        <f>ROUNDUP((J90*$G$127),0)</f>
        <v>2</v>
      </c>
      <c r="L90" s="64">
        <f t="shared" si="35"/>
        <v>41</v>
      </c>
      <c r="M90" s="71">
        <f t="shared" si="36"/>
        <v>77</v>
      </c>
      <c r="N90" s="94">
        <f t="shared" ref="N90:N106" si="52">ROUNDUP((D90*$F$127),0)</f>
        <v>39</v>
      </c>
      <c r="O90" s="144">
        <f t="shared" si="38"/>
        <v>38</v>
      </c>
      <c r="P90" s="94">
        <f t="shared" ref="P90:P106" si="53">ROUND((D90*0.6*$F$127),0)</f>
        <v>23</v>
      </c>
      <c r="Q90" s="144">
        <f t="shared" si="48"/>
        <v>1</v>
      </c>
      <c r="R90" s="144">
        <f t="shared" si="40"/>
        <v>47</v>
      </c>
      <c r="S90" s="144">
        <f t="shared" si="41"/>
        <v>7</v>
      </c>
      <c r="T90" s="145">
        <f t="shared" si="42"/>
        <v>6.7025000000000006</v>
      </c>
      <c r="U90" s="146">
        <f t="shared" si="46"/>
        <v>1.589825119236884E-3</v>
      </c>
      <c r="V90" s="144"/>
      <c r="W90" s="144"/>
      <c r="X90" s="144"/>
      <c r="Y90" s="144"/>
      <c r="Z90" s="144"/>
      <c r="AA90" s="143" t="s">
        <v>306</v>
      </c>
      <c r="AB90" s="139"/>
      <c r="AC90" s="94">
        <v>1029</v>
      </c>
      <c r="AD90" s="94"/>
      <c r="AE90" s="94" t="s">
        <v>250</v>
      </c>
      <c r="AF90" s="94">
        <v>31</v>
      </c>
      <c r="AG90" s="94"/>
      <c r="AH90" s="94"/>
      <c r="AI90" s="94"/>
      <c r="AJ90" s="106"/>
      <c r="AK90" s="106"/>
    </row>
    <row r="91" spans="1:37" s="67" customFormat="1" x14ac:dyDescent="0.25">
      <c r="A91" s="62" t="s">
        <v>69</v>
      </c>
      <c r="B91" s="62" t="s">
        <v>258</v>
      </c>
      <c r="C91" s="60">
        <f t="shared" si="31"/>
        <v>681</v>
      </c>
      <c r="D91" s="110">
        <f t="shared" si="43"/>
        <v>110</v>
      </c>
      <c r="E91" s="61" t="s">
        <v>66</v>
      </c>
      <c r="F91" s="6">
        <f t="shared" si="49"/>
        <v>6</v>
      </c>
      <c r="G91" s="6">
        <f t="shared" si="50"/>
        <v>4</v>
      </c>
      <c r="H91" s="6">
        <f t="shared" si="51"/>
        <v>1</v>
      </c>
      <c r="I91" s="6">
        <f t="shared" si="47"/>
        <v>11</v>
      </c>
      <c r="J91" s="71">
        <f t="shared" si="44"/>
        <v>571</v>
      </c>
      <c r="K91" s="70">
        <f t="shared" ref="K91:K106" si="54">ROUNDUP((J91*$G$127),0)</f>
        <v>1</v>
      </c>
      <c r="L91" s="64">
        <f t="shared" si="35"/>
        <v>12</v>
      </c>
      <c r="M91" s="71">
        <f t="shared" si="36"/>
        <v>22</v>
      </c>
      <c r="N91" s="94">
        <f t="shared" si="52"/>
        <v>11</v>
      </c>
      <c r="O91" s="144">
        <f t="shared" si="38"/>
        <v>12</v>
      </c>
      <c r="P91" s="94">
        <f t="shared" si="53"/>
        <v>7</v>
      </c>
      <c r="Q91" s="144">
        <f t="shared" ref="Q91:Q106" si="55">N91-O91</f>
        <v>-1</v>
      </c>
      <c r="R91" s="144">
        <f t="shared" si="40"/>
        <v>13</v>
      </c>
      <c r="S91" s="144">
        <f t="shared" si="41"/>
        <v>2</v>
      </c>
      <c r="T91" s="145">
        <f t="shared" si="42"/>
        <v>1.9249999999999998</v>
      </c>
      <c r="U91" s="146">
        <f t="shared" si="46"/>
        <v>1.7513134851138354E-3</v>
      </c>
      <c r="V91" s="144"/>
      <c r="W91" s="144"/>
      <c r="X91" s="144"/>
      <c r="Y91" s="144"/>
      <c r="Z91" s="144"/>
      <c r="AA91" s="143" t="s">
        <v>15</v>
      </c>
      <c r="AB91" s="139" t="s">
        <v>251</v>
      </c>
      <c r="AC91" s="94">
        <v>8</v>
      </c>
      <c r="AD91" s="94" t="s">
        <v>306</v>
      </c>
      <c r="AE91" s="94"/>
      <c r="AF91" s="94">
        <v>206</v>
      </c>
      <c r="AG91" s="94"/>
      <c r="AH91" s="94"/>
      <c r="AI91" s="94"/>
      <c r="AJ91" s="106"/>
      <c r="AK91" s="106"/>
    </row>
    <row r="92" spans="1:37" s="67" customFormat="1" x14ac:dyDescent="0.25">
      <c r="A92" s="62" t="s">
        <v>69</v>
      </c>
      <c r="B92" s="62" t="s">
        <v>259</v>
      </c>
      <c r="C92" s="60">
        <f t="shared" si="31"/>
        <v>1415</v>
      </c>
      <c r="D92" s="110">
        <f t="shared" si="43"/>
        <v>359</v>
      </c>
      <c r="E92" s="61" t="s">
        <v>66</v>
      </c>
      <c r="F92" s="6">
        <f t="shared" si="49"/>
        <v>21</v>
      </c>
      <c r="G92" s="6">
        <f t="shared" si="50"/>
        <v>13</v>
      </c>
      <c r="H92" s="6">
        <f t="shared" si="51"/>
        <v>2</v>
      </c>
      <c r="I92" s="6">
        <f t="shared" si="47"/>
        <v>36</v>
      </c>
      <c r="J92" s="71">
        <f t="shared" si="44"/>
        <v>1056</v>
      </c>
      <c r="K92" s="70">
        <f t="shared" si="54"/>
        <v>2</v>
      </c>
      <c r="L92" s="64">
        <f t="shared" si="35"/>
        <v>38</v>
      </c>
      <c r="M92" s="71">
        <f t="shared" si="36"/>
        <v>72</v>
      </c>
      <c r="N92" s="94">
        <f t="shared" si="52"/>
        <v>36</v>
      </c>
      <c r="O92" s="144">
        <f t="shared" si="38"/>
        <v>37</v>
      </c>
      <c r="P92" s="94">
        <f t="shared" si="53"/>
        <v>22</v>
      </c>
      <c r="Q92" s="144">
        <f t="shared" si="55"/>
        <v>-1</v>
      </c>
      <c r="R92" s="144">
        <f t="shared" si="40"/>
        <v>44</v>
      </c>
      <c r="S92" s="144">
        <f t="shared" si="41"/>
        <v>6</v>
      </c>
      <c r="T92" s="145">
        <f t="shared" si="42"/>
        <v>6.2824999999999998</v>
      </c>
      <c r="U92" s="146">
        <f t="shared" si="46"/>
        <v>1.893939393939394E-3</v>
      </c>
      <c r="V92" s="147"/>
      <c r="W92" s="144"/>
      <c r="X92" s="144"/>
      <c r="Y92" s="144"/>
      <c r="Z92" s="144"/>
      <c r="AA92" s="143"/>
      <c r="AB92" s="139" t="s">
        <v>252</v>
      </c>
      <c r="AC92" s="94">
        <v>32</v>
      </c>
      <c r="AD92" s="94" t="s">
        <v>15</v>
      </c>
      <c r="AE92" s="94" t="s">
        <v>251</v>
      </c>
      <c r="AF92" s="94">
        <v>47</v>
      </c>
      <c r="AG92" s="94"/>
      <c r="AH92" s="94"/>
      <c r="AI92" s="94"/>
      <c r="AJ92" s="106"/>
      <c r="AK92" s="106"/>
    </row>
    <row r="93" spans="1:37" s="67" customFormat="1" x14ac:dyDescent="0.25">
      <c r="A93" s="62" t="s">
        <v>69</v>
      </c>
      <c r="B93" s="62" t="s">
        <v>260</v>
      </c>
      <c r="C93" s="60">
        <f t="shared" si="31"/>
        <v>597</v>
      </c>
      <c r="D93" s="110">
        <f t="shared" si="43"/>
        <v>95</v>
      </c>
      <c r="E93" s="61" t="s">
        <v>66</v>
      </c>
      <c r="F93" s="6">
        <f t="shared" si="49"/>
        <v>7</v>
      </c>
      <c r="G93" s="6">
        <f t="shared" si="50"/>
        <v>3</v>
      </c>
      <c r="H93" s="6">
        <f t="shared" si="51"/>
        <v>0</v>
      </c>
      <c r="I93" s="6">
        <f t="shared" si="47"/>
        <v>10</v>
      </c>
      <c r="J93" s="71">
        <f t="shared" si="44"/>
        <v>502</v>
      </c>
      <c r="K93" s="70">
        <f t="shared" si="54"/>
        <v>1</v>
      </c>
      <c r="L93" s="64">
        <f t="shared" si="35"/>
        <v>11</v>
      </c>
      <c r="M93" s="71">
        <f t="shared" si="36"/>
        <v>19</v>
      </c>
      <c r="N93" s="94">
        <f t="shared" si="52"/>
        <v>10</v>
      </c>
      <c r="O93" s="144">
        <f t="shared" si="38"/>
        <v>9</v>
      </c>
      <c r="P93" s="94">
        <f t="shared" si="53"/>
        <v>6</v>
      </c>
      <c r="Q93" s="144">
        <f t="shared" si="55"/>
        <v>1</v>
      </c>
      <c r="R93" s="144">
        <f t="shared" si="40"/>
        <v>12</v>
      </c>
      <c r="S93" s="144">
        <f t="shared" si="41"/>
        <v>2</v>
      </c>
      <c r="T93" s="145">
        <f t="shared" si="42"/>
        <v>1.6624999999999999</v>
      </c>
      <c r="U93" s="146">
        <f t="shared" si="46"/>
        <v>1.9920318725099601E-3</v>
      </c>
      <c r="V93" s="144"/>
      <c r="W93" s="144"/>
      <c r="X93" s="144"/>
      <c r="Y93" s="144"/>
      <c r="Z93" s="144"/>
      <c r="AA93" s="143"/>
      <c r="AB93" s="139" t="s">
        <v>253</v>
      </c>
      <c r="AC93" s="94">
        <v>5</v>
      </c>
      <c r="AD93" s="94"/>
      <c r="AE93" s="94" t="s">
        <v>252</v>
      </c>
      <c r="AF93" s="94">
        <v>100</v>
      </c>
      <c r="AG93" s="94"/>
      <c r="AH93" s="94"/>
      <c r="AI93" s="94"/>
      <c r="AJ93" s="106"/>
      <c r="AK93" s="106"/>
    </row>
    <row r="94" spans="1:37" s="67" customFormat="1" x14ac:dyDescent="0.25">
      <c r="A94" s="62" t="s">
        <v>69</v>
      </c>
      <c r="B94" s="62" t="s">
        <v>261</v>
      </c>
      <c r="C94" s="60">
        <f t="shared" si="31"/>
        <v>1249</v>
      </c>
      <c r="D94" s="110">
        <f t="shared" si="43"/>
        <v>187</v>
      </c>
      <c r="E94" s="61" t="s">
        <v>66</v>
      </c>
      <c r="F94" s="6">
        <f t="shared" si="49"/>
        <v>11</v>
      </c>
      <c r="G94" s="6">
        <f t="shared" si="50"/>
        <v>7</v>
      </c>
      <c r="H94" s="6">
        <f t="shared" si="51"/>
        <v>1</v>
      </c>
      <c r="I94" s="6">
        <f t="shared" si="47"/>
        <v>19</v>
      </c>
      <c r="J94" s="71">
        <f t="shared" si="44"/>
        <v>1062</v>
      </c>
      <c r="K94" s="70">
        <f t="shared" si="54"/>
        <v>2</v>
      </c>
      <c r="L94" s="64">
        <f t="shared" si="35"/>
        <v>21</v>
      </c>
      <c r="M94" s="71">
        <f t="shared" si="36"/>
        <v>38</v>
      </c>
      <c r="N94" s="94">
        <f t="shared" si="52"/>
        <v>19</v>
      </c>
      <c r="O94" s="144">
        <f t="shared" si="38"/>
        <v>19</v>
      </c>
      <c r="P94" s="94">
        <f t="shared" si="53"/>
        <v>11</v>
      </c>
      <c r="Q94" s="144">
        <f t="shared" si="55"/>
        <v>0</v>
      </c>
      <c r="R94" s="144">
        <f t="shared" si="40"/>
        <v>23</v>
      </c>
      <c r="S94" s="144">
        <f t="shared" si="41"/>
        <v>3</v>
      </c>
      <c r="T94" s="145">
        <f t="shared" si="42"/>
        <v>3.2724999999999995</v>
      </c>
      <c r="U94" s="146">
        <f t="shared" si="46"/>
        <v>1.8832391713747645E-3</v>
      </c>
      <c r="V94" s="144"/>
      <c r="W94" s="144"/>
      <c r="X94" s="144"/>
      <c r="Y94" s="144"/>
      <c r="Z94" s="144"/>
      <c r="AA94" s="143"/>
      <c r="AB94" s="139" t="s">
        <v>254</v>
      </c>
      <c r="AC94" s="94">
        <v>42</v>
      </c>
      <c r="AD94" s="94"/>
      <c r="AE94" s="94" t="s">
        <v>253</v>
      </c>
      <c r="AF94" s="94">
        <v>1</v>
      </c>
      <c r="AG94" s="94"/>
      <c r="AH94" s="94"/>
      <c r="AI94" s="94"/>
      <c r="AJ94" s="106"/>
      <c r="AK94" s="106"/>
    </row>
    <row r="95" spans="1:37" s="67" customFormat="1" x14ac:dyDescent="0.25">
      <c r="A95" s="62" t="s">
        <v>69</v>
      </c>
      <c r="B95" s="62" t="s">
        <v>262</v>
      </c>
      <c r="C95" s="60">
        <f t="shared" si="31"/>
        <v>496</v>
      </c>
      <c r="D95" s="110">
        <f t="shared" si="43"/>
        <v>137</v>
      </c>
      <c r="E95" s="61" t="s">
        <v>66</v>
      </c>
      <c r="F95" s="6">
        <f t="shared" si="49"/>
        <v>8</v>
      </c>
      <c r="G95" s="6">
        <f t="shared" si="50"/>
        <v>5</v>
      </c>
      <c r="H95" s="6">
        <f t="shared" si="51"/>
        <v>1</v>
      </c>
      <c r="I95" s="6">
        <f t="shared" si="47"/>
        <v>14</v>
      </c>
      <c r="J95" s="71">
        <f t="shared" si="44"/>
        <v>359</v>
      </c>
      <c r="K95" s="70">
        <f t="shared" si="54"/>
        <v>1</v>
      </c>
      <c r="L95" s="64">
        <f t="shared" si="35"/>
        <v>15</v>
      </c>
      <c r="M95" s="71">
        <f t="shared" si="36"/>
        <v>28</v>
      </c>
      <c r="N95" s="94">
        <f t="shared" si="52"/>
        <v>14</v>
      </c>
      <c r="O95" s="144">
        <f t="shared" si="38"/>
        <v>14</v>
      </c>
      <c r="P95" s="94">
        <f t="shared" si="53"/>
        <v>8</v>
      </c>
      <c r="Q95" s="144">
        <f t="shared" si="55"/>
        <v>0</v>
      </c>
      <c r="R95" s="144">
        <f t="shared" si="40"/>
        <v>17</v>
      </c>
      <c r="S95" s="144">
        <f t="shared" si="41"/>
        <v>2</v>
      </c>
      <c r="T95" s="145">
        <f t="shared" si="42"/>
        <v>2.3975</v>
      </c>
      <c r="U95" s="146">
        <f t="shared" si="46"/>
        <v>2.7855153203342618E-3</v>
      </c>
      <c r="V95" s="144"/>
      <c r="W95" s="144"/>
      <c r="X95" s="144"/>
      <c r="Y95" s="144"/>
      <c r="Z95" s="144"/>
      <c r="AA95" s="143"/>
      <c r="AB95" s="139" t="s">
        <v>255</v>
      </c>
      <c r="AC95" s="94">
        <v>22</v>
      </c>
      <c r="AD95" s="94"/>
      <c r="AE95" s="94" t="s">
        <v>254</v>
      </c>
      <c r="AF95" s="94">
        <v>137</v>
      </c>
      <c r="AG95" s="94"/>
      <c r="AH95" s="94"/>
      <c r="AI95" s="94"/>
      <c r="AJ95" s="106"/>
      <c r="AK95" s="106"/>
    </row>
    <row r="96" spans="1:37" s="67" customFormat="1" x14ac:dyDescent="0.25">
      <c r="A96" s="62" t="s">
        <v>69</v>
      </c>
      <c r="B96" s="62" t="s">
        <v>263</v>
      </c>
      <c r="C96" s="60">
        <f t="shared" si="31"/>
        <v>397</v>
      </c>
      <c r="D96" s="110">
        <f t="shared" si="43"/>
        <v>66</v>
      </c>
      <c r="E96" s="61" t="s">
        <v>66</v>
      </c>
      <c r="F96" s="6">
        <f t="shared" si="49"/>
        <v>5</v>
      </c>
      <c r="G96" s="6">
        <f t="shared" si="50"/>
        <v>2</v>
      </c>
      <c r="H96" s="6">
        <f t="shared" si="51"/>
        <v>0</v>
      </c>
      <c r="I96" s="6">
        <f t="shared" si="47"/>
        <v>7</v>
      </c>
      <c r="J96" s="71">
        <f t="shared" si="44"/>
        <v>331</v>
      </c>
      <c r="K96" s="70">
        <f t="shared" si="54"/>
        <v>1</v>
      </c>
      <c r="L96" s="64">
        <f t="shared" si="35"/>
        <v>8</v>
      </c>
      <c r="M96" s="71">
        <f t="shared" si="36"/>
        <v>14</v>
      </c>
      <c r="N96" s="94">
        <f t="shared" si="52"/>
        <v>7</v>
      </c>
      <c r="O96" s="144">
        <f t="shared" si="38"/>
        <v>6</v>
      </c>
      <c r="P96" s="94">
        <f t="shared" si="53"/>
        <v>4</v>
      </c>
      <c r="Q96" s="144">
        <f t="shared" si="55"/>
        <v>1</v>
      </c>
      <c r="R96" s="144">
        <f t="shared" si="40"/>
        <v>8</v>
      </c>
      <c r="S96" s="144">
        <f t="shared" si="41"/>
        <v>1</v>
      </c>
      <c r="T96" s="145">
        <f t="shared" si="42"/>
        <v>1.155</v>
      </c>
      <c r="U96" s="146">
        <f t="shared" si="46"/>
        <v>3.0211480362537764E-3</v>
      </c>
      <c r="V96" s="144"/>
      <c r="W96" s="144"/>
      <c r="X96" s="144"/>
      <c r="Y96" s="144"/>
      <c r="Z96" s="144"/>
      <c r="AA96" s="143"/>
      <c r="AB96" s="139" t="s">
        <v>256</v>
      </c>
      <c r="AC96" s="94">
        <v>12</v>
      </c>
      <c r="AD96" s="94"/>
      <c r="AE96" s="94" t="s">
        <v>255</v>
      </c>
      <c r="AF96" s="94">
        <v>25</v>
      </c>
      <c r="AG96" s="94"/>
      <c r="AH96" s="94"/>
      <c r="AI96" s="94"/>
      <c r="AJ96" s="106"/>
      <c r="AK96" s="106"/>
    </row>
    <row r="97" spans="1:37" s="67" customFormat="1" x14ac:dyDescent="0.25">
      <c r="A97" s="62" t="s">
        <v>69</v>
      </c>
      <c r="B97" s="62" t="s">
        <v>264</v>
      </c>
      <c r="C97" s="60">
        <f t="shared" si="31"/>
        <v>1675</v>
      </c>
      <c r="D97" s="110">
        <f t="shared" si="43"/>
        <v>487</v>
      </c>
      <c r="E97" s="61" t="s">
        <v>66</v>
      </c>
      <c r="F97" s="6">
        <f t="shared" si="49"/>
        <v>30</v>
      </c>
      <c r="G97" s="6">
        <f t="shared" si="50"/>
        <v>17</v>
      </c>
      <c r="H97" s="6">
        <f t="shared" si="51"/>
        <v>2</v>
      </c>
      <c r="I97" s="6">
        <f t="shared" si="47"/>
        <v>49</v>
      </c>
      <c r="J97" s="71">
        <f t="shared" si="44"/>
        <v>1188</v>
      </c>
      <c r="K97" s="70">
        <f t="shared" si="54"/>
        <v>2</v>
      </c>
      <c r="L97" s="64">
        <f t="shared" si="35"/>
        <v>51</v>
      </c>
      <c r="M97" s="71">
        <f t="shared" si="36"/>
        <v>98</v>
      </c>
      <c r="N97" s="94">
        <f t="shared" si="52"/>
        <v>49</v>
      </c>
      <c r="O97" s="144">
        <f t="shared" si="38"/>
        <v>48</v>
      </c>
      <c r="P97" s="94">
        <f t="shared" si="53"/>
        <v>29</v>
      </c>
      <c r="Q97" s="144">
        <f t="shared" si="55"/>
        <v>1</v>
      </c>
      <c r="R97" s="144">
        <f t="shared" si="40"/>
        <v>60</v>
      </c>
      <c r="S97" s="144">
        <f t="shared" si="41"/>
        <v>9</v>
      </c>
      <c r="T97" s="145">
        <f t="shared" si="42"/>
        <v>8.5224999999999991</v>
      </c>
      <c r="U97" s="146">
        <f t="shared" si="46"/>
        <v>1.6835016835016834E-3</v>
      </c>
      <c r="V97" s="144"/>
      <c r="W97" s="144"/>
      <c r="X97" s="144"/>
      <c r="Y97" s="144"/>
      <c r="Z97" s="144"/>
      <c r="AA97" s="143" t="s">
        <v>307</v>
      </c>
      <c r="AB97" s="139"/>
      <c r="AC97" s="94">
        <v>121</v>
      </c>
      <c r="AD97" s="94"/>
      <c r="AE97" s="94" t="s">
        <v>256</v>
      </c>
      <c r="AF97" s="94">
        <v>36</v>
      </c>
      <c r="AG97" s="94"/>
      <c r="AH97" s="94"/>
      <c r="AI97" s="94"/>
      <c r="AJ97" s="106"/>
      <c r="AK97" s="106"/>
    </row>
    <row r="98" spans="1:37" s="67" customFormat="1" x14ac:dyDescent="0.25">
      <c r="A98" s="62" t="s">
        <v>70</v>
      </c>
      <c r="B98" s="62" t="s">
        <v>265</v>
      </c>
      <c r="C98" s="60">
        <f t="shared" si="31"/>
        <v>14</v>
      </c>
      <c r="D98" s="110">
        <f t="shared" si="43"/>
        <v>5</v>
      </c>
      <c r="E98" s="61" t="s">
        <v>66</v>
      </c>
      <c r="F98" s="6">
        <f t="shared" si="49"/>
        <v>1</v>
      </c>
      <c r="G98" s="6">
        <f t="shared" si="50"/>
        <v>0</v>
      </c>
      <c r="H98" s="6">
        <f t="shared" si="51"/>
        <v>0</v>
      </c>
      <c r="I98" s="6">
        <f t="shared" si="47"/>
        <v>1</v>
      </c>
      <c r="J98" s="71">
        <f t="shared" si="44"/>
        <v>9</v>
      </c>
      <c r="K98" s="70">
        <f t="shared" si="54"/>
        <v>1</v>
      </c>
      <c r="L98" s="64">
        <f t="shared" si="35"/>
        <v>2</v>
      </c>
      <c r="M98" s="71">
        <f t="shared" si="36"/>
        <v>1</v>
      </c>
      <c r="N98" s="94">
        <f t="shared" si="52"/>
        <v>1</v>
      </c>
      <c r="O98" s="144">
        <f t="shared" si="38"/>
        <v>0</v>
      </c>
      <c r="P98" s="94">
        <f t="shared" si="53"/>
        <v>0</v>
      </c>
      <c r="Q98" s="144">
        <f t="shared" si="55"/>
        <v>1</v>
      </c>
      <c r="R98" s="144">
        <f t="shared" si="40"/>
        <v>1</v>
      </c>
      <c r="S98" s="144">
        <f t="shared" si="41"/>
        <v>0</v>
      </c>
      <c r="T98" s="145">
        <f t="shared" si="42"/>
        <v>8.7499999999999994E-2</v>
      </c>
      <c r="U98" s="146">
        <f t="shared" si="46"/>
        <v>0.1111111111111111</v>
      </c>
      <c r="V98" s="144"/>
      <c r="W98" s="144"/>
      <c r="X98" s="144"/>
      <c r="Y98" s="144"/>
      <c r="Z98" s="144"/>
      <c r="AA98" s="143" t="s">
        <v>16</v>
      </c>
      <c r="AB98" s="139" t="s">
        <v>257</v>
      </c>
      <c r="AC98" s="94">
        <v>383</v>
      </c>
      <c r="AD98" s="94" t="s">
        <v>307</v>
      </c>
      <c r="AE98" s="94"/>
      <c r="AF98" s="94">
        <v>346</v>
      </c>
      <c r="AG98" s="94"/>
      <c r="AH98" s="94"/>
      <c r="AI98" s="94"/>
      <c r="AJ98" s="106"/>
      <c r="AK98" s="106"/>
    </row>
    <row r="99" spans="1:37" s="67" customFormat="1" x14ac:dyDescent="0.25">
      <c r="A99" s="62" t="s">
        <v>70</v>
      </c>
      <c r="B99" s="62" t="s">
        <v>266</v>
      </c>
      <c r="C99" s="60">
        <f t="shared" si="31"/>
        <v>18</v>
      </c>
      <c r="D99" s="110">
        <f t="shared" si="43"/>
        <v>10</v>
      </c>
      <c r="E99" s="61" t="s">
        <v>66</v>
      </c>
      <c r="F99" s="6">
        <f t="shared" si="49"/>
        <v>1</v>
      </c>
      <c r="G99" s="6">
        <f t="shared" si="50"/>
        <v>0</v>
      </c>
      <c r="H99" s="6">
        <f t="shared" si="51"/>
        <v>0</v>
      </c>
      <c r="I99" s="6">
        <f t="shared" si="47"/>
        <v>1</v>
      </c>
      <c r="J99" s="71">
        <f t="shared" si="44"/>
        <v>8</v>
      </c>
      <c r="K99" s="70">
        <f t="shared" si="54"/>
        <v>1</v>
      </c>
      <c r="L99" s="64">
        <f t="shared" si="35"/>
        <v>2</v>
      </c>
      <c r="M99" s="71">
        <f t="shared" si="36"/>
        <v>2</v>
      </c>
      <c r="N99" s="94">
        <f t="shared" si="52"/>
        <v>1</v>
      </c>
      <c r="O99" s="144">
        <f t="shared" si="38"/>
        <v>1</v>
      </c>
      <c r="P99" s="94">
        <f t="shared" si="53"/>
        <v>1</v>
      </c>
      <c r="Q99" s="144">
        <f t="shared" si="55"/>
        <v>0</v>
      </c>
      <c r="R99" s="144">
        <f t="shared" si="40"/>
        <v>1</v>
      </c>
      <c r="S99" s="144">
        <f t="shared" si="41"/>
        <v>0</v>
      </c>
      <c r="T99" s="145">
        <f t="shared" si="42"/>
        <v>0.17499999999999999</v>
      </c>
      <c r="U99" s="146">
        <f t="shared" si="46"/>
        <v>0.125</v>
      </c>
      <c r="V99" s="144"/>
      <c r="W99" s="144"/>
      <c r="X99" s="144"/>
      <c r="Y99" s="144"/>
      <c r="Z99" s="144"/>
      <c r="AA99" s="143"/>
      <c r="AB99" s="139" t="s">
        <v>258</v>
      </c>
      <c r="AC99" s="94">
        <v>110</v>
      </c>
      <c r="AD99" s="94" t="s">
        <v>16</v>
      </c>
      <c r="AE99" s="94" t="s">
        <v>257</v>
      </c>
      <c r="AF99" s="94">
        <v>1258</v>
      </c>
      <c r="AG99" s="94"/>
      <c r="AH99" s="94"/>
      <c r="AI99" s="94"/>
      <c r="AJ99" s="106"/>
      <c r="AK99" s="106"/>
    </row>
    <row r="100" spans="1:37" s="67" customFormat="1" x14ac:dyDescent="0.25">
      <c r="A100" s="62" t="s">
        <v>70</v>
      </c>
      <c r="B100" s="62" t="s">
        <v>267</v>
      </c>
      <c r="C100" s="60">
        <f t="shared" si="31"/>
        <v>97</v>
      </c>
      <c r="D100" s="110">
        <f t="shared" si="43"/>
        <v>25</v>
      </c>
      <c r="E100" s="61" t="s">
        <v>66</v>
      </c>
      <c r="F100" s="6">
        <f t="shared" si="49"/>
        <v>2</v>
      </c>
      <c r="G100" s="6">
        <f t="shared" si="50"/>
        <v>1</v>
      </c>
      <c r="H100" s="6">
        <f t="shared" si="51"/>
        <v>0</v>
      </c>
      <c r="I100" s="6">
        <f t="shared" si="47"/>
        <v>3</v>
      </c>
      <c r="J100" s="71">
        <f t="shared" si="44"/>
        <v>72</v>
      </c>
      <c r="K100" s="70">
        <f t="shared" si="54"/>
        <v>1</v>
      </c>
      <c r="L100" s="64">
        <f t="shared" si="35"/>
        <v>4</v>
      </c>
      <c r="M100" s="71">
        <f t="shared" si="36"/>
        <v>5</v>
      </c>
      <c r="N100" s="94">
        <f t="shared" si="52"/>
        <v>3</v>
      </c>
      <c r="O100" s="144">
        <f t="shared" si="38"/>
        <v>3</v>
      </c>
      <c r="P100" s="94">
        <f t="shared" si="53"/>
        <v>2</v>
      </c>
      <c r="Q100" s="144">
        <f t="shared" si="55"/>
        <v>0</v>
      </c>
      <c r="R100" s="144">
        <f t="shared" si="40"/>
        <v>3</v>
      </c>
      <c r="S100" s="144">
        <f t="shared" si="41"/>
        <v>0</v>
      </c>
      <c r="T100" s="145">
        <f t="shared" si="42"/>
        <v>0.4375</v>
      </c>
      <c r="U100" s="146">
        <f t="shared" si="46"/>
        <v>1.3888888888888888E-2</v>
      </c>
      <c r="V100" s="144"/>
      <c r="W100" s="144"/>
      <c r="X100" s="144"/>
      <c r="Y100" s="144"/>
      <c r="Z100" s="144"/>
      <c r="AA100" s="143"/>
      <c r="AB100" s="139" t="s">
        <v>259</v>
      </c>
      <c r="AC100" s="94">
        <v>359</v>
      </c>
      <c r="AD100" s="94"/>
      <c r="AE100" s="94" t="s">
        <v>258</v>
      </c>
      <c r="AF100" s="94">
        <v>571</v>
      </c>
      <c r="AG100" s="94"/>
      <c r="AH100" s="94"/>
      <c r="AI100" s="94"/>
      <c r="AJ100" s="106"/>
      <c r="AK100" s="106"/>
    </row>
    <row r="101" spans="1:37" s="67" customFormat="1" x14ac:dyDescent="0.25">
      <c r="A101" s="62" t="s">
        <v>70</v>
      </c>
      <c r="B101" s="62" t="s">
        <v>268</v>
      </c>
      <c r="C101" s="60">
        <f t="shared" si="31"/>
        <v>84</v>
      </c>
      <c r="D101" s="110">
        <f t="shared" si="43"/>
        <v>30</v>
      </c>
      <c r="E101" s="61" t="s">
        <v>66</v>
      </c>
      <c r="F101" s="6">
        <f t="shared" si="49"/>
        <v>2</v>
      </c>
      <c r="G101" s="6">
        <f t="shared" si="50"/>
        <v>1</v>
      </c>
      <c r="H101" s="6">
        <f t="shared" si="51"/>
        <v>0</v>
      </c>
      <c r="I101" s="6">
        <f t="shared" si="47"/>
        <v>3</v>
      </c>
      <c r="J101" s="71">
        <f t="shared" si="44"/>
        <v>54</v>
      </c>
      <c r="K101" s="70">
        <f t="shared" si="54"/>
        <v>1</v>
      </c>
      <c r="L101" s="64">
        <f t="shared" si="35"/>
        <v>4</v>
      </c>
      <c r="M101" s="71">
        <f t="shared" si="36"/>
        <v>6</v>
      </c>
      <c r="N101" s="94">
        <f t="shared" si="52"/>
        <v>3</v>
      </c>
      <c r="O101" s="144">
        <f t="shared" si="38"/>
        <v>3</v>
      </c>
      <c r="P101" s="94">
        <f t="shared" si="53"/>
        <v>2</v>
      </c>
      <c r="Q101" s="144">
        <f t="shared" si="55"/>
        <v>0</v>
      </c>
      <c r="R101" s="144">
        <f t="shared" si="40"/>
        <v>4</v>
      </c>
      <c r="S101" s="144">
        <f t="shared" si="41"/>
        <v>1</v>
      </c>
      <c r="T101" s="145">
        <f t="shared" si="42"/>
        <v>0.52499999999999991</v>
      </c>
      <c r="U101" s="146">
        <f t="shared" si="46"/>
        <v>1.8518518518518517E-2</v>
      </c>
      <c r="V101" s="144"/>
      <c r="W101" s="144"/>
      <c r="X101" s="144"/>
      <c r="Y101" s="144"/>
      <c r="Z101" s="144"/>
      <c r="AA101" s="143"/>
      <c r="AB101" s="139" t="s">
        <v>260</v>
      </c>
      <c r="AC101" s="94">
        <v>95</v>
      </c>
      <c r="AD101" s="94"/>
      <c r="AE101" s="94" t="s">
        <v>259</v>
      </c>
      <c r="AF101" s="94">
        <v>1056</v>
      </c>
      <c r="AG101" s="94"/>
      <c r="AH101" s="94"/>
      <c r="AI101" s="94"/>
      <c r="AJ101" s="106"/>
      <c r="AK101" s="106"/>
    </row>
    <row r="102" spans="1:37" s="67" customFormat="1" x14ac:dyDescent="0.25">
      <c r="A102" s="62" t="s">
        <v>70</v>
      </c>
      <c r="B102" s="62" t="s">
        <v>269</v>
      </c>
      <c r="C102" s="60">
        <f t="shared" si="31"/>
        <v>442</v>
      </c>
      <c r="D102" s="110">
        <f t="shared" si="43"/>
        <v>176</v>
      </c>
      <c r="E102" s="61" t="s">
        <v>66</v>
      </c>
      <c r="F102" s="6">
        <f t="shared" si="49"/>
        <v>11</v>
      </c>
      <c r="G102" s="6">
        <f t="shared" si="50"/>
        <v>6</v>
      </c>
      <c r="H102" s="6">
        <f t="shared" si="51"/>
        <v>1</v>
      </c>
      <c r="I102" s="6">
        <f t="shared" si="47"/>
        <v>18</v>
      </c>
      <c r="J102" s="71">
        <f t="shared" si="44"/>
        <v>266</v>
      </c>
      <c r="K102" s="70">
        <f t="shared" si="54"/>
        <v>1</v>
      </c>
      <c r="L102" s="64">
        <f t="shared" si="35"/>
        <v>19</v>
      </c>
      <c r="M102" s="71">
        <f t="shared" si="36"/>
        <v>36</v>
      </c>
      <c r="N102" s="94">
        <f t="shared" si="52"/>
        <v>18</v>
      </c>
      <c r="O102" s="144">
        <f t="shared" si="38"/>
        <v>18</v>
      </c>
      <c r="P102" s="94">
        <f t="shared" si="53"/>
        <v>11</v>
      </c>
      <c r="Q102" s="144">
        <f t="shared" si="55"/>
        <v>0</v>
      </c>
      <c r="R102" s="144">
        <f t="shared" si="40"/>
        <v>22</v>
      </c>
      <c r="S102" s="144">
        <f t="shared" si="41"/>
        <v>3</v>
      </c>
      <c r="T102" s="145">
        <f t="shared" si="42"/>
        <v>3.08</v>
      </c>
      <c r="U102" s="146">
        <f t="shared" si="46"/>
        <v>3.7593984962406013E-3</v>
      </c>
      <c r="V102" s="144"/>
      <c r="W102" s="144"/>
      <c r="X102" s="144"/>
      <c r="Y102" s="144"/>
      <c r="Z102" s="144"/>
      <c r="AA102" s="143"/>
      <c r="AB102" s="139" t="s">
        <v>261</v>
      </c>
      <c r="AC102" s="94">
        <v>187</v>
      </c>
      <c r="AD102" s="94"/>
      <c r="AE102" s="94" t="s">
        <v>260</v>
      </c>
      <c r="AF102" s="94">
        <v>502</v>
      </c>
      <c r="AG102" s="94"/>
      <c r="AH102" s="94"/>
      <c r="AI102" s="94"/>
      <c r="AJ102" s="106"/>
      <c r="AK102" s="106"/>
    </row>
    <row r="103" spans="1:37" s="67" customFormat="1" x14ac:dyDescent="0.25">
      <c r="A103" s="62" t="s">
        <v>70</v>
      </c>
      <c r="B103" s="62" t="s">
        <v>270</v>
      </c>
      <c r="C103" s="60">
        <f t="shared" si="31"/>
        <v>110</v>
      </c>
      <c r="D103" s="110">
        <f t="shared" si="43"/>
        <v>46</v>
      </c>
      <c r="E103" s="61" t="s">
        <v>66</v>
      </c>
      <c r="F103" s="6">
        <f t="shared" si="49"/>
        <v>3</v>
      </c>
      <c r="G103" s="6">
        <f t="shared" si="50"/>
        <v>2</v>
      </c>
      <c r="H103" s="6">
        <f t="shared" si="51"/>
        <v>0</v>
      </c>
      <c r="I103" s="6">
        <f t="shared" si="47"/>
        <v>5</v>
      </c>
      <c r="J103" s="71">
        <f t="shared" si="44"/>
        <v>64</v>
      </c>
      <c r="K103" s="70">
        <f t="shared" si="54"/>
        <v>1</v>
      </c>
      <c r="L103" s="64">
        <f t="shared" ref="L103:L123" si="56">K103+H103+G103+F103</f>
        <v>6</v>
      </c>
      <c r="M103" s="71">
        <f t="shared" ref="M103:M123" si="57">ROUNDUP((D103*0.2),0)</f>
        <v>10</v>
      </c>
      <c r="N103" s="94">
        <f t="shared" si="52"/>
        <v>5</v>
      </c>
      <c r="O103" s="144">
        <f t="shared" ref="O103:O123" si="58">P103+G103+H103</f>
        <v>5</v>
      </c>
      <c r="P103" s="94">
        <f t="shared" si="53"/>
        <v>3</v>
      </c>
      <c r="Q103" s="144">
        <f t="shared" si="55"/>
        <v>0</v>
      </c>
      <c r="R103" s="144">
        <f t="shared" ref="R103:R123" si="59">ROUND((D103*0.35*$F$126),0)</f>
        <v>6</v>
      </c>
      <c r="S103" s="144">
        <f t="shared" ref="S103:S123" si="60">ROUND((D103*0.05*$F$126),0)</f>
        <v>1</v>
      </c>
      <c r="T103" s="145">
        <f t="shared" ref="T103:T123" si="61">D103*0.05*$F$126</f>
        <v>0.80500000000000005</v>
      </c>
      <c r="U103" s="146">
        <f t="shared" si="46"/>
        <v>1.5625E-2</v>
      </c>
      <c r="V103" s="144"/>
      <c r="W103" s="144"/>
      <c r="X103" s="144"/>
      <c r="Y103" s="144"/>
      <c r="Z103" s="144"/>
      <c r="AA103" s="143"/>
      <c r="AB103" s="139" t="s">
        <v>262</v>
      </c>
      <c r="AC103" s="94">
        <v>137</v>
      </c>
      <c r="AD103" s="94"/>
      <c r="AE103" s="94" t="s">
        <v>261</v>
      </c>
      <c r="AF103" s="94">
        <v>1062</v>
      </c>
      <c r="AG103" s="94"/>
      <c r="AH103" s="94"/>
      <c r="AI103" s="94"/>
      <c r="AJ103" s="106"/>
      <c r="AK103" s="106"/>
    </row>
    <row r="104" spans="1:37" s="67" customFormat="1" x14ac:dyDescent="0.25">
      <c r="A104" s="62" t="s">
        <v>70</v>
      </c>
      <c r="B104" s="62" t="s">
        <v>271</v>
      </c>
      <c r="C104" s="60">
        <f t="shared" si="31"/>
        <v>234</v>
      </c>
      <c r="D104" s="110">
        <f t="shared" si="43"/>
        <v>62</v>
      </c>
      <c r="E104" s="61" t="s">
        <v>66</v>
      </c>
      <c r="F104" s="6">
        <f t="shared" si="49"/>
        <v>5</v>
      </c>
      <c r="G104" s="6">
        <f t="shared" si="50"/>
        <v>2</v>
      </c>
      <c r="H104" s="6">
        <f t="shared" si="51"/>
        <v>0</v>
      </c>
      <c r="I104" s="6">
        <f t="shared" si="47"/>
        <v>7</v>
      </c>
      <c r="J104" s="71">
        <f t="shared" si="44"/>
        <v>172</v>
      </c>
      <c r="K104" s="70">
        <f t="shared" si="54"/>
        <v>1</v>
      </c>
      <c r="L104" s="64">
        <f t="shared" si="56"/>
        <v>8</v>
      </c>
      <c r="M104" s="71">
        <f t="shared" si="57"/>
        <v>13</v>
      </c>
      <c r="N104" s="94">
        <f t="shared" si="52"/>
        <v>7</v>
      </c>
      <c r="O104" s="144">
        <f t="shared" si="58"/>
        <v>6</v>
      </c>
      <c r="P104" s="94">
        <f t="shared" si="53"/>
        <v>4</v>
      </c>
      <c r="Q104" s="144">
        <f t="shared" si="55"/>
        <v>1</v>
      </c>
      <c r="R104" s="144">
        <f t="shared" si="59"/>
        <v>8</v>
      </c>
      <c r="S104" s="144">
        <f t="shared" si="60"/>
        <v>1</v>
      </c>
      <c r="T104" s="145">
        <f t="shared" si="61"/>
        <v>1.085</v>
      </c>
      <c r="U104" s="146">
        <f t="shared" si="46"/>
        <v>5.8139534883720929E-3</v>
      </c>
      <c r="V104" s="144"/>
      <c r="W104" s="144"/>
      <c r="X104" s="144"/>
      <c r="Y104" s="144"/>
      <c r="Z104" s="144"/>
      <c r="AA104" s="143"/>
      <c r="AB104" s="139" t="s">
        <v>263</v>
      </c>
      <c r="AC104" s="94">
        <v>66</v>
      </c>
      <c r="AD104" s="94"/>
      <c r="AE104" s="94" t="s">
        <v>262</v>
      </c>
      <c r="AF104" s="94">
        <v>359</v>
      </c>
      <c r="AG104" s="94"/>
      <c r="AH104" s="94"/>
      <c r="AI104" s="94"/>
      <c r="AJ104" s="106"/>
      <c r="AK104" s="106"/>
    </row>
    <row r="105" spans="1:37" s="67" customFormat="1" x14ac:dyDescent="0.25">
      <c r="A105" s="62" t="s">
        <v>70</v>
      </c>
      <c r="B105" s="62" t="s">
        <v>272</v>
      </c>
      <c r="C105" s="60">
        <f t="shared" si="31"/>
        <v>104</v>
      </c>
      <c r="D105" s="110">
        <f t="shared" si="43"/>
        <v>38</v>
      </c>
      <c r="E105" s="61" t="s">
        <v>66</v>
      </c>
      <c r="F105" s="6">
        <f t="shared" si="49"/>
        <v>3</v>
      </c>
      <c r="G105" s="6">
        <f t="shared" si="50"/>
        <v>1</v>
      </c>
      <c r="H105" s="6">
        <f t="shared" si="51"/>
        <v>0</v>
      </c>
      <c r="I105" s="6">
        <f t="shared" si="47"/>
        <v>4</v>
      </c>
      <c r="J105" s="71">
        <f t="shared" si="44"/>
        <v>66</v>
      </c>
      <c r="K105" s="70">
        <f t="shared" si="54"/>
        <v>1</v>
      </c>
      <c r="L105" s="64">
        <f t="shared" si="56"/>
        <v>5</v>
      </c>
      <c r="M105" s="71">
        <f t="shared" si="57"/>
        <v>8</v>
      </c>
      <c r="N105" s="94">
        <f t="shared" si="52"/>
        <v>4</v>
      </c>
      <c r="O105" s="144">
        <f t="shared" si="58"/>
        <v>3</v>
      </c>
      <c r="P105" s="94">
        <f t="shared" si="53"/>
        <v>2</v>
      </c>
      <c r="Q105" s="144">
        <f t="shared" si="55"/>
        <v>1</v>
      </c>
      <c r="R105" s="144">
        <f t="shared" si="59"/>
        <v>5</v>
      </c>
      <c r="S105" s="144">
        <f t="shared" si="60"/>
        <v>1</v>
      </c>
      <c r="T105" s="145">
        <f t="shared" si="61"/>
        <v>0.66500000000000004</v>
      </c>
      <c r="U105" s="146">
        <f t="shared" si="46"/>
        <v>1.5151515151515152E-2</v>
      </c>
      <c r="V105" s="144"/>
      <c r="W105" s="144"/>
      <c r="X105" s="144"/>
      <c r="Y105" s="144"/>
      <c r="Z105" s="144"/>
      <c r="AA105" s="143"/>
      <c r="AB105" s="139" t="s">
        <v>264</v>
      </c>
      <c r="AC105" s="94">
        <v>487</v>
      </c>
      <c r="AD105" s="94"/>
      <c r="AE105" s="94" t="s">
        <v>263</v>
      </c>
      <c r="AF105" s="94">
        <v>331</v>
      </c>
      <c r="AG105" s="94"/>
      <c r="AH105" s="94"/>
      <c r="AI105" s="94"/>
      <c r="AJ105" s="106"/>
      <c r="AK105" s="106"/>
    </row>
    <row r="106" spans="1:37" s="67" customFormat="1" x14ac:dyDescent="0.25">
      <c r="A106" s="62" t="s">
        <v>70</v>
      </c>
      <c r="B106" s="62" t="s">
        <v>273</v>
      </c>
      <c r="C106" s="60">
        <f t="shared" si="31"/>
        <v>14</v>
      </c>
      <c r="D106" s="110">
        <f t="shared" si="43"/>
        <v>4</v>
      </c>
      <c r="E106" s="61" t="s">
        <v>66</v>
      </c>
      <c r="F106" s="6">
        <f t="shared" si="49"/>
        <v>1</v>
      </c>
      <c r="G106" s="6">
        <f t="shared" si="50"/>
        <v>0</v>
      </c>
      <c r="H106" s="6">
        <f t="shared" si="51"/>
        <v>0</v>
      </c>
      <c r="I106" s="6">
        <f t="shared" si="47"/>
        <v>1</v>
      </c>
      <c r="J106" s="71">
        <f t="shared" si="44"/>
        <v>10</v>
      </c>
      <c r="K106" s="70">
        <f t="shared" si="54"/>
        <v>1</v>
      </c>
      <c r="L106" s="64">
        <f t="shared" si="56"/>
        <v>2</v>
      </c>
      <c r="M106" s="71">
        <f t="shared" si="57"/>
        <v>1</v>
      </c>
      <c r="N106" s="94">
        <f t="shared" si="52"/>
        <v>1</v>
      </c>
      <c r="O106" s="144">
        <f t="shared" si="58"/>
        <v>0</v>
      </c>
      <c r="P106" s="94">
        <f t="shared" si="53"/>
        <v>0</v>
      </c>
      <c r="Q106" s="144">
        <f t="shared" si="55"/>
        <v>1</v>
      </c>
      <c r="R106" s="144">
        <f t="shared" si="59"/>
        <v>0</v>
      </c>
      <c r="S106" s="144">
        <f t="shared" si="60"/>
        <v>0</v>
      </c>
      <c r="T106" s="145">
        <f t="shared" si="61"/>
        <v>6.9999999999999993E-2</v>
      </c>
      <c r="U106" s="146">
        <f t="shared" si="46"/>
        <v>0.1</v>
      </c>
      <c r="V106" s="144"/>
      <c r="W106" s="144"/>
      <c r="X106" s="144"/>
      <c r="Y106" s="144"/>
      <c r="Z106" s="144"/>
      <c r="AA106" s="143" t="s">
        <v>314</v>
      </c>
      <c r="AB106" s="139"/>
      <c r="AC106" s="94">
        <v>1824</v>
      </c>
      <c r="AD106" s="94"/>
      <c r="AE106" s="94" t="s">
        <v>264</v>
      </c>
      <c r="AF106" s="94">
        <v>1188</v>
      </c>
      <c r="AG106" s="94"/>
      <c r="AH106" s="94"/>
      <c r="AI106" s="94"/>
      <c r="AJ106" s="106"/>
      <c r="AK106" s="106"/>
    </row>
    <row r="107" spans="1:37" x14ac:dyDescent="0.25">
      <c r="A107" s="62" t="s">
        <v>18</v>
      </c>
      <c r="B107" s="62" t="s">
        <v>274</v>
      </c>
      <c r="C107" s="60">
        <f t="shared" si="31"/>
        <v>129</v>
      </c>
      <c r="D107" s="110">
        <f t="shared" si="43"/>
        <v>42</v>
      </c>
      <c r="E107" s="9" t="s">
        <v>66</v>
      </c>
      <c r="F107" s="5">
        <f t="shared" ref="F107:F123" si="62">IF(N107&gt;O107,ROUND((D107*0.6*$F$126),0)+Q107,ROUND((D107*0.6*$F$126),0)+Q107)</f>
        <v>9</v>
      </c>
      <c r="G107" s="6">
        <f t="shared" ref="G107:G123" si="63">ROUND((D107*0.35*$F$126),0)</f>
        <v>5</v>
      </c>
      <c r="H107" s="6">
        <f t="shared" ref="H107:H123" si="64">ROUND((D107*0.05*$F$126),0)</f>
        <v>1</v>
      </c>
      <c r="I107" s="6">
        <f t="shared" si="47"/>
        <v>15</v>
      </c>
      <c r="J107" s="71">
        <f t="shared" si="44"/>
        <v>87</v>
      </c>
      <c r="K107" s="70">
        <f t="shared" ref="K107:K123" si="65">ROUNDUP((J107*$G$126),0)</f>
        <v>1</v>
      </c>
      <c r="L107" s="3">
        <f t="shared" si="56"/>
        <v>16</v>
      </c>
      <c r="M107" s="71">
        <f t="shared" si="57"/>
        <v>9</v>
      </c>
      <c r="N107" s="138">
        <f t="shared" ref="N107:N123" si="66">ROUNDUP((D107*$F$126),0)</f>
        <v>15</v>
      </c>
      <c r="O107" s="140">
        <f t="shared" si="58"/>
        <v>15</v>
      </c>
      <c r="P107" s="138">
        <f t="shared" ref="P107:P123" si="67">ROUND((D107*0.6*$F$126),0)</f>
        <v>9</v>
      </c>
      <c r="Q107" s="140">
        <f t="shared" si="48"/>
        <v>0</v>
      </c>
      <c r="R107" s="140">
        <f t="shared" si="59"/>
        <v>5</v>
      </c>
      <c r="S107" s="140">
        <f t="shared" si="60"/>
        <v>1</v>
      </c>
      <c r="T107" s="141">
        <f t="shared" si="61"/>
        <v>0.73499999999999999</v>
      </c>
      <c r="U107" s="142">
        <f t="shared" si="46"/>
        <v>1.1494252873563218E-2</v>
      </c>
      <c r="V107" s="140"/>
      <c r="W107" s="140"/>
      <c r="X107" s="140"/>
      <c r="Y107" s="140"/>
      <c r="Z107" s="140"/>
      <c r="AA107" s="143" t="s">
        <v>17</v>
      </c>
      <c r="AB107" s="139" t="s">
        <v>265</v>
      </c>
      <c r="AC107" s="138">
        <v>5</v>
      </c>
      <c r="AD107" s="138" t="s">
        <v>314</v>
      </c>
      <c r="AF107" s="138">
        <v>6327</v>
      </c>
    </row>
    <row r="108" spans="1:37" x14ac:dyDescent="0.25">
      <c r="A108" s="62" t="s">
        <v>18</v>
      </c>
      <c r="B108" s="62" t="s">
        <v>275</v>
      </c>
      <c r="C108" s="60">
        <f t="shared" si="31"/>
        <v>154</v>
      </c>
      <c r="D108" s="110">
        <f t="shared" si="43"/>
        <v>39</v>
      </c>
      <c r="E108" s="9" t="s">
        <v>66</v>
      </c>
      <c r="F108" s="5">
        <f t="shared" si="62"/>
        <v>8</v>
      </c>
      <c r="G108" s="6">
        <f t="shared" si="63"/>
        <v>5</v>
      </c>
      <c r="H108" s="6">
        <f t="shared" si="64"/>
        <v>1</v>
      </c>
      <c r="I108" s="6">
        <f t="shared" si="47"/>
        <v>14</v>
      </c>
      <c r="J108" s="71">
        <f t="shared" si="44"/>
        <v>115</v>
      </c>
      <c r="K108" s="70">
        <f t="shared" si="65"/>
        <v>2</v>
      </c>
      <c r="L108" s="3">
        <f t="shared" si="56"/>
        <v>16</v>
      </c>
      <c r="M108" s="71">
        <f t="shared" si="57"/>
        <v>8</v>
      </c>
      <c r="N108" s="138">
        <f t="shared" si="66"/>
        <v>14</v>
      </c>
      <c r="O108" s="140">
        <f t="shared" si="58"/>
        <v>14</v>
      </c>
      <c r="P108" s="138">
        <f t="shared" si="67"/>
        <v>8</v>
      </c>
      <c r="Q108" s="140">
        <f t="shared" si="48"/>
        <v>0</v>
      </c>
      <c r="R108" s="140">
        <f t="shared" si="59"/>
        <v>5</v>
      </c>
      <c r="S108" s="140">
        <f t="shared" si="60"/>
        <v>1</v>
      </c>
      <c r="T108" s="141">
        <f t="shared" si="61"/>
        <v>0.6825</v>
      </c>
      <c r="U108" s="142">
        <f t="shared" si="46"/>
        <v>1.7391304347826087E-2</v>
      </c>
      <c r="V108" s="140"/>
      <c r="W108" s="140"/>
      <c r="X108" s="140"/>
      <c r="Y108" s="140"/>
      <c r="Z108" s="140"/>
      <c r="AA108" s="143"/>
      <c r="AB108" s="139" t="s">
        <v>266</v>
      </c>
      <c r="AC108" s="138">
        <v>10</v>
      </c>
      <c r="AD108" s="138" t="s">
        <v>17</v>
      </c>
      <c r="AE108" s="138" t="s">
        <v>265</v>
      </c>
      <c r="AF108" s="138">
        <v>9</v>
      </c>
    </row>
    <row r="109" spans="1:37" x14ac:dyDescent="0.25">
      <c r="A109" s="62" t="s">
        <v>18</v>
      </c>
      <c r="B109" s="62" t="s">
        <v>276</v>
      </c>
      <c r="C109" s="60">
        <f t="shared" si="31"/>
        <v>440</v>
      </c>
      <c r="D109" s="110">
        <f t="shared" si="43"/>
        <v>175</v>
      </c>
      <c r="E109" s="9" t="s">
        <v>66</v>
      </c>
      <c r="F109" s="5">
        <f t="shared" si="62"/>
        <v>38</v>
      </c>
      <c r="G109" s="6">
        <f t="shared" si="63"/>
        <v>21</v>
      </c>
      <c r="H109" s="6">
        <f t="shared" si="64"/>
        <v>3</v>
      </c>
      <c r="I109" s="6">
        <f t="shared" si="47"/>
        <v>62</v>
      </c>
      <c r="J109" s="71">
        <f t="shared" si="44"/>
        <v>265</v>
      </c>
      <c r="K109" s="70">
        <f t="shared" si="65"/>
        <v>3</v>
      </c>
      <c r="L109" s="3">
        <f t="shared" si="56"/>
        <v>65</v>
      </c>
      <c r="M109" s="71">
        <f t="shared" si="57"/>
        <v>35</v>
      </c>
      <c r="N109" s="138">
        <f t="shared" si="66"/>
        <v>62</v>
      </c>
      <c r="O109" s="140">
        <f t="shared" si="58"/>
        <v>61</v>
      </c>
      <c r="P109" s="138">
        <f t="shared" si="67"/>
        <v>37</v>
      </c>
      <c r="Q109" s="140">
        <f t="shared" si="48"/>
        <v>1</v>
      </c>
      <c r="R109" s="140">
        <f t="shared" si="59"/>
        <v>21</v>
      </c>
      <c r="S109" s="140">
        <f t="shared" si="60"/>
        <v>3</v>
      </c>
      <c r="T109" s="141">
        <f t="shared" si="61"/>
        <v>3.0625</v>
      </c>
      <c r="U109" s="142">
        <f t="shared" si="46"/>
        <v>1.1320754716981131E-2</v>
      </c>
      <c r="V109" s="140"/>
      <c r="W109" s="140"/>
      <c r="X109" s="140"/>
      <c r="Y109" s="140"/>
      <c r="Z109" s="140"/>
      <c r="AA109" s="143"/>
      <c r="AB109" s="139" t="s">
        <v>267</v>
      </c>
      <c r="AC109" s="138">
        <v>25</v>
      </c>
      <c r="AE109" s="138" t="s">
        <v>266</v>
      </c>
      <c r="AF109" s="138">
        <v>8</v>
      </c>
    </row>
    <row r="110" spans="1:37" x14ac:dyDescent="0.25">
      <c r="A110" s="62" t="s">
        <v>19</v>
      </c>
      <c r="B110" s="62" t="s">
        <v>277</v>
      </c>
      <c r="C110" s="60">
        <f t="shared" si="31"/>
        <v>218</v>
      </c>
      <c r="D110" s="110">
        <f t="shared" si="43"/>
        <v>31</v>
      </c>
      <c r="E110" s="9" t="s">
        <v>66</v>
      </c>
      <c r="F110" s="5">
        <f t="shared" si="62"/>
        <v>6</v>
      </c>
      <c r="G110" s="6">
        <f t="shared" si="63"/>
        <v>4</v>
      </c>
      <c r="H110" s="6">
        <f t="shared" si="64"/>
        <v>1</v>
      </c>
      <c r="I110" s="6">
        <f t="shared" si="47"/>
        <v>11</v>
      </c>
      <c r="J110" s="71">
        <f t="shared" si="44"/>
        <v>187</v>
      </c>
      <c r="K110" s="70">
        <f t="shared" si="65"/>
        <v>2</v>
      </c>
      <c r="L110" s="3">
        <f t="shared" si="56"/>
        <v>13</v>
      </c>
      <c r="M110" s="71">
        <f t="shared" si="57"/>
        <v>7</v>
      </c>
      <c r="N110" s="138">
        <f t="shared" si="66"/>
        <v>11</v>
      </c>
      <c r="O110" s="140">
        <f t="shared" si="58"/>
        <v>12</v>
      </c>
      <c r="P110" s="138">
        <f t="shared" si="67"/>
        <v>7</v>
      </c>
      <c r="Q110" s="140">
        <f t="shared" si="48"/>
        <v>-1</v>
      </c>
      <c r="R110" s="140">
        <f t="shared" si="59"/>
        <v>4</v>
      </c>
      <c r="S110" s="140">
        <f t="shared" si="60"/>
        <v>1</v>
      </c>
      <c r="T110" s="141">
        <f t="shared" si="61"/>
        <v>0.54249999999999998</v>
      </c>
      <c r="U110" s="142">
        <f t="shared" si="46"/>
        <v>1.06951871657754E-2</v>
      </c>
      <c r="V110" s="140"/>
      <c r="W110" s="140"/>
      <c r="X110" s="140"/>
      <c r="Y110" s="140"/>
      <c r="Z110" s="140"/>
      <c r="AA110" s="143"/>
      <c r="AB110" s="139" t="s">
        <v>268</v>
      </c>
      <c r="AC110" s="138">
        <v>30</v>
      </c>
      <c r="AE110" s="138" t="s">
        <v>267</v>
      </c>
      <c r="AF110" s="138">
        <v>72</v>
      </c>
    </row>
    <row r="111" spans="1:37" x14ac:dyDescent="0.25">
      <c r="A111" s="62" t="s">
        <v>20</v>
      </c>
      <c r="B111" s="62" t="s">
        <v>278</v>
      </c>
      <c r="C111" s="60">
        <f t="shared" si="31"/>
        <v>53</v>
      </c>
      <c r="D111" s="110">
        <f t="shared" si="43"/>
        <v>6</v>
      </c>
      <c r="E111" s="9" t="s">
        <v>66</v>
      </c>
      <c r="F111" s="5">
        <f t="shared" si="62"/>
        <v>2</v>
      </c>
      <c r="G111" s="6">
        <f t="shared" si="63"/>
        <v>1</v>
      </c>
      <c r="H111" s="6">
        <f t="shared" si="64"/>
        <v>0</v>
      </c>
      <c r="I111" s="6">
        <f t="shared" si="47"/>
        <v>3</v>
      </c>
      <c r="J111" s="71">
        <f t="shared" si="44"/>
        <v>47</v>
      </c>
      <c r="K111" s="70">
        <f t="shared" si="65"/>
        <v>1</v>
      </c>
      <c r="L111" s="3">
        <f t="shared" si="56"/>
        <v>4</v>
      </c>
      <c r="M111" s="71">
        <f t="shared" si="57"/>
        <v>2</v>
      </c>
      <c r="N111" s="138">
        <f t="shared" si="66"/>
        <v>3</v>
      </c>
      <c r="O111" s="140">
        <f t="shared" si="58"/>
        <v>2</v>
      </c>
      <c r="P111" s="138">
        <f t="shared" si="67"/>
        <v>1</v>
      </c>
      <c r="Q111" s="140">
        <f t="shared" si="48"/>
        <v>1</v>
      </c>
      <c r="R111" s="140">
        <f t="shared" si="59"/>
        <v>1</v>
      </c>
      <c r="S111" s="140">
        <f t="shared" si="60"/>
        <v>0</v>
      </c>
      <c r="T111" s="141">
        <f t="shared" si="61"/>
        <v>0.10500000000000001</v>
      </c>
      <c r="U111" s="142">
        <f t="shared" si="46"/>
        <v>2.1276595744680851E-2</v>
      </c>
      <c r="V111" s="140"/>
      <c r="W111" s="140"/>
      <c r="X111" s="140"/>
      <c r="Y111" s="140"/>
      <c r="Z111" s="140"/>
      <c r="AA111" s="143"/>
      <c r="AB111" s="139" t="s">
        <v>269</v>
      </c>
      <c r="AC111" s="138">
        <v>176</v>
      </c>
      <c r="AE111" s="138" t="s">
        <v>268</v>
      </c>
      <c r="AF111" s="138">
        <v>54</v>
      </c>
      <c r="AG111" s="138">
        <v>395</v>
      </c>
    </row>
    <row r="112" spans="1:37" x14ac:dyDescent="0.25">
      <c r="A112" s="62" t="s">
        <v>21</v>
      </c>
      <c r="B112" s="62" t="s">
        <v>279</v>
      </c>
      <c r="C112" s="60">
        <f t="shared" si="31"/>
        <v>344</v>
      </c>
      <c r="D112" s="110">
        <f t="shared" si="43"/>
        <v>171</v>
      </c>
      <c r="E112" s="9" t="s">
        <v>66</v>
      </c>
      <c r="F112" s="5">
        <f t="shared" si="62"/>
        <v>36</v>
      </c>
      <c r="G112" s="6">
        <f t="shared" si="63"/>
        <v>21</v>
      </c>
      <c r="H112" s="6">
        <f t="shared" si="64"/>
        <v>3</v>
      </c>
      <c r="I112" s="6">
        <f t="shared" si="47"/>
        <v>60</v>
      </c>
      <c r="J112" s="71">
        <f t="shared" si="44"/>
        <v>173</v>
      </c>
      <c r="K112" s="70">
        <f t="shared" si="65"/>
        <v>2</v>
      </c>
      <c r="L112" s="3">
        <f t="shared" si="56"/>
        <v>62</v>
      </c>
      <c r="M112" s="71">
        <f t="shared" si="57"/>
        <v>35</v>
      </c>
      <c r="N112" s="138">
        <f t="shared" si="66"/>
        <v>60</v>
      </c>
      <c r="O112" s="140">
        <f t="shared" si="58"/>
        <v>60</v>
      </c>
      <c r="P112" s="138">
        <f t="shared" si="67"/>
        <v>36</v>
      </c>
      <c r="Q112" s="140">
        <f t="shared" si="48"/>
        <v>0</v>
      </c>
      <c r="R112" s="140">
        <f t="shared" si="59"/>
        <v>21</v>
      </c>
      <c r="S112" s="140">
        <f t="shared" si="60"/>
        <v>3</v>
      </c>
      <c r="T112" s="141">
        <f t="shared" si="61"/>
        <v>2.9925000000000002</v>
      </c>
      <c r="U112" s="142">
        <f t="shared" si="46"/>
        <v>1.1560693641618497E-2</v>
      </c>
      <c r="V112" s="140"/>
      <c r="W112" s="140"/>
      <c r="X112" s="140"/>
      <c r="Y112" s="140"/>
      <c r="Z112" s="140"/>
      <c r="AA112" s="143"/>
      <c r="AB112" s="139" t="s">
        <v>270</v>
      </c>
      <c r="AC112" s="138">
        <v>46</v>
      </c>
      <c r="AE112" s="138" t="s">
        <v>269</v>
      </c>
      <c r="AF112" s="138">
        <v>266</v>
      </c>
      <c r="AG112" s="138">
        <v>162</v>
      </c>
    </row>
    <row r="113" spans="1:33" x14ac:dyDescent="0.25">
      <c r="A113" s="62" t="s">
        <v>21</v>
      </c>
      <c r="B113" s="62" t="s">
        <v>280</v>
      </c>
      <c r="C113" s="60">
        <f t="shared" si="31"/>
        <v>259</v>
      </c>
      <c r="D113" s="110">
        <f t="shared" si="43"/>
        <v>69</v>
      </c>
      <c r="E113" s="9" t="s">
        <v>66</v>
      </c>
      <c r="F113" s="5">
        <f t="shared" si="62"/>
        <v>16</v>
      </c>
      <c r="G113" s="6">
        <f t="shared" si="63"/>
        <v>8</v>
      </c>
      <c r="H113" s="6">
        <f t="shared" si="64"/>
        <v>1</v>
      </c>
      <c r="I113" s="6">
        <f t="shared" si="47"/>
        <v>25</v>
      </c>
      <c r="J113" s="71">
        <f t="shared" si="44"/>
        <v>190</v>
      </c>
      <c r="K113" s="70">
        <f t="shared" si="65"/>
        <v>2</v>
      </c>
      <c r="L113" s="3">
        <f t="shared" si="56"/>
        <v>27</v>
      </c>
      <c r="M113" s="71">
        <f t="shared" si="57"/>
        <v>14</v>
      </c>
      <c r="N113" s="138">
        <f t="shared" si="66"/>
        <v>25</v>
      </c>
      <c r="O113" s="140">
        <f t="shared" si="58"/>
        <v>23</v>
      </c>
      <c r="P113" s="138">
        <f t="shared" si="67"/>
        <v>14</v>
      </c>
      <c r="Q113" s="140">
        <f t="shared" si="48"/>
        <v>2</v>
      </c>
      <c r="R113" s="140">
        <f t="shared" si="59"/>
        <v>8</v>
      </c>
      <c r="S113" s="140">
        <f t="shared" si="60"/>
        <v>1</v>
      </c>
      <c r="T113" s="141">
        <f t="shared" si="61"/>
        <v>1.2075</v>
      </c>
      <c r="U113" s="142">
        <f t="shared" si="46"/>
        <v>1.0526315789473684E-2</v>
      </c>
      <c r="V113" s="140"/>
      <c r="W113" s="140"/>
      <c r="X113" s="140"/>
      <c r="Y113" s="140"/>
      <c r="Z113" s="140"/>
      <c r="AA113" s="143"/>
      <c r="AB113" s="139" t="s">
        <v>271</v>
      </c>
      <c r="AC113" s="138">
        <v>62</v>
      </c>
      <c r="AE113" s="138" t="s">
        <v>270</v>
      </c>
      <c r="AF113" s="138">
        <v>64</v>
      </c>
      <c r="AG113" s="138">
        <v>206</v>
      </c>
    </row>
    <row r="114" spans="1:33" x14ac:dyDescent="0.25">
      <c r="A114" s="62" t="s">
        <v>22</v>
      </c>
      <c r="B114" s="62" t="s">
        <v>281</v>
      </c>
      <c r="C114" s="60">
        <f t="shared" si="31"/>
        <v>9</v>
      </c>
      <c r="D114" s="110">
        <f t="shared" si="43"/>
        <v>2</v>
      </c>
      <c r="E114" s="9" t="s">
        <v>66</v>
      </c>
      <c r="F114" s="5">
        <f t="shared" si="62"/>
        <v>1</v>
      </c>
      <c r="G114" s="6">
        <f t="shared" si="63"/>
        <v>0</v>
      </c>
      <c r="H114" s="6">
        <f t="shared" si="64"/>
        <v>0</v>
      </c>
      <c r="I114" s="6">
        <f t="shared" si="47"/>
        <v>1</v>
      </c>
      <c r="J114" s="71">
        <f t="shared" si="44"/>
        <v>7</v>
      </c>
      <c r="K114" s="70">
        <f t="shared" si="65"/>
        <v>1</v>
      </c>
      <c r="L114" s="3">
        <f t="shared" si="56"/>
        <v>2</v>
      </c>
      <c r="M114" s="71">
        <f t="shared" si="57"/>
        <v>1</v>
      </c>
      <c r="N114" s="138">
        <f t="shared" si="66"/>
        <v>1</v>
      </c>
      <c r="O114" s="140">
        <f t="shared" si="58"/>
        <v>0</v>
      </c>
      <c r="P114" s="138">
        <f t="shared" si="67"/>
        <v>0</v>
      </c>
      <c r="Q114" s="140">
        <f t="shared" si="48"/>
        <v>1</v>
      </c>
      <c r="R114" s="140">
        <f t="shared" si="59"/>
        <v>0</v>
      </c>
      <c r="S114" s="140">
        <f t="shared" si="60"/>
        <v>0</v>
      </c>
      <c r="T114" s="141">
        <f t="shared" si="61"/>
        <v>3.4999999999999996E-2</v>
      </c>
      <c r="U114" s="142">
        <f t="shared" si="46"/>
        <v>0.14285714285714285</v>
      </c>
      <c r="V114" s="140"/>
      <c r="W114" s="140"/>
      <c r="X114" s="140"/>
      <c r="Y114" s="140"/>
      <c r="Z114" s="140"/>
      <c r="AA114" s="143"/>
      <c r="AB114" s="139" t="s">
        <v>272</v>
      </c>
      <c r="AC114" s="138">
        <v>38</v>
      </c>
      <c r="AE114" s="138" t="s">
        <v>271</v>
      </c>
      <c r="AF114" s="138">
        <v>172</v>
      </c>
      <c r="AG114" s="138">
        <v>346</v>
      </c>
    </row>
    <row r="115" spans="1:33" x14ac:dyDescent="0.25">
      <c r="A115" s="62" t="s">
        <v>23</v>
      </c>
      <c r="B115" s="62" t="s">
        <v>282</v>
      </c>
      <c r="C115" s="60">
        <f t="shared" si="31"/>
        <v>69</v>
      </c>
      <c r="D115" s="110">
        <f t="shared" si="43"/>
        <v>8</v>
      </c>
      <c r="E115" s="9" t="s">
        <v>67</v>
      </c>
      <c r="F115" s="5">
        <f t="shared" si="62"/>
        <v>2</v>
      </c>
      <c r="G115" s="6">
        <f t="shared" si="63"/>
        <v>1</v>
      </c>
      <c r="H115" s="6">
        <f t="shared" si="64"/>
        <v>0</v>
      </c>
      <c r="I115" s="6">
        <f t="shared" si="47"/>
        <v>3</v>
      </c>
      <c r="J115" s="71">
        <f t="shared" si="44"/>
        <v>61</v>
      </c>
      <c r="K115" s="70">
        <f t="shared" si="65"/>
        <v>1</v>
      </c>
      <c r="L115" s="3">
        <f t="shared" si="56"/>
        <v>4</v>
      </c>
      <c r="M115" s="71">
        <f t="shared" si="57"/>
        <v>2</v>
      </c>
      <c r="N115" s="138">
        <f t="shared" si="66"/>
        <v>3</v>
      </c>
      <c r="O115" s="140">
        <f t="shared" si="58"/>
        <v>3</v>
      </c>
      <c r="P115" s="138">
        <f t="shared" si="67"/>
        <v>2</v>
      </c>
      <c r="Q115" s="140">
        <f t="shared" si="48"/>
        <v>0</v>
      </c>
      <c r="R115" s="140">
        <f t="shared" si="59"/>
        <v>1</v>
      </c>
      <c r="S115" s="140">
        <f t="shared" si="60"/>
        <v>0</v>
      </c>
      <c r="T115" s="141">
        <f t="shared" si="61"/>
        <v>0.13999999999999999</v>
      </c>
      <c r="U115" s="142">
        <f t="shared" si="46"/>
        <v>1.6393442622950821E-2</v>
      </c>
      <c r="V115" s="140"/>
      <c r="W115" s="140"/>
      <c r="X115" s="140"/>
      <c r="Y115" s="140"/>
      <c r="Z115" s="140"/>
      <c r="AA115" s="143"/>
      <c r="AB115" s="139" t="s">
        <v>273</v>
      </c>
      <c r="AC115" s="138">
        <v>4</v>
      </c>
      <c r="AE115" s="138" t="s">
        <v>272</v>
      </c>
      <c r="AF115" s="138">
        <v>66</v>
      </c>
      <c r="AG115" s="138">
        <v>6327</v>
      </c>
    </row>
    <row r="116" spans="1:33" x14ac:dyDescent="0.25">
      <c r="A116" s="62" t="s">
        <v>23</v>
      </c>
      <c r="B116" s="62" t="s">
        <v>283</v>
      </c>
      <c r="C116" s="60">
        <f t="shared" si="31"/>
        <v>255</v>
      </c>
      <c r="D116" s="110">
        <f t="shared" si="43"/>
        <v>86</v>
      </c>
      <c r="E116" s="9" t="s">
        <v>67</v>
      </c>
      <c r="F116" s="5">
        <f t="shared" si="62"/>
        <v>18</v>
      </c>
      <c r="G116" s="6">
        <f t="shared" si="63"/>
        <v>11</v>
      </c>
      <c r="H116" s="6">
        <f t="shared" si="64"/>
        <v>2</v>
      </c>
      <c r="I116" s="6">
        <f t="shared" si="47"/>
        <v>31</v>
      </c>
      <c r="J116" s="71">
        <f t="shared" si="44"/>
        <v>169</v>
      </c>
      <c r="K116" s="70">
        <f t="shared" si="65"/>
        <v>2</v>
      </c>
      <c r="L116" s="3">
        <f t="shared" si="56"/>
        <v>33</v>
      </c>
      <c r="M116" s="71">
        <f t="shared" si="57"/>
        <v>18</v>
      </c>
      <c r="N116" s="138">
        <f t="shared" si="66"/>
        <v>31</v>
      </c>
      <c r="O116" s="140">
        <f t="shared" si="58"/>
        <v>31</v>
      </c>
      <c r="P116" s="138">
        <f t="shared" si="67"/>
        <v>18</v>
      </c>
      <c r="Q116" s="140">
        <f t="shared" si="48"/>
        <v>0</v>
      </c>
      <c r="R116" s="140">
        <f t="shared" si="59"/>
        <v>11</v>
      </c>
      <c r="S116" s="140">
        <f t="shared" si="60"/>
        <v>2</v>
      </c>
      <c r="T116" s="141">
        <f t="shared" si="61"/>
        <v>1.5049999999999999</v>
      </c>
      <c r="U116" s="142">
        <f t="shared" si="46"/>
        <v>1.1834319526627219E-2</v>
      </c>
      <c r="V116" s="140"/>
      <c r="W116" s="140"/>
      <c r="X116" s="140"/>
      <c r="Y116" s="140"/>
      <c r="Z116" s="140"/>
      <c r="AA116" s="143" t="s">
        <v>308</v>
      </c>
      <c r="AB116" s="139"/>
      <c r="AC116" s="138">
        <v>396</v>
      </c>
      <c r="AE116" s="138" t="s">
        <v>273</v>
      </c>
      <c r="AF116" s="138">
        <v>10</v>
      </c>
      <c r="AG116" s="138">
        <v>721</v>
      </c>
    </row>
    <row r="117" spans="1:33" x14ac:dyDescent="0.25">
      <c r="A117" s="62" t="s">
        <v>23</v>
      </c>
      <c r="B117" s="62" t="s">
        <v>284</v>
      </c>
      <c r="C117" s="60">
        <f t="shared" si="31"/>
        <v>50</v>
      </c>
      <c r="D117" s="110">
        <f t="shared" si="43"/>
        <v>19</v>
      </c>
      <c r="E117" s="9" t="s">
        <v>67</v>
      </c>
      <c r="F117" s="5">
        <f t="shared" si="62"/>
        <v>5</v>
      </c>
      <c r="G117" s="6">
        <f t="shared" si="63"/>
        <v>2</v>
      </c>
      <c r="H117" s="6">
        <f t="shared" si="64"/>
        <v>0</v>
      </c>
      <c r="I117" s="6">
        <f t="shared" si="47"/>
        <v>7</v>
      </c>
      <c r="J117" s="71">
        <f t="shared" si="44"/>
        <v>31</v>
      </c>
      <c r="K117" s="70">
        <f t="shared" si="65"/>
        <v>1</v>
      </c>
      <c r="L117" s="3">
        <f t="shared" si="56"/>
        <v>8</v>
      </c>
      <c r="M117" s="71">
        <f t="shared" si="57"/>
        <v>4</v>
      </c>
      <c r="N117" s="138">
        <f t="shared" si="66"/>
        <v>7</v>
      </c>
      <c r="O117" s="140">
        <f t="shared" si="58"/>
        <v>6</v>
      </c>
      <c r="P117" s="138">
        <f t="shared" si="67"/>
        <v>4</v>
      </c>
      <c r="Q117" s="140">
        <f t="shared" si="48"/>
        <v>1</v>
      </c>
      <c r="R117" s="140">
        <f t="shared" si="59"/>
        <v>2</v>
      </c>
      <c r="S117" s="140">
        <f t="shared" si="60"/>
        <v>0</v>
      </c>
      <c r="T117" s="141">
        <f t="shared" si="61"/>
        <v>0.33250000000000002</v>
      </c>
      <c r="U117" s="142">
        <f t="shared" si="46"/>
        <v>3.2258064516129031E-2</v>
      </c>
      <c r="V117" s="140"/>
      <c r="W117" s="140"/>
      <c r="X117" s="140"/>
      <c r="Y117" s="140"/>
      <c r="Z117" s="140"/>
      <c r="AA117" s="143" t="s">
        <v>18</v>
      </c>
      <c r="AB117" s="139" t="s">
        <v>274</v>
      </c>
      <c r="AC117" s="138">
        <v>42</v>
      </c>
      <c r="AD117" s="138" t="s">
        <v>308</v>
      </c>
      <c r="AF117" s="138">
        <v>721</v>
      </c>
      <c r="AG117" s="138">
        <v>467</v>
      </c>
    </row>
    <row r="118" spans="1:33" x14ac:dyDescent="0.25">
      <c r="A118" s="62" t="s">
        <v>23</v>
      </c>
      <c r="B118" s="62" t="s">
        <v>285</v>
      </c>
      <c r="C118" s="60">
        <f t="shared" si="31"/>
        <v>17</v>
      </c>
      <c r="D118" s="110">
        <f t="shared" si="43"/>
        <v>6</v>
      </c>
      <c r="E118" s="9" t="s">
        <v>67</v>
      </c>
      <c r="F118" s="5">
        <f t="shared" si="62"/>
        <v>2</v>
      </c>
      <c r="G118" s="6">
        <f t="shared" si="63"/>
        <v>1</v>
      </c>
      <c r="H118" s="6">
        <f t="shared" si="64"/>
        <v>0</v>
      </c>
      <c r="I118" s="6">
        <f t="shared" si="47"/>
        <v>3</v>
      </c>
      <c r="J118" s="71">
        <f t="shared" si="44"/>
        <v>11</v>
      </c>
      <c r="K118" s="70">
        <f t="shared" si="65"/>
        <v>1</v>
      </c>
      <c r="L118" s="3">
        <f t="shared" si="56"/>
        <v>4</v>
      </c>
      <c r="M118" s="71">
        <f t="shared" si="57"/>
        <v>2</v>
      </c>
      <c r="N118" s="138">
        <f t="shared" si="66"/>
        <v>3</v>
      </c>
      <c r="O118" s="140">
        <f t="shared" si="58"/>
        <v>2</v>
      </c>
      <c r="P118" s="138">
        <f t="shared" si="67"/>
        <v>1</v>
      </c>
      <c r="Q118" s="140">
        <f t="shared" si="48"/>
        <v>1</v>
      </c>
      <c r="R118" s="140">
        <f t="shared" si="59"/>
        <v>1</v>
      </c>
      <c r="S118" s="140">
        <f t="shared" si="60"/>
        <v>0</v>
      </c>
      <c r="T118" s="141">
        <f t="shared" si="61"/>
        <v>0.10500000000000001</v>
      </c>
      <c r="U118" s="142">
        <f t="shared" si="46"/>
        <v>9.0909090909090912E-2</v>
      </c>
      <c r="V118" s="140"/>
      <c r="W118" s="140"/>
      <c r="X118" s="140"/>
      <c r="Y118" s="140"/>
      <c r="Z118" s="140"/>
      <c r="AA118" s="143"/>
      <c r="AB118" s="139" t="s">
        <v>275</v>
      </c>
      <c r="AC118" s="138">
        <v>39</v>
      </c>
      <c r="AD118" s="138" t="s">
        <v>18</v>
      </c>
      <c r="AE118" s="138" t="s">
        <v>274</v>
      </c>
      <c r="AF118" s="138">
        <v>87</v>
      </c>
      <c r="AG118" s="138">
        <v>187</v>
      </c>
    </row>
    <row r="119" spans="1:33" x14ac:dyDescent="0.25">
      <c r="A119" s="62" t="s">
        <v>23</v>
      </c>
      <c r="B119" s="62" t="s">
        <v>286</v>
      </c>
      <c r="C119" s="60">
        <f t="shared" si="31"/>
        <v>79</v>
      </c>
      <c r="D119" s="110">
        <f t="shared" si="43"/>
        <v>40</v>
      </c>
      <c r="E119" s="9" t="s">
        <v>67</v>
      </c>
      <c r="F119" s="5">
        <f t="shared" si="62"/>
        <v>8</v>
      </c>
      <c r="G119" s="6">
        <f t="shared" si="63"/>
        <v>5</v>
      </c>
      <c r="H119" s="6">
        <f t="shared" si="64"/>
        <v>1</v>
      </c>
      <c r="I119" s="6">
        <f t="shared" si="47"/>
        <v>14</v>
      </c>
      <c r="J119" s="71">
        <f t="shared" si="44"/>
        <v>39</v>
      </c>
      <c r="K119" s="70">
        <f t="shared" si="65"/>
        <v>1</v>
      </c>
      <c r="L119" s="3">
        <f t="shared" si="56"/>
        <v>15</v>
      </c>
      <c r="M119" s="71">
        <f t="shared" si="57"/>
        <v>8</v>
      </c>
      <c r="N119" s="138">
        <f t="shared" si="66"/>
        <v>14</v>
      </c>
      <c r="O119" s="140">
        <f t="shared" si="58"/>
        <v>14</v>
      </c>
      <c r="P119" s="138">
        <f t="shared" si="67"/>
        <v>8</v>
      </c>
      <c r="Q119" s="140">
        <f t="shared" si="48"/>
        <v>0</v>
      </c>
      <c r="R119" s="140">
        <f t="shared" si="59"/>
        <v>5</v>
      </c>
      <c r="S119" s="140">
        <f t="shared" si="60"/>
        <v>1</v>
      </c>
      <c r="T119" s="141">
        <f t="shared" si="61"/>
        <v>0.7</v>
      </c>
      <c r="U119" s="142">
        <f t="shared" si="46"/>
        <v>2.564102564102564E-2</v>
      </c>
      <c r="V119" s="140"/>
      <c r="W119" s="140"/>
      <c r="X119" s="140"/>
      <c r="Y119" s="140"/>
      <c r="Z119" s="140"/>
      <c r="AA119" s="143"/>
      <c r="AB119" s="139" t="s">
        <v>276</v>
      </c>
      <c r="AC119" s="138">
        <v>175</v>
      </c>
      <c r="AE119" s="138" t="s">
        <v>275</v>
      </c>
      <c r="AF119" s="138">
        <v>115</v>
      </c>
      <c r="AG119" s="138">
        <v>47</v>
      </c>
    </row>
    <row r="120" spans="1:33" x14ac:dyDescent="0.25">
      <c r="A120" s="62" t="s">
        <v>23</v>
      </c>
      <c r="B120" s="62" t="s">
        <v>287</v>
      </c>
      <c r="C120" s="60">
        <f t="shared" si="31"/>
        <v>190</v>
      </c>
      <c r="D120" s="110">
        <f t="shared" si="43"/>
        <v>78</v>
      </c>
      <c r="E120" s="9" t="s">
        <v>67</v>
      </c>
      <c r="F120" s="5">
        <f t="shared" si="62"/>
        <v>17</v>
      </c>
      <c r="G120" s="6">
        <f t="shared" si="63"/>
        <v>10</v>
      </c>
      <c r="H120" s="6">
        <f t="shared" si="64"/>
        <v>1</v>
      </c>
      <c r="I120" s="6">
        <f t="shared" si="47"/>
        <v>28</v>
      </c>
      <c r="J120" s="71">
        <f t="shared" si="44"/>
        <v>112</v>
      </c>
      <c r="K120" s="70">
        <f t="shared" si="65"/>
        <v>2</v>
      </c>
      <c r="L120" s="3">
        <f t="shared" si="56"/>
        <v>30</v>
      </c>
      <c r="M120" s="71">
        <f t="shared" si="57"/>
        <v>16</v>
      </c>
      <c r="N120" s="138">
        <f t="shared" si="66"/>
        <v>28</v>
      </c>
      <c r="O120" s="140">
        <f t="shared" si="58"/>
        <v>27</v>
      </c>
      <c r="P120" s="138">
        <f t="shared" si="67"/>
        <v>16</v>
      </c>
      <c r="Q120" s="140">
        <f t="shared" si="48"/>
        <v>1</v>
      </c>
      <c r="R120" s="140">
        <f t="shared" si="59"/>
        <v>10</v>
      </c>
      <c r="S120" s="140">
        <f t="shared" si="60"/>
        <v>1</v>
      </c>
      <c r="T120" s="141">
        <f t="shared" si="61"/>
        <v>1.365</v>
      </c>
      <c r="U120" s="142">
        <f t="shared" si="46"/>
        <v>1.7857142857142856E-2</v>
      </c>
      <c r="V120" s="140"/>
      <c r="W120" s="140"/>
      <c r="X120" s="140"/>
      <c r="Y120" s="140"/>
      <c r="Z120" s="140"/>
      <c r="AA120" s="143" t="s">
        <v>309</v>
      </c>
      <c r="AB120" s="139"/>
      <c r="AC120" s="138">
        <v>256</v>
      </c>
      <c r="AE120" s="138" t="s">
        <v>276</v>
      </c>
      <c r="AF120" s="138">
        <v>265</v>
      </c>
      <c r="AG120" s="138">
        <v>363</v>
      </c>
    </row>
    <row r="121" spans="1:33" x14ac:dyDescent="0.25">
      <c r="A121" s="62" t="s">
        <v>23</v>
      </c>
      <c r="B121" s="62" t="s">
        <v>288</v>
      </c>
      <c r="C121" s="60">
        <f t="shared" si="31"/>
        <v>74</v>
      </c>
      <c r="D121" s="110">
        <f t="shared" si="43"/>
        <v>20</v>
      </c>
      <c r="E121" s="9" t="s">
        <v>67</v>
      </c>
      <c r="F121" s="5">
        <f t="shared" si="62"/>
        <v>5</v>
      </c>
      <c r="G121" s="6">
        <f t="shared" si="63"/>
        <v>2</v>
      </c>
      <c r="H121" s="6">
        <f t="shared" si="64"/>
        <v>0</v>
      </c>
      <c r="I121" s="6">
        <f t="shared" si="47"/>
        <v>7</v>
      </c>
      <c r="J121" s="71">
        <f t="shared" si="44"/>
        <v>54</v>
      </c>
      <c r="K121" s="70">
        <f t="shared" si="65"/>
        <v>1</v>
      </c>
      <c r="L121" s="3">
        <f t="shared" si="56"/>
        <v>8</v>
      </c>
      <c r="M121" s="71">
        <f t="shared" si="57"/>
        <v>4</v>
      </c>
      <c r="N121" s="138">
        <f t="shared" si="66"/>
        <v>7</v>
      </c>
      <c r="O121" s="140">
        <f t="shared" si="58"/>
        <v>6</v>
      </c>
      <c r="P121" s="138">
        <f t="shared" si="67"/>
        <v>4</v>
      </c>
      <c r="Q121" s="140">
        <f t="shared" si="48"/>
        <v>1</v>
      </c>
      <c r="R121" s="140">
        <f t="shared" si="59"/>
        <v>2</v>
      </c>
      <c r="S121" s="140">
        <f t="shared" si="60"/>
        <v>0</v>
      </c>
      <c r="T121" s="141">
        <f t="shared" si="61"/>
        <v>0.35</v>
      </c>
      <c r="U121" s="142">
        <f t="shared" si="46"/>
        <v>1.8518518518518517E-2</v>
      </c>
      <c r="V121" s="140"/>
      <c r="W121" s="140"/>
      <c r="X121" s="140"/>
      <c r="Y121" s="140"/>
      <c r="Z121" s="140"/>
      <c r="AA121" s="143" t="s">
        <v>19</v>
      </c>
      <c r="AB121" s="139" t="s">
        <v>277</v>
      </c>
      <c r="AC121" s="138">
        <v>31</v>
      </c>
      <c r="AD121" s="138" t="s">
        <v>309</v>
      </c>
      <c r="AF121" s="138">
        <v>467</v>
      </c>
      <c r="AG121" s="138">
        <v>7</v>
      </c>
    </row>
    <row r="122" spans="1:33" x14ac:dyDescent="0.25">
      <c r="A122" s="62" t="s">
        <v>23</v>
      </c>
      <c r="B122" s="62" t="s">
        <v>289</v>
      </c>
      <c r="C122" s="60">
        <f t="shared" si="31"/>
        <v>85</v>
      </c>
      <c r="D122" s="110">
        <f t="shared" si="43"/>
        <v>37</v>
      </c>
      <c r="E122" s="9" t="s">
        <v>67</v>
      </c>
      <c r="F122" s="5">
        <f t="shared" si="62"/>
        <v>7</v>
      </c>
      <c r="G122" s="6">
        <f t="shared" si="63"/>
        <v>5</v>
      </c>
      <c r="H122" s="6">
        <f t="shared" si="64"/>
        <v>1</v>
      </c>
      <c r="I122" s="6">
        <f t="shared" si="47"/>
        <v>13</v>
      </c>
      <c r="J122" s="71">
        <f t="shared" si="44"/>
        <v>48</v>
      </c>
      <c r="K122" s="70">
        <f t="shared" si="65"/>
        <v>1</v>
      </c>
      <c r="L122" s="3">
        <f t="shared" si="56"/>
        <v>14</v>
      </c>
      <c r="M122" s="71">
        <f t="shared" si="57"/>
        <v>8</v>
      </c>
      <c r="N122" s="138">
        <f t="shared" si="66"/>
        <v>13</v>
      </c>
      <c r="O122" s="140">
        <f t="shared" si="58"/>
        <v>14</v>
      </c>
      <c r="P122" s="138">
        <f t="shared" si="67"/>
        <v>8</v>
      </c>
      <c r="Q122" s="140">
        <f t="shared" si="48"/>
        <v>-1</v>
      </c>
      <c r="R122" s="140">
        <f t="shared" si="59"/>
        <v>5</v>
      </c>
      <c r="S122" s="140">
        <f t="shared" si="60"/>
        <v>1</v>
      </c>
      <c r="T122" s="141">
        <f t="shared" si="61"/>
        <v>0.64749999999999996</v>
      </c>
      <c r="U122" s="142">
        <f t="shared" si="46"/>
        <v>2.0833333333333332E-2</v>
      </c>
      <c r="V122" s="140"/>
      <c r="W122" s="140"/>
      <c r="X122" s="140"/>
      <c r="Y122" s="140"/>
      <c r="Z122" s="140"/>
      <c r="AA122" s="143" t="s">
        <v>315</v>
      </c>
      <c r="AB122" s="139"/>
      <c r="AC122" s="138">
        <v>31</v>
      </c>
      <c r="AD122" s="138" t="s">
        <v>19</v>
      </c>
      <c r="AE122" s="138" t="s">
        <v>277</v>
      </c>
      <c r="AF122" s="138">
        <v>187</v>
      </c>
      <c r="AG122" s="138">
        <v>598</v>
      </c>
    </row>
    <row r="123" spans="1:33" x14ac:dyDescent="0.25">
      <c r="A123" s="62" t="s">
        <v>23</v>
      </c>
      <c r="B123" s="62" t="s">
        <v>290</v>
      </c>
      <c r="C123" s="60">
        <f t="shared" si="31"/>
        <v>221</v>
      </c>
      <c r="D123" s="110">
        <f t="shared" si="43"/>
        <v>148</v>
      </c>
      <c r="E123" s="9" t="s">
        <v>67</v>
      </c>
      <c r="F123" s="5">
        <f t="shared" si="62"/>
        <v>31</v>
      </c>
      <c r="G123" s="6">
        <f t="shared" si="63"/>
        <v>18</v>
      </c>
      <c r="H123" s="6">
        <f t="shared" si="64"/>
        <v>3</v>
      </c>
      <c r="I123" s="6">
        <f t="shared" si="47"/>
        <v>52</v>
      </c>
      <c r="J123" s="71">
        <f t="shared" si="44"/>
        <v>73</v>
      </c>
      <c r="K123" s="70">
        <f t="shared" si="65"/>
        <v>1</v>
      </c>
      <c r="L123" s="3">
        <f t="shared" si="56"/>
        <v>53</v>
      </c>
      <c r="M123" s="71">
        <f t="shared" si="57"/>
        <v>30</v>
      </c>
      <c r="N123" s="138">
        <f t="shared" si="66"/>
        <v>52</v>
      </c>
      <c r="O123" s="140">
        <f t="shared" si="58"/>
        <v>52</v>
      </c>
      <c r="P123" s="138">
        <f t="shared" si="67"/>
        <v>31</v>
      </c>
      <c r="Q123" s="140">
        <f t="shared" si="48"/>
        <v>0</v>
      </c>
      <c r="R123" s="140">
        <f t="shared" si="59"/>
        <v>18</v>
      </c>
      <c r="S123" s="140">
        <f t="shared" si="60"/>
        <v>3</v>
      </c>
      <c r="T123" s="141">
        <f t="shared" si="61"/>
        <v>2.59</v>
      </c>
      <c r="U123" s="142">
        <f t="shared" si="46"/>
        <v>1.3698630136986301E-2</v>
      </c>
      <c r="V123" s="140"/>
      <c r="W123" s="140"/>
      <c r="X123" s="140"/>
      <c r="Y123" s="140"/>
      <c r="Z123" s="140"/>
      <c r="AA123" s="143" t="s">
        <v>20</v>
      </c>
      <c r="AB123" s="148" t="s">
        <v>278</v>
      </c>
      <c r="AC123" s="138">
        <v>6</v>
      </c>
      <c r="AD123" s="138" t="s">
        <v>315</v>
      </c>
      <c r="AF123" s="138">
        <v>187</v>
      </c>
      <c r="AG123" s="138">
        <v>12612</v>
      </c>
    </row>
    <row r="124" spans="1:33" x14ac:dyDescent="0.25">
      <c r="A124" s="104" t="s">
        <v>24</v>
      </c>
      <c r="B124" s="19"/>
      <c r="C124" s="112"/>
      <c r="D124" s="110"/>
      <c r="E124" s="9"/>
      <c r="F124" s="109"/>
      <c r="G124" s="19"/>
      <c r="H124" s="19"/>
      <c r="I124" s="19"/>
      <c r="J124" s="19"/>
      <c r="K124" s="19"/>
      <c r="L124" s="19"/>
      <c r="M124" s="19"/>
      <c r="AA124" s="138" t="s">
        <v>316</v>
      </c>
      <c r="AC124" s="138">
        <v>6</v>
      </c>
      <c r="AD124" s="138" t="s">
        <v>20</v>
      </c>
      <c r="AE124" s="138" t="s">
        <v>278</v>
      </c>
      <c r="AF124" s="138">
        <v>47</v>
      </c>
    </row>
    <row r="125" spans="1:33" x14ac:dyDescent="0.25">
      <c r="C125" s="112"/>
      <c r="E125" s="32" t="s">
        <v>53</v>
      </c>
      <c r="F125" s="33" t="s">
        <v>55</v>
      </c>
      <c r="G125" s="33" t="s">
        <v>56</v>
      </c>
      <c r="H125" s="85"/>
      <c r="J125" s="19"/>
      <c r="K125" s="19"/>
      <c r="L125" s="19"/>
      <c r="M125" s="19"/>
      <c r="AA125" s="138" t="s">
        <v>21</v>
      </c>
      <c r="AB125" s="138" t="s">
        <v>279</v>
      </c>
      <c r="AC125" s="138">
        <v>171</v>
      </c>
      <c r="AD125" s="138" t="s">
        <v>316</v>
      </c>
      <c r="AF125" s="138">
        <v>47</v>
      </c>
    </row>
    <row r="126" spans="1:33" x14ac:dyDescent="0.25">
      <c r="B126" s="169" t="s">
        <v>54</v>
      </c>
      <c r="C126" s="112"/>
      <c r="E126" s="32" t="s">
        <v>71</v>
      </c>
      <c r="F126" s="31">
        <v>0.35</v>
      </c>
      <c r="G126" s="34">
        <v>0.01</v>
      </c>
      <c r="J126" s="19"/>
      <c r="K126" s="19"/>
      <c r="L126" s="19"/>
      <c r="M126" s="19"/>
      <c r="AB126" s="138" t="s">
        <v>280</v>
      </c>
      <c r="AC126" s="138">
        <v>69</v>
      </c>
      <c r="AD126" s="138" t="s">
        <v>21</v>
      </c>
      <c r="AE126" s="138" t="s">
        <v>279</v>
      </c>
      <c r="AF126" s="138">
        <v>173</v>
      </c>
    </row>
    <row r="127" spans="1:33" x14ac:dyDescent="0.25">
      <c r="B127" s="169"/>
      <c r="C127" s="112"/>
      <c r="E127" s="32" t="s">
        <v>72</v>
      </c>
      <c r="F127" s="31">
        <v>0.1</v>
      </c>
      <c r="G127" s="34">
        <v>1E-3</v>
      </c>
      <c r="J127" s="19"/>
      <c r="K127" s="19"/>
      <c r="L127" s="19"/>
      <c r="M127" s="19"/>
      <c r="AA127" s="138" t="s">
        <v>310</v>
      </c>
      <c r="AC127" s="138">
        <v>240</v>
      </c>
      <c r="AE127" s="138" t="s">
        <v>280</v>
      </c>
      <c r="AF127" s="138">
        <v>190</v>
      </c>
    </row>
    <row r="128" spans="1:33" x14ac:dyDescent="0.25">
      <c r="B128" s="19"/>
      <c r="C128" s="112"/>
      <c r="D128" s="19"/>
      <c r="E128" s="19"/>
      <c r="F128" s="19"/>
      <c r="G128" s="19"/>
      <c r="H128" s="19"/>
      <c r="I128" s="19"/>
      <c r="J128" s="19"/>
      <c r="K128" s="19"/>
      <c r="L128" s="19"/>
      <c r="M128" s="19"/>
      <c r="AA128" s="138" t="s">
        <v>22</v>
      </c>
      <c r="AB128" s="138" t="s">
        <v>281</v>
      </c>
      <c r="AC128" s="138">
        <v>2</v>
      </c>
      <c r="AD128" s="138" t="s">
        <v>310</v>
      </c>
      <c r="AF128" s="138">
        <v>363</v>
      </c>
    </row>
    <row r="129" spans="2:32" x14ac:dyDescent="0.25">
      <c r="B129" s="19"/>
      <c r="C129" s="112"/>
      <c r="D129" s="19"/>
      <c r="E129" s="19"/>
      <c r="F129" s="19"/>
      <c r="G129" s="19"/>
      <c r="H129" s="19"/>
      <c r="I129" s="19"/>
      <c r="J129" s="19"/>
      <c r="K129" s="19"/>
      <c r="L129" s="19"/>
      <c r="M129" s="19"/>
      <c r="AA129" s="138" t="s">
        <v>317</v>
      </c>
      <c r="AC129" s="138">
        <v>2</v>
      </c>
      <c r="AD129" s="138" t="s">
        <v>22</v>
      </c>
      <c r="AE129" s="138" t="s">
        <v>281</v>
      </c>
      <c r="AF129" s="138">
        <v>7</v>
      </c>
    </row>
    <row r="130" spans="2:32" x14ac:dyDescent="0.25">
      <c r="B130" s="89"/>
      <c r="C130" s="112"/>
      <c r="D130" s="89"/>
      <c r="E130" s="91"/>
      <c r="F130" s="168"/>
      <c r="G130" s="168"/>
      <c r="H130" s="89"/>
      <c r="I130" s="86"/>
      <c r="J130" s="86"/>
      <c r="K130" s="19"/>
      <c r="L130" s="19"/>
      <c r="M130" s="19"/>
      <c r="AA130" s="138" t="s">
        <v>23</v>
      </c>
      <c r="AB130" s="138" t="s">
        <v>282</v>
      </c>
      <c r="AC130" s="138">
        <v>8</v>
      </c>
      <c r="AD130" s="138" t="s">
        <v>317</v>
      </c>
      <c r="AF130" s="138">
        <v>7</v>
      </c>
    </row>
    <row r="131" spans="2:32" x14ac:dyDescent="0.25">
      <c r="B131" s="89"/>
      <c r="C131" s="112"/>
      <c r="D131" s="89"/>
      <c r="E131" s="90"/>
      <c r="F131" s="167"/>
      <c r="G131" s="167"/>
      <c r="H131" s="89"/>
      <c r="I131" s="89"/>
      <c r="J131" s="89"/>
      <c r="K131" s="19"/>
      <c r="L131" s="19"/>
      <c r="M131" s="19"/>
      <c r="AB131" s="138" t="s">
        <v>283</v>
      </c>
      <c r="AC131" s="138">
        <v>86</v>
      </c>
      <c r="AD131" s="138" t="s">
        <v>23</v>
      </c>
      <c r="AE131" s="138" t="s">
        <v>282</v>
      </c>
      <c r="AF131" s="138">
        <v>61</v>
      </c>
    </row>
    <row r="132" spans="2:32" x14ac:dyDescent="0.25">
      <c r="B132" s="103"/>
      <c r="C132" s="112"/>
      <c r="D132" s="103"/>
      <c r="E132" s="91"/>
      <c r="F132" s="89"/>
      <c r="G132" s="89"/>
      <c r="H132" s="89"/>
      <c r="I132" s="89"/>
      <c r="J132" s="89"/>
      <c r="K132" s="19"/>
      <c r="L132" s="19"/>
      <c r="M132" s="19"/>
      <c r="AB132" s="138" t="s">
        <v>284</v>
      </c>
      <c r="AC132" s="138">
        <v>19</v>
      </c>
      <c r="AE132" s="138" t="s">
        <v>283</v>
      </c>
      <c r="AF132" s="138">
        <v>169</v>
      </c>
    </row>
    <row r="133" spans="2:32" x14ac:dyDescent="0.25">
      <c r="B133" s="103"/>
      <c r="C133" s="112"/>
      <c r="D133" s="103"/>
      <c r="E133" s="91"/>
      <c r="F133" s="89"/>
      <c r="G133" s="89"/>
      <c r="H133" s="89"/>
      <c r="I133" s="89"/>
      <c r="J133" s="89"/>
      <c r="K133" s="19"/>
      <c r="L133" s="19"/>
      <c r="M133" s="19"/>
      <c r="AB133" s="138" t="s">
        <v>285</v>
      </c>
      <c r="AC133" s="138">
        <v>6</v>
      </c>
      <c r="AE133" s="138" t="s">
        <v>284</v>
      </c>
      <c r="AF133" s="138">
        <v>31</v>
      </c>
    </row>
    <row r="134" spans="2:32" x14ac:dyDescent="0.25">
      <c r="B134" s="103"/>
      <c r="C134" s="112"/>
      <c r="D134" s="103"/>
      <c r="E134" s="89"/>
      <c r="F134" s="89"/>
      <c r="G134" s="86"/>
      <c r="H134" s="89"/>
      <c r="I134" s="92"/>
      <c r="J134" s="89"/>
      <c r="K134" s="19"/>
      <c r="L134" s="19"/>
      <c r="M134" s="19"/>
      <c r="AB134" s="138" t="s">
        <v>286</v>
      </c>
      <c r="AC134" s="138">
        <v>40</v>
      </c>
      <c r="AE134" s="138" t="s">
        <v>285</v>
      </c>
      <c r="AF134" s="138">
        <v>11</v>
      </c>
    </row>
    <row r="135" spans="2:32" x14ac:dyDescent="0.25">
      <c r="AB135" s="138" t="s">
        <v>287</v>
      </c>
      <c r="AC135" s="138">
        <v>78</v>
      </c>
      <c r="AE135" s="138" t="s">
        <v>286</v>
      </c>
      <c r="AF135" s="138">
        <v>39</v>
      </c>
    </row>
    <row r="136" spans="2:32" x14ac:dyDescent="0.25">
      <c r="AB136" s="138" t="s">
        <v>288</v>
      </c>
      <c r="AC136" s="138">
        <v>20</v>
      </c>
      <c r="AE136" s="138" t="s">
        <v>287</v>
      </c>
      <c r="AF136" s="138">
        <v>112</v>
      </c>
    </row>
    <row r="137" spans="2:32" x14ac:dyDescent="0.25">
      <c r="AB137" s="138" t="s">
        <v>289</v>
      </c>
      <c r="AC137" s="138">
        <v>37</v>
      </c>
      <c r="AE137" s="138" t="s">
        <v>288</v>
      </c>
      <c r="AF137" s="138">
        <v>54</v>
      </c>
    </row>
    <row r="138" spans="2:32" x14ac:dyDescent="0.25">
      <c r="AB138" s="138" t="s">
        <v>290</v>
      </c>
      <c r="AC138" s="138">
        <v>148</v>
      </c>
      <c r="AE138" s="138" t="s">
        <v>289</v>
      </c>
      <c r="AF138" s="138">
        <v>48</v>
      </c>
    </row>
    <row r="139" spans="2:32" x14ac:dyDescent="0.25">
      <c r="AA139" s="138" t="s">
        <v>311</v>
      </c>
      <c r="AC139" s="138">
        <v>442</v>
      </c>
      <c r="AE139" s="138" t="s">
        <v>290</v>
      </c>
      <c r="AF139" s="138">
        <v>73</v>
      </c>
    </row>
    <row r="140" spans="2:32" x14ac:dyDescent="0.25">
      <c r="AA140" s="138" t="s">
        <v>75</v>
      </c>
      <c r="AC140" s="138">
        <v>8201</v>
      </c>
      <c r="AD140" s="138" t="s">
        <v>311</v>
      </c>
      <c r="AF140" s="138">
        <v>598</v>
      </c>
    </row>
    <row r="141" spans="2:32" x14ac:dyDescent="0.25">
      <c r="AD141" s="138" t="s">
        <v>75</v>
      </c>
      <c r="AF141" s="138">
        <v>12612</v>
      </c>
    </row>
  </sheetData>
  <mergeCells count="22">
    <mergeCell ref="H5:H6"/>
    <mergeCell ref="L1:L6"/>
    <mergeCell ref="M5:M6"/>
    <mergeCell ref="K2:K4"/>
    <mergeCell ref="M2:M4"/>
    <mergeCell ref="K5:K6"/>
    <mergeCell ref="A1:A6"/>
    <mergeCell ref="F131:G131"/>
    <mergeCell ref="F130:G130"/>
    <mergeCell ref="B126:B127"/>
    <mergeCell ref="J1:J6"/>
    <mergeCell ref="B1:B6"/>
    <mergeCell ref="D1:D6"/>
    <mergeCell ref="F5:F6"/>
    <mergeCell ref="C1:C6"/>
    <mergeCell ref="E5:E6"/>
    <mergeCell ref="E1:E4"/>
    <mergeCell ref="G5:G6"/>
    <mergeCell ref="I5:I6"/>
    <mergeCell ref="F3:I4"/>
    <mergeCell ref="F2:I2"/>
    <mergeCell ref="F1:I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C38A5-465F-4B8B-B344-D8FB0AB3230E}">
  <sheetPr>
    <tabColor rgb="FF002060"/>
  </sheetPr>
  <dimension ref="A1:J30"/>
  <sheetViews>
    <sheetView zoomScale="85" zoomScaleNormal="85" workbookViewId="0">
      <selection activeCell="G31" sqref="G31"/>
    </sheetView>
  </sheetViews>
  <sheetFormatPr defaultRowHeight="15" x14ac:dyDescent="0.25"/>
  <cols>
    <col min="1" max="4" width="30" customWidth="1"/>
    <col min="5" max="5" width="33.7109375" customWidth="1"/>
    <col min="6" max="6" width="25.42578125" customWidth="1"/>
    <col min="7" max="7" width="40.28515625" customWidth="1"/>
    <col min="8" max="8" width="18.7109375" customWidth="1"/>
    <col min="9" max="9" width="28" customWidth="1"/>
    <col min="10" max="10" width="12.5703125" customWidth="1"/>
  </cols>
  <sheetData>
    <row r="1" spans="1:10" ht="30" x14ac:dyDescent="0.25">
      <c r="A1" s="170" t="s">
        <v>0</v>
      </c>
      <c r="B1" s="170" t="s">
        <v>58</v>
      </c>
      <c r="C1" s="170" t="s">
        <v>150</v>
      </c>
      <c r="D1" s="184" t="s">
        <v>1</v>
      </c>
      <c r="E1" s="185"/>
      <c r="F1" s="185"/>
      <c r="G1" s="186"/>
      <c r="H1" s="170" t="s">
        <v>143</v>
      </c>
      <c r="I1" s="118" t="s">
        <v>1</v>
      </c>
      <c r="J1" s="166" t="s">
        <v>96</v>
      </c>
    </row>
    <row r="2" spans="1:10" ht="45" x14ac:dyDescent="0.25">
      <c r="A2" s="171"/>
      <c r="B2" s="171"/>
      <c r="C2" s="171"/>
      <c r="D2" s="184" t="s">
        <v>154</v>
      </c>
      <c r="E2" s="185"/>
      <c r="F2" s="185"/>
      <c r="G2" s="186"/>
      <c r="H2" s="171"/>
      <c r="I2" s="120" t="s">
        <v>155</v>
      </c>
      <c r="J2" s="166"/>
    </row>
    <row r="3" spans="1:10" x14ac:dyDescent="0.25">
      <c r="A3" s="171"/>
      <c r="B3" s="171"/>
      <c r="C3" s="171"/>
      <c r="D3" s="187" t="str">
        <f>F30*100&amp;"% degli allevamenti di grandi dimensioni"</f>
        <v>15% degli allevamenti di grandi dimensioni</v>
      </c>
      <c r="E3" s="188"/>
      <c r="F3" s="188"/>
      <c r="G3" s="189"/>
      <c r="H3" s="171"/>
      <c r="I3" s="170" t="str">
        <f>G30*100&amp;"% degli allevamenti di piccole dimensioni da controllare"</f>
        <v>1% degli allevamenti di piccole dimensioni da controllare</v>
      </c>
      <c r="J3" s="166"/>
    </row>
    <row r="4" spans="1:10" x14ac:dyDescent="0.25">
      <c r="A4" s="171"/>
      <c r="B4" s="171"/>
      <c r="C4" s="171"/>
      <c r="D4" s="170" t="s">
        <v>98</v>
      </c>
      <c r="E4" s="170" t="s">
        <v>97</v>
      </c>
      <c r="F4" s="170" t="s">
        <v>95</v>
      </c>
      <c r="G4" s="170" t="s">
        <v>24</v>
      </c>
      <c r="H4" s="171"/>
      <c r="I4" s="171"/>
      <c r="J4" s="166"/>
    </row>
    <row r="5" spans="1:10" x14ac:dyDescent="0.25">
      <c r="A5" s="172"/>
      <c r="B5" s="172"/>
      <c r="C5" s="172"/>
      <c r="D5" s="172"/>
      <c r="E5" s="172"/>
      <c r="F5" s="172"/>
      <c r="G5" s="172"/>
      <c r="H5" s="172"/>
      <c r="I5" s="172"/>
      <c r="J5" s="166"/>
    </row>
    <row r="6" spans="1:10" x14ac:dyDescent="0.25">
      <c r="A6" s="27" t="s">
        <v>3</v>
      </c>
      <c r="B6" s="30">
        <f t="shared" ref="B6:B26" si="0">C6+H6</f>
        <v>1848</v>
      </c>
      <c r="C6" s="10">
        <f>SUMIFS(Bovini!D:D,Bovini!$A:$A,'Bovini REG'!$A6)</f>
        <v>340</v>
      </c>
      <c r="D6" s="10">
        <f>SUMIFS(Bovini!E:E,Bovini!$A:$A,'Bovini REG'!$A6)</f>
        <v>34</v>
      </c>
      <c r="E6" s="10">
        <f>SUMIFS(Bovini!F:F,Bovini!$A:$A,'Bovini REG'!$A6)</f>
        <v>17</v>
      </c>
      <c r="F6" s="10">
        <f>SUMIFS(Bovini!G:G,Bovini!$A:$A,'Bovini REG'!$A6)</f>
        <v>2</v>
      </c>
      <c r="G6" s="3">
        <f>SUM(D6:F6)</f>
        <v>53</v>
      </c>
      <c r="H6" s="10">
        <f>SUMIFS(Bovini!I:I,Bovini!$A:$A,'Bovini REG'!$A6)</f>
        <v>1508</v>
      </c>
      <c r="I6" s="10">
        <f>SUMIFS(Bovini!J:J,Bovini!$A:$A,'Bovini REG'!$A6)</f>
        <v>17</v>
      </c>
      <c r="J6" s="77">
        <f>I6+G6</f>
        <v>70</v>
      </c>
    </row>
    <row r="7" spans="1:10" x14ac:dyDescent="0.25">
      <c r="A7" s="27" t="s">
        <v>4</v>
      </c>
      <c r="B7" s="30">
        <f t="shared" si="0"/>
        <v>2044</v>
      </c>
      <c r="C7" s="10">
        <f>SUMIFS(Bovini!D:D,Bovini!$A:$A,'Bovini REG'!$A7)</f>
        <v>542</v>
      </c>
      <c r="D7" s="10">
        <f>SUMIFS(Bovini!E:E,Bovini!$A:$A,'Bovini REG'!$A7)</f>
        <v>49</v>
      </c>
      <c r="E7" s="10">
        <f>SUMIFS(Bovini!F:F,Bovini!$A:$A,'Bovini REG'!$A7)</f>
        <v>29</v>
      </c>
      <c r="F7" s="10">
        <f>SUMIFS(Bovini!G:G,Bovini!$A:$A,'Bovini REG'!$A7)</f>
        <v>4</v>
      </c>
      <c r="G7" s="3">
        <f t="shared" ref="G7:G27" si="1">SUM(D7:F7)</f>
        <v>82</v>
      </c>
      <c r="H7" s="10">
        <f>SUMIFS(Bovini!I:I,Bovini!$A:$A,'Bovini REG'!$A7)</f>
        <v>1502</v>
      </c>
      <c r="I7" s="10">
        <f>SUMIFS(Bovini!J:J,Bovini!$A:$A,'Bovini REG'!$A7)</f>
        <v>16</v>
      </c>
      <c r="J7" s="77">
        <f t="shared" ref="J7:J26" si="2">I7+G7</f>
        <v>98</v>
      </c>
    </row>
    <row r="8" spans="1:10" x14ac:dyDescent="0.25">
      <c r="A8" s="27" t="s">
        <v>5</v>
      </c>
      <c r="B8" s="30">
        <f t="shared" si="0"/>
        <v>3840</v>
      </c>
      <c r="C8" s="10">
        <f>SUMIFS(Bovini!D:D,Bovini!$A:$A,'Bovini REG'!$A8)</f>
        <v>499</v>
      </c>
      <c r="D8" s="10">
        <f>SUMIFS(Bovini!E:E,Bovini!$A:$A,'Bovini REG'!$A8)</f>
        <v>48</v>
      </c>
      <c r="E8" s="10">
        <f>SUMIFS(Bovini!F:F,Bovini!$A:$A,'Bovini REG'!$A8)</f>
        <v>26</v>
      </c>
      <c r="F8" s="10">
        <f>SUMIFS(Bovini!G:G,Bovini!$A:$A,'Bovini REG'!$A8)</f>
        <v>3</v>
      </c>
      <c r="G8" s="3">
        <f t="shared" si="1"/>
        <v>77</v>
      </c>
      <c r="H8" s="10">
        <f>SUMIFS(Bovini!I:I,Bovini!$A:$A,'Bovini REG'!$A8)</f>
        <v>3341</v>
      </c>
      <c r="I8" s="10">
        <f>SUMIFS(Bovini!J:J,Bovini!$A:$A,'Bovini REG'!$A8)</f>
        <v>36</v>
      </c>
      <c r="J8" s="77">
        <f t="shared" si="2"/>
        <v>113</v>
      </c>
    </row>
    <row r="9" spans="1:10" x14ac:dyDescent="0.25">
      <c r="A9" s="27" t="s">
        <v>6</v>
      </c>
      <c r="B9" s="30">
        <f t="shared" si="0"/>
        <v>5028</v>
      </c>
      <c r="C9" s="10">
        <f>SUMIFS(Bovini!D:D,Bovini!$A:$A,'Bovini REG'!$A9)</f>
        <v>725</v>
      </c>
      <c r="D9" s="10">
        <f>SUMIFS(Bovini!E:E,Bovini!$A:$A,'Bovini REG'!$A9)</f>
        <v>68</v>
      </c>
      <c r="E9" s="10">
        <f>SUMIFS(Bovini!F:F,Bovini!$A:$A,'Bovini REG'!$A9)</f>
        <v>38</v>
      </c>
      <c r="F9" s="10">
        <f>SUMIFS(Bovini!G:G,Bovini!$A:$A,'Bovini REG'!$A9)</f>
        <v>5</v>
      </c>
      <c r="G9" s="3">
        <f t="shared" si="1"/>
        <v>111</v>
      </c>
      <c r="H9" s="10">
        <f>SUMIFS(Bovini!I:I,Bovini!$A:$A,'Bovini REG'!$A9)</f>
        <v>4303</v>
      </c>
      <c r="I9" s="10">
        <f>SUMIFS(Bovini!J:J,Bovini!$A:$A,'Bovini REG'!$A9)</f>
        <v>47</v>
      </c>
      <c r="J9" s="77">
        <f t="shared" si="2"/>
        <v>158</v>
      </c>
    </row>
    <row r="10" spans="1:10" x14ac:dyDescent="0.25">
      <c r="A10" s="27" t="s">
        <v>7</v>
      </c>
      <c r="B10" s="30">
        <f t="shared" si="0"/>
        <v>4623</v>
      </c>
      <c r="C10" s="10">
        <f>SUMIFS(Bovini!D:D,Bovini!$A:$A,'Bovini REG'!$A10)</f>
        <v>2562</v>
      </c>
      <c r="D10" s="10">
        <f>SUMIFS(Bovini!E:E,Bovini!$A:$A,'Bovini REG'!$A10)</f>
        <v>237</v>
      </c>
      <c r="E10" s="10">
        <f>SUMIFS(Bovini!F:F,Bovini!$A:$A,'Bovini REG'!$A10)</f>
        <v>135</v>
      </c>
      <c r="F10" s="10">
        <f>SUMIFS(Bovini!G:G,Bovini!$A:$A,'Bovini REG'!$A10)</f>
        <v>17</v>
      </c>
      <c r="G10" s="3">
        <f t="shared" si="1"/>
        <v>389</v>
      </c>
      <c r="H10" s="10">
        <f>SUMIFS(Bovini!I:I,Bovini!$A:$A,'Bovini REG'!$A10)</f>
        <v>2061</v>
      </c>
      <c r="I10" s="10">
        <f>SUMIFS(Bovini!J:J,Bovini!$A:$A,'Bovini REG'!$A10)</f>
        <v>26</v>
      </c>
      <c r="J10" s="77">
        <f t="shared" si="2"/>
        <v>415</v>
      </c>
    </row>
    <row r="11" spans="1:10" x14ac:dyDescent="0.25">
      <c r="A11" s="27" t="s">
        <v>8</v>
      </c>
      <c r="B11" s="30">
        <f t="shared" si="0"/>
        <v>956</v>
      </c>
      <c r="C11" s="10">
        <f>SUMIFS(Bovini!D:D,Bovini!$A:$A,'Bovini REG'!$A11)</f>
        <v>349</v>
      </c>
      <c r="D11" s="10">
        <f>SUMIFS(Bovini!E:E,Bovini!$A:$A,'Bovini REG'!$A11)</f>
        <v>32</v>
      </c>
      <c r="E11" s="10">
        <f>SUMIFS(Bovini!F:F,Bovini!$A:$A,'Bovini REG'!$A11)</f>
        <v>18</v>
      </c>
      <c r="F11" s="10">
        <f>SUMIFS(Bovini!G:G,Bovini!$A:$A,'Bovini REG'!$A11)</f>
        <v>3</v>
      </c>
      <c r="G11" s="3">
        <f t="shared" si="1"/>
        <v>53</v>
      </c>
      <c r="H11" s="10">
        <f>SUMIFS(Bovini!I:I,Bovini!$A:$A,'Bovini REG'!$A11)</f>
        <v>607</v>
      </c>
      <c r="I11" s="10">
        <f>SUMIFS(Bovini!J:J,Bovini!$A:$A,'Bovini REG'!$A11)</f>
        <v>8</v>
      </c>
      <c r="J11" s="77">
        <f t="shared" si="2"/>
        <v>61</v>
      </c>
    </row>
    <row r="12" spans="1:10" x14ac:dyDescent="0.25">
      <c r="A12" s="27" t="s">
        <v>9</v>
      </c>
      <c r="B12" s="30">
        <f t="shared" si="0"/>
        <v>4439</v>
      </c>
      <c r="C12" s="10">
        <f>SUMIFS(Bovini!D:D,Bovini!$A:$A,'Bovini REG'!$A12)</f>
        <v>995</v>
      </c>
      <c r="D12" s="10">
        <f>SUMIFS(Bovini!E:E,Bovini!$A:$A,'Bovini REG'!$A12)</f>
        <v>95</v>
      </c>
      <c r="E12" s="10">
        <f>SUMIFS(Bovini!F:F,Bovini!$A:$A,'Bovini REG'!$A12)</f>
        <v>53</v>
      </c>
      <c r="F12" s="10">
        <f>SUMIFS(Bovini!G:G,Bovini!$A:$A,'Bovini REG'!$A12)</f>
        <v>6</v>
      </c>
      <c r="G12" s="3">
        <f t="shared" si="1"/>
        <v>154</v>
      </c>
      <c r="H12" s="10">
        <f>SUMIFS(Bovini!I:I,Bovini!$A:$A,'Bovini REG'!$A12)</f>
        <v>3444</v>
      </c>
      <c r="I12" s="10">
        <f>SUMIFS(Bovini!J:J,Bovini!$A:$A,'Bovini REG'!$A12)</f>
        <v>40</v>
      </c>
      <c r="J12" s="77">
        <f t="shared" si="2"/>
        <v>194</v>
      </c>
    </row>
    <row r="13" spans="1:10" x14ac:dyDescent="0.25">
      <c r="A13" s="27" t="s">
        <v>10</v>
      </c>
      <c r="B13" s="30">
        <f t="shared" si="0"/>
        <v>480</v>
      </c>
      <c r="C13" s="10">
        <f>SUMIFS(Bovini!D:D,Bovini!$A:$A,'Bovini REG'!$A13)</f>
        <v>61</v>
      </c>
      <c r="D13" s="10">
        <f>SUMIFS(Bovini!E:E,Bovini!$A:$A,'Bovini REG'!$A13)</f>
        <v>8</v>
      </c>
      <c r="E13" s="10">
        <f>SUMIFS(Bovini!F:F,Bovini!$A:$A,'Bovini REG'!$A13)</f>
        <v>4</v>
      </c>
      <c r="F13" s="10">
        <f>SUMIFS(Bovini!G:G,Bovini!$A:$A,'Bovini REG'!$A13)</f>
        <v>0</v>
      </c>
      <c r="G13" s="3">
        <f t="shared" si="1"/>
        <v>12</v>
      </c>
      <c r="H13" s="10">
        <f>SUMIFS(Bovini!I:I,Bovini!$A:$A,'Bovini REG'!$A13)</f>
        <v>419</v>
      </c>
      <c r="I13" s="10">
        <f>SUMIFS(Bovini!J:J,Bovini!$A:$A,'Bovini REG'!$A13)</f>
        <v>6</v>
      </c>
      <c r="J13" s="77">
        <f t="shared" si="2"/>
        <v>18</v>
      </c>
    </row>
    <row r="14" spans="1:10" x14ac:dyDescent="0.25">
      <c r="A14" s="27" t="s">
        <v>11</v>
      </c>
      <c r="B14" s="30">
        <f t="shared" si="0"/>
        <v>8398</v>
      </c>
      <c r="C14" s="10">
        <f>SUMIFS(Bovini!D:D,Bovini!$A:$A,'Bovini REG'!$A14)</f>
        <v>4762</v>
      </c>
      <c r="D14" s="10">
        <f>SUMIFS(Bovini!E:E,Bovini!$A:$A,'Bovini REG'!$A14)</f>
        <v>430</v>
      </c>
      <c r="E14" s="10">
        <f>SUMIFS(Bovini!F:F,Bovini!$A:$A,'Bovini REG'!$A14)</f>
        <v>250</v>
      </c>
      <c r="F14" s="10">
        <f>SUMIFS(Bovini!G:G,Bovini!$A:$A,'Bovini REG'!$A14)</f>
        <v>38</v>
      </c>
      <c r="G14" s="3">
        <f t="shared" si="1"/>
        <v>718</v>
      </c>
      <c r="H14" s="10">
        <f>SUMIFS(Bovini!I:I,Bovini!$A:$A,'Bovini REG'!$A14)</f>
        <v>3636</v>
      </c>
      <c r="I14" s="10">
        <f>SUMIFS(Bovini!J:J,Bovini!$A:$A,'Bovini REG'!$A14)</f>
        <v>40</v>
      </c>
      <c r="J14" s="77">
        <f t="shared" si="2"/>
        <v>758</v>
      </c>
    </row>
    <row r="15" spans="1:10" x14ac:dyDescent="0.25">
      <c r="A15" s="27" t="s">
        <v>12</v>
      </c>
      <c r="B15" s="30">
        <f t="shared" si="0"/>
        <v>1225</v>
      </c>
      <c r="C15" s="10">
        <f>SUMIFS(Bovini!D:D,Bovini!$A:$A,'Bovini REG'!$A15)</f>
        <v>258</v>
      </c>
      <c r="D15" s="10">
        <f>SUMIFS(Bovini!E:E,Bovini!$A:$A,'Bovini REG'!$A15)</f>
        <v>25</v>
      </c>
      <c r="E15" s="10">
        <f>SUMIFS(Bovini!F:F,Bovini!$A:$A,'Bovini REG'!$A15)</f>
        <v>14</v>
      </c>
      <c r="F15" s="10">
        <f>SUMIFS(Bovini!G:G,Bovini!$A:$A,'Bovini REG'!$A15)</f>
        <v>2</v>
      </c>
      <c r="G15" s="3">
        <f t="shared" si="1"/>
        <v>41</v>
      </c>
      <c r="H15" s="10">
        <f>SUMIFS(Bovini!I:I,Bovini!$A:$A,'Bovini REG'!$A15)</f>
        <v>967</v>
      </c>
      <c r="I15" s="10">
        <f>SUMIFS(Bovini!J:J,Bovini!$A:$A,'Bovini REG'!$A15)</f>
        <v>12</v>
      </c>
      <c r="J15" s="77">
        <f t="shared" si="2"/>
        <v>53</v>
      </c>
    </row>
    <row r="16" spans="1:10" x14ac:dyDescent="0.25">
      <c r="A16" s="27" t="s">
        <v>13</v>
      </c>
      <c r="B16" s="30">
        <f t="shared" si="0"/>
        <v>1198</v>
      </c>
      <c r="C16" s="10">
        <f>SUMIFS(Bovini!D:D,Bovini!$A:$A,'Bovini REG'!$A16)</f>
        <v>184</v>
      </c>
      <c r="D16" s="10">
        <f>SUMIFS(Bovini!E:E,Bovini!$A:$A,'Bovini REG'!$A16)</f>
        <v>18</v>
      </c>
      <c r="E16" s="10">
        <f>SUMIFS(Bovini!F:F,Bovini!$A:$A,'Bovini REG'!$A16)</f>
        <v>11</v>
      </c>
      <c r="F16" s="10">
        <f>SUMIFS(Bovini!G:G,Bovini!$A:$A,'Bovini REG'!$A16)</f>
        <v>2</v>
      </c>
      <c r="G16" s="3">
        <f t="shared" si="1"/>
        <v>31</v>
      </c>
      <c r="H16" s="10">
        <f>SUMIFS(Bovini!I:I,Bovini!$A:$A,'Bovini REG'!$A16)</f>
        <v>1014</v>
      </c>
      <c r="I16" s="10">
        <f>SUMIFS(Bovini!J:J,Bovini!$A:$A,'Bovini REG'!$A16)</f>
        <v>13</v>
      </c>
      <c r="J16" s="77">
        <f t="shared" si="2"/>
        <v>44</v>
      </c>
    </row>
    <row r="17" spans="1:10" x14ac:dyDescent="0.25">
      <c r="A17" s="27" t="s">
        <v>14</v>
      </c>
      <c r="B17" s="30">
        <f t="shared" si="0"/>
        <v>8696</v>
      </c>
      <c r="C17" s="10">
        <f>SUMIFS(Bovini!D:D,Bovini!$A:$A,'Bovini REG'!$A17)</f>
        <v>4007</v>
      </c>
      <c r="D17" s="10">
        <f>SUMIFS(Bovini!E:E,Bovini!$A:$A,'Bovini REG'!$A17)</f>
        <v>368</v>
      </c>
      <c r="E17" s="10">
        <f>SUMIFS(Bovini!F:F,Bovini!$A:$A,'Bovini REG'!$A17)</f>
        <v>209</v>
      </c>
      <c r="F17" s="10">
        <f>SUMIFS(Bovini!G:G,Bovini!$A:$A,'Bovini REG'!$A17)</f>
        <v>30</v>
      </c>
      <c r="G17" s="3">
        <f t="shared" si="1"/>
        <v>607</v>
      </c>
      <c r="H17" s="10">
        <f>SUMIFS(Bovini!I:I,Bovini!$A:$A,'Bovini REG'!$A17)</f>
        <v>4689</v>
      </c>
      <c r="I17" s="10">
        <f>SUMIFS(Bovini!J:J,Bovini!$A:$A,'Bovini REG'!$A17)</f>
        <v>54</v>
      </c>
      <c r="J17" s="77">
        <f t="shared" si="2"/>
        <v>661</v>
      </c>
    </row>
    <row r="18" spans="1:10" x14ac:dyDescent="0.25">
      <c r="A18" s="27" t="s">
        <v>15</v>
      </c>
      <c r="B18" s="30">
        <f t="shared" si="0"/>
        <v>2896</v>
      </c>
      <c r="C18" s="10">
        <f>SUMIFS(Bovini!D:D,Bovini!$A:$A,'Bovini REG'!$A18)</f>
        <v>1079</v>
      </c>
      <c r="D18" s="10">
        <f>SUMIFS(Bovini!E:E,Bovini!$A:$A,'Bovini REG'!$A18)</f>
        <v>99</v>
      </c>
      <c r="E18" s="10">
        <f>SUMIFS(Bovini!F:F,Bovini!$A:$A,'Bovini REG'!$A18)</f>
        <v>58</v>
      </c>
      <c r="F18" s="10">
        <f>SUMIFS(Bovini!G:G,Bovini!$A:$A,'Bovini REG'!$A18)</f>
        <v>8</v>
      </c>
      <c r="G18" s="3">
        <f t="shared" si="1"/>
        <v>165</v>
      </c>
      <c r="H18" s="10">
        <f>SUMIFS(Bovini!I:I,Bovini!$A:$A,'Bovini REG'!$A18)</f>
        <v>1817</v>
      </c>
      <c r="I18" s="10">
        <f>SUMIFS(Bovini!J:J,Bovini!$A:$A,'Bovini REG'!$A18)</f>
        <v>22</v>
      </c>
      <c r="J18" s="77">
        <f t="shared" si="2"/>
        <v>187</v>
      </c>
    </row>
    <row r="19" spans="1:10" x14ac:dyDescent="0.25">
      <c r="A19" s="27" t="s">
        <v>16</v>
      </c>
      <c r="B19" s="30">
        <f t="shared" si="0"/>
        <v>7170</v>
      </c>
      <c r="C19" s="10">
        <f>SUMIFS(Bovini!D:D,Bovini!$A:$A,'Bovini REG'!$A19)</f>
        <v>1447</v>
      </c>
      <c r="D19" s="10">
        <f>SUMIFS(Bovini!E:E,Bovini!$A:$A,'Bovini REG'!$A19)</f>
        <v>133</v>
      </c>
      <c r="E19" s="10">
        <f>SUMIFS(Bovini!F:F,Bovini!$A:$A,'Bovini REG'!$A19)</f>
        <v>77</v>
      </c>
      <c r="F19" s="10">
        <f>SUMIFS(Bovini!G:G,Bovini!$A:$A,'Bovini REG'!$A19)</f>
        <v>10</v>
      </c>
      <c r="G19" s="3">
        <f t="shared" si="1"/>
        <v>220</v>
      </c>
      <c r="H19" s="10">
        <f>SUMIFS(Bovini!I:I,Bovini!$A:$A,'Bovini REG'!$A19)</f>
        <v>5723</v>
      </c>
      <c r="I19" s="10">
        <f>SUMIFS(Bovini!J:J,Bovini!$A:$A,'Bovini REG'!$A19)</f>
        <v>60</v>
      </c>
      <c r="J19" s="77">
        <f t="shared" si="2"/>
        <v>280</v>
      </c>
    </row>
    <row r="20" spans="1:10" x14ac:dyDescent="0.25">
      <c r="A20" s="27" t="s">
        <v>17</v>
      </c>
      <c r="B20" s="30">
        <f t="shared" si="0"/>
        <v>8358</v>
      </c>
      <c r="C20" s="10">
        <f>SUMIFS(Bovini!D:D,Bovini!$A:$A,'Bovini REG'!$A20)</f>
        <v>2107</v>
      </c>
      <c r="D20" s="10">
        <f>SUMIFS(Bovini!E:E,Bovini!$A:$A,'Bovini REG'!$A20)</f>
        <v>192</v>
      </c>
      <c r="E20" s="10">
        <f>SUMIFS(Bovini!F:F,Bovini!$A:$A,'Bovini REG'!$A20)</f>
        <v>112</v>
      </c>
      <c r="F20" s="10">
        <f>SUMIFS(Bovini!G:G,Bovini!$A:$A,'Bovini REG'!$A20)</f>
        <v>16</v>
      </c>
      <c r="G20" s="3">
        <f t="shared" si="1"/>
        <v>320</v>
      </c>
      <c r="H20" s="10">
        <f>SUMIFS(Bovini!I:I,Bovini!$A:$A,'Bovini REG'!$A20)</f>
        <v>6251</v>
      </c>
      <c r="I20" s="10">
        <f>SUMIFS(Bovini!J:J,Bovini!$A:$A,'Bovini REG'!$A20)</f>
        <v>68</v>
      </c>
      <c r="J20" s="77">
        <f t="shared" si="2"/>
        <v>388</v>
      </c>
    </row>
    <row r="21" spans="1:10" x14ac:dyDescent="0.25">
      <c r="A21" s="27" t="s">
        <v>18</v>
      </c>
      <c r="B21" s="30">
        <f t="shared" si="0"/>
        <v>1668</v>
      </c>
      <c r="C21" s="10">
        <f>SUMIFS(Bovini!D:D,Bovini!$A:$A,'Bovini REG'!$A21)</f>
        <v>409</v>
      </c>
      <c r="D21" s="10">
        <f>SUMIFS(Bovini!E:E,Bovini!$A:$A,'Bovini REG'!$A21)</f>
        <v>38</v>
      </c>
      <c r="E21" s="10">
        <f>SUMIFS(Bovini!F:F,Bovini!$A:$A,'Bovini REG'!$A21)</f>
        <v>21</v>
      </c>
      <c r="F21" s="10">
        <f>SUMIFS(Bovini!G:G,Bovini!$A:$A,'Bovini REG'!$A21)</f>
        <v>3</v>
      </c>
      <c r="G21" s="3">
        <f t="shared" si="1"/>
        <v>62</v>
      </c>
      <c r="H21" s="10">
        <f>SUMIFS(Bovini!I:I,Bovini!$A:$A,'Bovini REG'!$A21)</f>
        <v>1259</v>
      </c>
      <c r="I21" s="10">
        <f>SUMIFS(Bovini!J:J,Bovini!$A:$A,'Bovini REG'!$A21)</f>
        <v>14</v>
      </c>
      <c r="J21" s="77">
        <f t="shared" si="2"/>
        <v>76</v>
      </c>
    </row>
    <row r="22" spans="1:10" x14ac:dyDescent="0.25">
      <c r="A22" s="27" t="s">
        <v>19</v>
      </c>
      <c r="B22" s="30">
        <f t="shared" si="0"/>
        <v>6346</v>
      </c>
      <c r="C22" s="10">
        <f>SUMIFS(Bovini!D:D,Bovini!$A:$A,'Bovini REG'!$A22)</f>
        <v>259</v>
      </c>
      <c r="D22" s="10">
        <f>SUMIFS(Bovini!E:E,Bovini!$A:$A,'Bovini REG'!$A22)</f>
        <v>23</v>
      </c>
      <c r="E22" s="10">
        <f>SUMIFS(Bovini!F:F,Bovini!$A:$A,'Bovini REG'!$A22)</f>
        <v>14</v>
      </c>
      <c r="F22" s="10">
        <f>SUMIFS(Bovini!G:G,Bovini!$A:$A,'Bovini REG'!$A22)</f>
        <v>2</v>
      </c>
      <c r="G22" s="3">
        <f t="shared" si="1"/>
        <v>39</v>
      </c>
      <c r="H22" s="10">
        <f>SUMIFS(Bovini!I:I,Bovini!$A:$A,'Bovini REG'!$A22)</f>
        <v>6087</v>
      </c>
      <c r="I22" s="10">
        <f>SUMIFS(Bovini!J:J,Bovini!$A:$A,'Bovini REG'!$A22)</f>
        <v>61</v>
      </c>
      <c r="J22" s="77">
        <f t="shared" si="2"/>
        <v>100</v>
      </c>
    </row>
    <row r="23" spans="1:10" x14ac:dyDescent="0.25">
      <c r="A23" s="27" t="s">
        <v>20</v>
      </c>
      <c r="B23" s="30">
        <f t="shared" si="0"/>
        <v>983</v>
      </c>
      <c r="C23" s="10">
        <f>SUMIFS(Bovini!D:D,Bovini!$A:$A,'Bovini REG'!$A23)</f>
        <v>264</v>
      </c>
      <c r="D23" s="10">
        <f>SUMIFS(Bovini!E:E,Bovini!$A:$A,'Bovini REG'!$A23)</f>
        <v>24</v>
      </c>
      <c r="E23" s="10">
        <f>SUMIFS(Bovini!F:F,Bovini!$A:$A,'Bovini REG'!$A23)</f>
        <v>14</v>
      </c>
      <c r="F23" s="10">
        <f>SUMIFS(Bovini!G:G,Bovini!$A:$A,'Bovini REG'!$A23)</f>
        <v>2</v>
      </c>
      <c r="G23" s="3">
        <f t="shared" si="1"/>
        <v>40</v>
      </c>
      <c r="H23" s="10">
        <f>SUMIFS(Bovini!I:I,Bovini!$A:$A,'Bovini REG'!$A23)</f>
        <v>719</v>
      </c>
      <c r="I23" s="10">
        <f>SUMIFS(Bovini!J:J,Bovini!$A:$A,'Bovini REG'!$A23)</f>
        <v>8</v>
      </c>
      <c r="J23" s="77">
        <f t="shared" si="2"/>
        <v>48</v>
      </c>
    </row>
    <row r="24" spans="1:10" x14ac:dyDescent="0.25">
      <c r="A24" s="27" t="s">
        <v>21</v>
      </c>
      <c r="B24" s="30">
        <f t="shared" si="0"/>
        <v>1307</v>
      </c>
      <c r="C24" s="10">
        <f>SUMIFS(Bovini!D:D,Bovini!$A:$A,'Bovini REG'!$A24)</f>
        <v>278</v>
      </c>
      <c r="D24" s="10">
        <f>SUMIFS(Bovini!E:E,Bovini!$A:$A,'Bovini REG'!$A24)</f>
        <v>26</v>
      </c>
      <c r="E24" s="10">
        <f>SUMIFS(Bovini!F:F,Bovini!$A:$A,'Bovini REG'!$A24)</f>
        <v>15</v>
      </c>
      <c r="F24" s="10">
        <f>SUMIFS(Bovini!G:G,Bovini!$A:$A,'Bovini REG'!$A24)</f>
        <v>2</v>
      </c>
      <c r="G24" s="3">
        <f t="shared" si="1"/>
        <v>43</v>
      </c>
      <c r="H24" s="10">
        <f>SUMIFS(Bovini!I:I,Bovini!$A:$A,'Bovini REG'!$A24)</f>
        <v>1029</v>
      </c>
      <c r="I24" s="10">
        <f>SUMIFS(Bovini!J:J,Bovini!$A:$A,'Bovini REG'!$A24)</f>
        <v>11</v>
      </c>
      <c r="J24" s="77">
        <f t="shared" si="2"/>
        <v>54</v>
      </c>
    </row>
    <row r="25" spans="1:10" x14ac:dyDescent="0.25">
      <c r="A25" s="27" t="s">
        <v>22</v>
      </c>
      <c r="B25" s="30">
        <f t="shared" si="0"/>
        <v>932</v>
      </c>
      <c r="C25" s="10">
        <f>SUMIFS(Bovini!D:D,Bovini!$A:$A,'Bovini REG'!$A25)</f>
        <v>207</v>
      </c>
      <c r="D25" s="10">
        <f>SUMIFS(Bovini!E:E,Bovini!$A:$A,'Bovini REG'!$A25)</f>
        <v>19</v>
      </c>
      <c r="E25" s="10">
        <f>SUMIFS(Bovini!F:F,Bovini!$A:$A,'Bovini REG'!$A25)</f>
        <v>11</v>
      </c>
      <c r="F25" s="10">
        <f>SUMIFS(Bovini!G:G,Bovini!$A:$A,'Bovini REG'!$A25)</f>
        <v>2</v>
      </c>
      <c r="G25" s="3">
        <f t="shared" si="1"/>
        <v>32</v>
      </c>
      <c r="H25" s="10">
        <f>SUMIFS(Bovini!I:I,Bovini!$A:$A,'Bovini REG'!$A25)</f>
        <v>725</v>
      </c>
      <c r="I25" s="10">
        <f>SUMIFS(Bovini!J:J,Bovini!$A:$A,'Bovini REG'!$A25)</f>
        <v>8</v>
      </c>
      <c r="J25" s="77">
        <f t="shared" si="2"/>
        <v>40</v>
      </c>
    </row>
    <row r="26" spans="1:10" x14ac:dyDescent="0.25">
      <c r="A26" s="27" t="s">
        <v>23</v>
      </c>
      <c r="B26" s="30">
        <f t="shared" si="0"/>
        <v>5548</v>
      </c>
      <c r="C26" s="10">
        <f>SUMIFS(Bovini!D:D,Bovini!$A:$A,'Bovini REG'!$A26)</f>
        <v>2596</v>
      </c>
      <c r="D26" s="10">
        <f>SUMIFS(Bovini!E:E,Bovini!$A:$A,'Bovini REG'!$A26)</f>
        <v>236</v>
      </c>
      <c r="E26" s="10">
        <f>SUMIFS(Bovini!F:F,Bovini!$A:$A,'Bovini REG'!$A26)</f>
        <v>136</v>
      </c>
      <c r="F26" s="10">
        <f>SUMIFS(Bovini!G:G,Bovini!$A:$A,'Bovini REG'!$A26)</f>
        <v>21</v>
      </c>
      <c r="G26" s="3">
        <f t="shared" si="1"/>
        <v>393</v>
      </c>
      <c r="H26" s="10">
        <f>SUMIFS(Bovini!I:I,Bovini!$A:$A,'Bovini REG'!$A26)</f>
        <v>2952</v>
      </c>
      <c r="I26" s="10">
        <f>SUMIFS(Bovini!J:J,Bovini!$A:$A,'Bovini REG'!$A26)</f>
        <v>35</v>
      </c>
      <c r="J26" s="77">
        <f t="shared" si="2"/>
        <v>428</v>
      </c>
    </row>
    <row r="27" spans="1:10" x14ac:dyDescent="0.25">
      <c r="A27" s="27" t="s">
        <v>24</v>
      </c>
      <c r="B27" s="30">
        <f>SUM(B6:B26)</f>
        <v>77983</v>
      </c>
      <c r="C27" s="30">
        <f t="shared" ref="C27:I27" si="3">SUM(C6:C26)</f>
        <v>23930</v>
      </c>
      <c r="D27" s="30">
        <f t="shared" si="3"/>
        <v>2202</v>
      </c>
      <c r="E27" s="30">
        <f t="shared" si="3"/>
        <v>1262</v>
      </c>
      <c r="F27" s="30">
        <f t="shared" si="3"/>
        <v>178</v>
      </c>
      <c r="G27" s="3">
        <f t="shared" si="1"/>
        <v>3642</v>
      </c>
      <c r="H27" s="30">
        <f t="shared" si="3"/>
        <v>54053</v>
      </c>
      <c r="I27" s="30">
        <f t="shared" si="3"/>
        <v>602</v>
      </c>
      <c r="J27" s="77">
        <f>I27+G27</f>
        <v>4244</v>
      </c>
    </row>
    <row r="28" spans="1:10" x14ac:dyDescent="0.25">
      <c r="A28" s="69"/>
      <c r="B28" s="29"/>
      <c r="C28" s="8"/>
      <c r="D28" s="8"/>
      <c r="E28" s="8"/>
      <c r="F28" s="8"/>
      <c r="G28" s="8"/>
      <c r="H28" s="8"/>
      <c r="I28" s="8"/>
      <c r="J28" s="8"/>
    </row>
    <row r="29" spans="1:10" x14ac:dyDescent="0.25">
      <c r="A29" s="169"/>
      <c r="B29" s="119"/>
      <c r="F29" s="135" t="s">
        <v>55</v>
      </c>
      <c r="G29" s="135" t="s">
        <v>56</v>
      </c>
      <c r="J29" s="8"/>
    </row>
    <row r="30" spans="1:10" x14ac:dyDescent="0.25">
      <c r="A30" s="169"/>
      <c r="B30" s="119"/>
      <c r="C30" s="119"/>
      <c r="D30" s="19"/>
      <c r="E30" s="32" t="s">
        <v>53</v>
      </c>
      <c r="F30" s="132">
        <f>Bovini!G129</f>
        <v>0.15</v>
      </c>
      <c r="G30" s="133">
        <f>Bovini!H129</f>
        <v>0.01</v>
      </c>
      <c r="J30" s="8"/>
    </row>
  </sheetData>
  <mergeCells count="14">
    <mergeCell ref="A29:A30"/>
    <mergeCell ref="H1:H5"/>
    <mergeCell ref="J1:J5"/>
    <mergeCell ref="D2:G2"/>
    <mergeCell ref="D3:G3"/>
    <mergeCell ref="I3:I5"/>
    <mergeCell ref="D4:D5"/>
    <mergeCell ref="E4:E5"/>
    <mergeCell ref="F4:F5"/>
    <mergeCell ref="G4:G5"/>
    <mergeCell ref="A1:A5"/>
    <mergeCell ref="B1:B5"/>
    <mergeCell ref="C1:C5"/>
    <mergeCell ref="D1:G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643A6-7B15-4768-AB1E-F11C70F92B26}">
  <sheetPr>
    <tabColor rgb="FF002060"/>
  </sheetPr>
  <dimension ref="A1:AH137"/>
  <sheetViews>
    <sheetView topLeftCell="A109" zoomScale="70" zoomScaleNormal="70" workbookViewId="0">
      <selection activeCell="H136" sqref="H136"/>
    </sheetView>
  </sheetViews>
  <sheetFormatPr defaultRowHeight="15" x14ac:dyDescent="0.25"/>
  <cols>
    <col min="1" max="5" width="30" customWidth="1"/>
    <col min="6" max="6" width="34.42578125" customWidth="1"/>
    <col min="7" max="7" width="25.42578125" customWidth="1"/>
    <col min="8" max="8" width="32" customWidth="1"/>
    <col min="9" max="9" width="20" customWidth="1"/>
    <col min="10" max="10" width="17.5703125" customWidth="1"/>
    <col min="12" max="26" width="9.140625" style="94"/>
    <col min="27" max="31" width="9.140625" style="87"/>
    <col min="32" max="34" width="8.85546875" style="87"/>
  </cols>
  <sheetData>
    <row r="1" spans="1:33" ht="30" customHeight="1" x14ac:dyDescent="0.25">
      <c r="A1" s="170" t="s">
        <v>0</v>
      </c>
      <c r="B1" s="170" t="s">
        <v>176</v>
      </c>
      <c r="C1" s="170" t="s">
        <v>58</v>
      </c>
      <c r="D1" s="170" t="s">
        <v>150</v>
      </c>
      <c r="E1" s="184" t="s">
        <v>1</v>
      </c>
      <c r="F1" s="185"/>
      <c r="G1" s="185"/>
      <c r="H1" s="186"/>
      <c r="I1" s="170" t="s">
        <v>143</v>
      </c>
      <c r="J1" s="84" t="s">
        <v>1</v>
      </c>
      <c r="K1" s="166" t="s">
        <v>96</v>
      </c>
      <c r="L1" s="96"/>
    </row>
    <row r="2" spans="1:33" ht="75" customHeight="1" x14ac:dyDescent="0.25">
      <c r="A2" s="171"/>
      <c r="B2" s="171"/>
      <c r="C2" s="171"/>
      <c r="D2" s="171"/>
      <c r="E2" s="184" t="s">
        <v>154</v>
      </c>
      <c r="F2" s="185"/>
      <c r="G2" s="185"/>
      <c r="H2" s="186"/>
      <c r="I2" s="171"/>
      <c r="J2" s="82" t="s">
        <v>155</v>
      </c>
      <c r="K2" s="166"/>
      <c r="L2" s="96"/>
      <c r="S2" s="94" t="s">
        <v>104</v>
      </c>
      <c r="T2" s="94" t="s">
        <v>115</v>
      </c>
      <c r="V2" s="94" t="s">
        <v>104</v>
      </c>
      <c r="W2" s="94" t="s">
        <v>116</v>
      </c>
      <c r="Z2" s="94" t="s">
        <v>104</v>
      </c>
      <c r="AA2" s="87" t="s">
        <v>116</v>
      </c>
      <c r="AE2" s="87" t="s">
        <v>104</v>
      </c>
      <c r="AF2" s="87" t="s">
        <v>115</v>
      </c>
    </row>
    <row r="3" spans="1:33" ht="15" customHeight="1" x14ac:dyDescent="0.25">
      <c r="A3" s="171"/>
      <c r="B3" s="171"/>
      <c r="C3" s="171"/>
      <c r="D3" s="171"/>
      <c r="E3" s="187" t="str">
        <f>G132*100&amp;"% degli allevamenti di grandi dimensioni"</f>
        <v>15% degli allevamenti di grandi dimensioni</v>
      </c>
      <c r="F3" s="188"/>
      <c r="G3" s="188"/>
      <c r="H3" s="189"/>
      <c r="I3" s="171"/>
      <c r="J3" s="170" t="str">
        <f>H132*100&amp;"% degli allevamenti di piccole dimensioni da controllare"</f>
        <v>1% degli allevamenti di piccole dimensioni da controllare</v>
      </c>
      <c r="K3" s="166"/>
      <c r="L3" s="96"/>
    </row>
    <row r="4" spans="1:33" ht="45" x14ac:dyDescent="0.25">
      <c r="A4" s="171"/>
      <c r="B4" s="171"/>
      <c r="C4" s="171"/>
      <c r="D4" s="171"/>
      <c r="E4" s="170" t="s">
        <v>98</v>
      </c>
      <c r="F4" s="170" t="s">
        <v>97</v>
      </c>
      <c r="G4" s="170" t="s">
        <v>95</v>
      </c>
      <c r="H4" s="170" t="s">
        <v>24</v>
      </c>
      <c r="I4" s="171"/>
      <c r="J4" s="171"/>
      <c r="K4" s="166"/>
      <c r="L4" s="96" t="s">
        <v>109</v>
      </c>
      <c r="S4" s="94" t="s">
        <v>106</v>
      </c>
      <c r="V4" s="94" t="s">
        <v>106</v>
      </c>
      <c r="Z4" s="94" t="s">
        <v>106</v>
      </c>
      <c r="AE4" s="87" t="s">
        <v>106</v>
      </c>
    </row>
    <row r="5" spans="1:33" x14ac:dyDescent="0.25">
      <c r="A5" s="172"/>
      <c r="B5" s="172"/>
      <c r="C5" s="172"/>
      <c r="D5" s="172"/>
      <c r="E5" s="172"/>
      <c r="F5" s="172"/>
      <c r="G5" s="172"/>
      <c r="H5" s="172"/>
      <c r="I5" s="172"/>
      <c r="J5" s="172"/>
      <c r="K5" s="166"/>
      <c r="L5" s="96"/>
      <c r="S5" s="94" t="s">
        <v>107</v>
      </c>
      <c r="T5" s="94" t="s">
        <v>24</v>
      </c>
      <c r="V5" s="94" t="s">
        <v>107</v>
      </c>
      <c r="W5" s="94" t="s">
        <v>24</v>
      </c>
      <c r="Z5" s="94" t="s">
        <v>107</v>
      </c>
      <c r="AA5" s="87" t="s">
        <v>292</v>
      </c>
      <c r="AB5" s="87" t="s">
        <v>24</v>
      </c>
      <c r="AE5" s="87" t="s">
        <v>107</v>
      </c>
      <c r="AF5" s="87" t="s">
        <v>292</v>
      </c>
      <c r="AG5" s="87" t="s">
        <v>24</v>
      </c>
    </row>
    <row r="6" spans="1:33" x14ac:dyDescent="0.25">
      <c r="A6" s="59" t="s">
        <v>3</v>
      </c>
      <c r="B6" s="59" t="s">
        <v>177</v>
      </c>
      <c r="C6" s="30">
        <f t="shared" ref="C6:C69" si="0">D6+I6</f>
        <v>1</v>
      </c>
      <c r="D6" s="10">
        <f>SUMIFS(AB:AB,AA:AA,B6)</f>
        <v>0</v>
      </c>
      <c r="E6" s="64">
        <f t="shared" ref="E6" si="1">IF(L6&gt;N6,ROUND((D6*0.6*$G$132),0)+P6,ROUND((D6*0.6*$G$132),0)+P6)</f>
        <v>0</v>
      </c>
      <c r="F6" s="3">
        <f t="shared" ref="F6" si="2">ROUND((D6*0.35*$G$132),0)</f>
        <v>0</v>
      </c>
      <c r="G6" s="3">
        <f t="shared" ref="G6" si="3">ROUND((D6*0.05*$G$132),0)</f>
        <v>0</v>
      </c>
      <c r="H6" s="3">
        <f>SUM(E6:G6)</f>
        <v>0</v>
      </c>
      <c r="I6" s="30">
        <f>SUMIFS(AG:AG,AF:AF,B6)</f>
        <v>1</v>
      </c>
      <c r="J6" s="2">
        <f>ROUNDUP((I6*$H$132),0)</f>
        <v>1</v>
      </c>
      <c r="K6" s="77">
        <f>J6+H6</f>
        <v>1</v>
      </c>
      <c r="L6" s="96">
        <f>ROUNDUP((D6*$G$132),0)</f>
        <v>0</v>
      </c>
      <c r="M6" s="96">
        <f t="shared" ref="M6" si="4">ROUND((D6*0.6*$G$132),0)</f>
        <v>0</v>
      </c>
      <c r="N6" s="149">
        <f>M6+F6+G6</f>
        <v>0</v>
      </c>
      <c r="O6" s="96"/>
      <c r="P6" s="144">
        <f>L6-N6</f>
        <v>0</v>
      </c>
      <c r="R6" s="153" t="s">
        <v>3</v>
      </c>
      <c r="S6" s="94" t="s">
        <v>3</v>
      </c>
      <c r="T6" s="94">
        <v>7</v>
      </c>
      <c r="V6" s="94" t="s">
        <v>3</v>
      </c>
      <c r="W6" s="94">
        <v>1</v>
      </c>
      <c r="Z6" s="94" t="s">
        <v>3</v>
      </c>
      <c r="AA6" s="87" t="s">
        <v>179</v>
      </c>
      <c r="AB6" s="87">
        <v>1</v>
      </c>
      <c r="AE6" s="87" t="s">
        <v>3</v>
      </c>
      <c r="AF6" s="87" t="s">
        <v>177</v>
      </c>
      <c r="AG6" s="87">
        <v>1</v>
      </c>
    </row>
    <row r="7" spans="1:33" x14ac:dyDescent="0.25">
      <c r="A7" s="59" t="s">
        <v>3</v>
      </c>
      <c r="B7" s="62" t="s">
        <v>178</v>
      </c>
      <c r="C7" s="30">
        <f t="shared" si="0"/>
        <v>3</v>
      </c>
      <c r="D7" s="10">
        <f t="shared" ref="D7:D70" si="5">SUMIFS(AB:AB,AA:AA,B7)</f>
        <v>0</v>
      </c>
      <c r="E7" s="64">
        <f t="shared" ref="E7:E28" si="6">IF(L7&gt;N7,ROUND((D7*0.6*$G$132),0)+P7,ROUND((D7*0.6*$G$132),0)+P7)</f>
        <v>0</v>
      </c>
      <c r="F7" s="3">
        <f t="shared" ref="F7:F28" si="7">ROUND((D7*0.35*$G$132),0)</f>
        <v>0</v>
      </c>
      <c r="G7" s="3">
        <f t="shared" ref="G7:G28" si="8">ROUND((D7*0.05*$G$132),0)</f>
        <v>0</v>
      </c>
      <c r="H7" s="3">
        <f t="shared" ref="H7:H28" si="9">SUM(E7:G7)</f>
        <v>0</v>
      </c>
      <c r="I7" s="30">
        <f t="shared" ref="I7:I70" si="10">SUMIFS(AG:AG,AF:AF,B7)</f>
        <v>3</v>
      </c>
      <c r="J7" s="2">
        <f t="shared" ref="J7:J70" si="11">ROUNDUP((I7*$H$132),0)</f>
        <v>1</v>
      </c>
      <c r="K7" s="77">
        <f t="shared" ref="K7:K70" si="12">J7+H7</f>
        <v>1</v>
      </c>
      <c r="L7" s="96">
        <f t="shared" ref="L7:L70" si="13">ROUNDUP((D7*$G$132),0)</f>
        <v>0</v>
      </c>
      <c r="M7" s="96">
        <f t="shared" ref="M7:M70" si="14">ROUND((D7*0.6*$G$132),0)</f>
        <v>0</v>
      </c>
      <c r="N7" s="149">
        <f t="shared" ref="N7:N70" si="15">M7+F7+G7</f>
        <v>0</v>
      </c>
      <c r="O7" s="96"/>
      <c r="P7" s="144">
        <f t="shared" ref="P7:P70" si="16">L7-N7</f>
        <v>0</v>
      </c>
      <c r="R7" s="153" t="s">
        <v>4</v>
      </c>
      <c r="S7" s="94" t="s">
        <v>4</v>
      </c>
      <c r="T7" s="94">
        <v>4</v>
      </c>
      <c r="V7" s="94" t="s">
        <v>4</v>
      </c>
      <c r="W7" s="94">
        <v>15</v>
      </c>
      <c r="Z7" s="94" t="s">
        <v>312</v>
      </c>
      <c r="AB7" s="87">
        <v>1</v>
      </c>
      <c r="AF7" s="87" t="s">
        <v>178</v>
      </c>
      <c r="AG7" s="87">
        <v>3</v>
      </c>
    </row>
    <row r="8" spans="1:33" x14ac:dyDescent="0.25">
      <c r="A8" s="59" t="s">
        <v>3</v>
      </c>
      <c r="B8" s="62" t="s">
        <v>179</v>
      </c>
      <c r="C8" s="30">
        <f t="shared" si="0"/>
        <v>3</v>
      </c>
      <c r="D8" s="10">
        <f t="shared" si="5"/>
        <v>1</v>
      </c>
      <c r="E8" s="64">
        <f t="shared" si="6"/>
        <v>1</v>
      </c>
      <c r="F8" s="3">
        <f t="shared" si="7"/>
        <v>0</v>
      </c>
      <c r="G8" s="3">
        <f t="shared" si="8"/>
        <v>0</v>
      </c>
      <c r="H8" s="3">
        <f t="shared" si="9"/>
        <v>1</v>
      </c>
      <c r="I8" s="30">
        <f t="shared" si="10"/>
        <v>2</v>
      </c>
      <c r="J8" s="2">
        <f t="shared" si="11"/>
        <v>1</v>
      </c>
      <c r="K8" s="77">
        <f t="shared" si="12"/>
        <v>2</v>
      </c>
      <c r="L8" s="96">
        <f t="shared" si="13"/>
        <v>1</v>
      </c>
      <c r="M8" s="96">
        <f t="shared" si="14"/>
        <v>0</v>
      </c>
      <c r="N8" s="149">
        <f t="shared" si="15"/>
        <v>0</v>
      </c>
      <c r="O8" s="96"/>
      <c r="P8" s="144">
        <f t="shared" si="16"/>
        <v>1</v>
      </c>
      <c r="R8" s="153" t="s">
        <v>5</v>
      </c>
      <c r="S8" s="94" t="s">
        <v>5</v>
      </c>
      <c r="T8" s="94">
        <v>6</v>
      </c>
      <c r="V8" s="94" t="s">
        <v>5</v>
      </c>
      <c r="W8" s="94">
        <v>3</v>
      </c>
      <c r="Z8" s="94" t="s">
        <v>4</v>
      </c>
      <c r="AA8" s="87" t="s">
        <v>181</v>
      </c>
      <c r="AB8" s="87">
        <v>6</v>
      </c>
      <c r="AF8" s="87" t="s">
        <v>179</v>
      </c>
      <c r="AG8" s="87">
        <v>2</v>
      </c>
    </row>
    <row r="9" spans="1:33" x14ac:dyDescent="0.25">
      <c r="A9" s="59" t="s">
        <v>3</v>
      </c>
      <c r="B9" s="62" t="s">
        <v>180</v>
      </c>
      <c r="C9" s="30">
        <f t="shared" si="0"/>
        <v>1</v>
      </c>
      <c r="D9" s="10">
        <f t="shared" si="5"/>
        <v>0</v>
      </c>
      <c r="E9" s="64">
        <f t="shared" si="6"/>
        <v>0</v>
      </c>
      <c r="F9" s="3">
        <f t="shared" si="7"/>
        <v>0</v>
      </c>
      <c r="G9" s="3">
        <f t="shared" si="8"/>
        <v>0</v>
      </c>
      <c r="H9" s="3">
        <f t="shared" si="9"/>
        <v>0</v>
      </c>
      <c r="I9" s="30">
        <f t="shared" si="10"/>
        <v>1</v>
      </c>
      <c r="J9" s="2">
        <f t="shared" si="11"/>
        <v>1</v>
      </c>
      <c r="K9" s="77">
        <f t="shared" si="12"/>
        <v>1</v>
      </c>
      <c r="L9" s="96">
        <f t="shared" si="13"/>
        <v>0</v>
      </c>
      <c r="M9" s="96">
        <f t="shared" si="14"/>
        <v>0</v>
      </c>
      <c r="N9" s="149">
        <f t="shared" si="15"/>
        <v>0</v>
      </c>
      <c r="O9" s="96"/>
      <c r="P9" s="144">
        <f t="shared" si="16"/>
        <v>0</v>
      </c>
      <c r="R9" s="153" t="s">
        <v>6</v>
      </c>
      <c r="S9" s="94" t="s">
        <v>6</v>
      </c>
      <c r="T9" s="94">
        <v>144</v>
      </c>
      <c r="V9" s="94" t="s">
        <v>6</v>
      </c>
      <c r="W9" s="94">
        <v>992</v>
      </c>
      <c r="AA9" s="87" t="s">
        <v>182</v>
      </c>
      <c r="AB9" s="87">
        <v>9</v>
      </c>
      <c r="AF9" s="87" t="s">
        <v>180</v>
      </c>
      <c r="AG9" s="87">
        <v>1</v>
      </c>
    </row>
    <row r="10" spans="1:33" x14ac:dyDescent="0.25">
      <c r="A10" s="62" t="s">
        <v>4</v>
      </c>
      <c r="B10" s="62" t="s">
        <v>181</v>
      </c>
      <c r="C10" s="30">
        <f t="shared" si="0"/>
        <v>8</v>
      </c>
      <c r="D10" s="10">
        <f t="shared" si="5"/>
        <v>6</v>
      </c>
      <c r="E10" s="64">
        <f t="shared" si="6"/>
        <v>1</v>
      </c>
      <c r="F10" s="3">
        <f t="shared" si="7"/>
        <v>0</v>
      </c>
      <c r="G10" s="3">
        <f t="shared" si="8"/>
        <v>0</v>
      </c>
      <c r="H10" s="3">
        <f t="shared" si="9"/>
        <v>1</v>
      </c>
      <c r="I10" s="30">
        <f t="shared" si="10"/>
        <v>2</v>
      </c>
      <c r="J10" s="2">
        <f t="shared" si="11"/>
        <v>1</v>
      </c>
      <c r="K10" s="77">
        <f t="shared" si="12"/>
        <v>2</v>
      </c>
      <c r="L10" s="96">
        <f t="shared" si="13"/>
        <v>1</v>
      </c>
      <c r="M10" s="96">
        <f t="shared" si="14"/>
        <v>1</v>
      </c>
      <c r="N10" s="149">
        <f t="shared" si="15"/>
        <v>1</v>
      </c>
      <c r="O10" s="96"/>
      <c r="P10" s="144">
        <f t="shared" si="16"/>
        <v>0</v>
      </c>
      <c r="R10" s="153" t="s">
        <v>7</v>
      </c>
      <c r="S10" s="94" t="s">
        <v>7</v>
      </c>
      <c r="T10" s="94">
        <v>5</v>
      </c>
      <c r="V10" s="94" t="s">
        <v>7</v>
      </c>
      <c r="W10" s="94">
        <v>1</v>
      </c>
      <c r="Z10" s="94" t="s">
        <v>297</v>
      </c>
      <c r="AB10" s="87">
        <v>15</v>
      </c>
      <c r="AE10" s="87" t="s">
        <v>312</v>
      </c>
      <c r="AG10" s="87">
        <v>7</v>
      </c>
    </row>
    <row r="11" spans="1:33" x14ac:dyDescent="0.25">
      <c r="A11" s="62" t="s">
        <v>4</v>
      </c>
      <c r="B11" s="62" t="s">
        <v>182</v>
      </c>
      <c r="C11" s="30">
        <f t="shared" si="0"/>
        <v>11</v>
      </c>
      <c r="D11" s="10">
        <f t="shared" si="5"/>
        <v>9</v>
      </c>
      <c r="E11" s="64">
        <f t="shared" si="6"/>
        <v>2</v>
      </c>
      <c r="F11" s="3">
        <f t="shared" si="7"/>
        <v>0</v>
      </c>
      <c r="G11" s="3">
        <f t="shared" si="8"/>
        <v>0</v>
      </c>
      <c r="H11" s="3">
        <f t="shared" si="9"/>
        <v>2</v>
      </c>
      <c r="I11" s="30">
        <f t="shared" si="10"/>
        <v>2</v>
      </c>
      <c r="J11" s="2">
        <f t="shared" si="11"/>
        <v>1</v>
      </c>
      <c r="K11" s="77">
        <f t="shared" si="12"/>
        <v>3</v>
      </c>
      <c r="L11" s="96">
        <f t="shared" si="13"/>
        <v>2</v>
      </c>
      <c r="M11" s="96">
        <f t="shared" si="14"/>
        <v>1</v>
      </c>
      <c r="N11" s="149">
        <f t="shared" si="15"/>
        <v>1</v>
      </c>
      <c r="O11" s="96"/>
      <c r="P11" s="144">
        <f t="shared" si="16"/>
        <v>1</v>
      </c>
      <c r="R11" s="153" t="s">
        <v>8</v>
      </c>
      <c r="S11" s="94" t="s">
        <v>8</v>
      </c>
      <c r="T11" s="94">
        <v>1</v>
      </c>
      <c r="V11" s="94" t="s">
        <v>8</v>
      </c>
      <c r="W11" s="94">
        <v>4</v>
      </c>
      <c r="Z11" s="94" t="s">
        <v>5</v>
      </c>
      <c r="AA11" s="87" t="s">
        <v>183</v>
      </c>
      <c r="AB11" s="87">
        <v>1</v>
      </c>
      <c r="AE11" s="87" t="s">
        <v>4</v>
      </c>
      <c r="AF11" s="87" t="s">
        <v>181</v>
      </c>
      <c r="AG11" s="87">
        <v>2</v>
      </c>
    </row>
    <row r="12" spans="1:33" x14ac:dyDescent="0.25">
      <c r="A12" s="62" t="s">
        <v>5</v>
      </c>
      <c r="B12" s="62" t="s">
        <v>183</v>
      </c>
      <c r="C12" s="30">
        <f t="shared" si="0"/>
        <v>1</v>
      </c>
      <c r="D12" s="10">
        <f t="shared" si="5"/>
        <v>1</v>
      </c>
      <c r="E12" s="64">
        <f t="shared" si="6"/>
        <v>1</v>
      </c>
      <c r="F12" s="3">
        <f t="shared" si="7"/>
        <v>0</v>
      </c>
      <c r="G12" s="3">
        <f t="shared" si="8"/>
        <v>0</v>
      </c>
      <c r="H12" s="3">
        <f t="shared" si="9"/>
        <v>1</v>
      </c>
      <c r="I12" s="30">
        <f t="shared" si="10"/>
        <v>0</v>
      </c>
      <c r="J12" s="2">
        <f t="shared" si="11"/>
        <v>0</v>
      </c>
      <c r="K12" s="77">
        <f t="shared" si="12"/>
        <v>1</v>
      </c>
      <c r="L12" s="96">
        <f t="shared" si="13"/>
        <v>1</v>
      </c>
      <c r="M12" s="96">
        <f t="shared" si="14"/>
        <v>0</v>
      </c>
      <c r="N12" s="149">
        <f t="shared" si="15"/>
        <v>0</v>
      </c>
      <c r="O12" s="96"/>
      <c r="P12" s="144">
        <f t="shared" si="16"/>
        <v>1</v>
      </c>
      <c r="R12" s="153" t="s">
        <v>9</v>
      </c>
      <c r="S12" s="94" t="s">
        <v>9</v>
      </c>
      <c r="T12" s="94">
        <v>156</v>
      </c>
      <c r="V12" s="94" t="s">
        <v>9</v>
      </c>
      <c r="W12" s="94">
        <v>366</v>
      </c>
      <c r="AA12" s="87" t="s">
        <v>185</v>
      </c>
      <c r="AB12" s="87">
        <v>1</v>
      </c>
      <c r="AF12" s="87" t="s">
        <v>182</v>
      </c>
      <c r="AG12" s="87">
        <v>2</v>
      </c>
    </row>
    <row r="13" spans="1:33" x14ac:dyDescent="0.25">
      <c r="A13" s="62" t="s">
        <v>5</v>
      </c>
      <c r="B13" s="62" t="s">
        <v>184</v>
      </c>
      <c r="C13" s="30">
        <f t="shared" si="0"/>
        <v>1</v>
      </c>
      <c r="D13" s="10">
        <f t="shared" si="5"/>
        <v>0</v>
      </c>
      <c r="E13" s="64">
        <f t="shared" si="6"/>
        <v>0</v>
      </c>
      <c r="F13" s="3">
        <f t="shared" si="7"/>
        <v>0</v>
      </c>
      <c r="G13" s="3">
        <f t="shared" si="8"/>
        <v>0</v>
      </c>
      <c r="H13" s="3">
        <f t="shared" si="9"/>
        <v>0</v>
      </c>
      <c r="I13" s="30">
        <f t="shared" si="10"/>
        <v>1</v>
      </c>
      <c r="J13" s="2">
        <f t="shared" si="11"/>
        <v>1</v>
      </c>
      <c r="K13" s="77">
        <f t="shared" si="12"/>
        <v>1</v>
      </c>
      <c r="L13" s="96">
        <f t="shared" si="13"/>
        <v>0</v>
      </c>
      <c r="M13" s="96">
        <f t="shared" si="14"/>
        <v>0</v>
      </c>
      <c r="N13" s="149">
        <f t="shared" si="15"/>
        <v>0</v>
      </c>
      <c r="O13" s="96"/>
      <c r="P13" s="144">
        <f t="shared" si="16"/>
        <v>0</v>
      </c>
      <c r="R13" s="153" t="s">
        <v>10</v>
      </c>
      <c r="S13" s="94" t="s">
        <v>10</v>
      </c>
      <c r="T13" s="94">
        <v>1</v>
      </c>
      <c r="W13" s="94">
        <v>0</v>
      </c>
      <c r="AA13" s="87" t="s">
        <v>186</v>
      </c>
      <c r="AB13" s="87">
        <v>1</v>
      </c>
      <c r="AE13" s="87" t="s">
        <v>297</v>
      </c>
      <c r="AG13" s="87">
        <v>4</v>
      </c>
    </row>
    <row r="14" spans="1:33" x14ac:dyDescent="0.25">
      <c r="A14" s="62" t="s">
        <v>5</v>
      </c>
      <c r="B14" s="62" t="s">
        <v>185</v>
      </c>
      <c r="C14" s="30">
        <f t="shared" si="0"/>
        <v>1</v>
      </c>
      <c r="D14" s="10">
        <f t="shared" si="5"/>
        <v>1</v>
      </c>
      <c r="E14" s="64">
        <f t="shared" si="6"/>
        <v>1</v>
      </c>
      <c r="F14" s="3">
        <f t="shared" si="7"/>
        <v>0</v>
      </c>
      <c r="G14" s="3">
        <f t="shared" si="8"/>
        <v>0</v>
      </c>
      <c r="H14" s="3">
        <f t="shared" si="9"/>
        <v>1</v>
      </c>
      <c r="I14" s="30">
        <f t="shared" si="10"/>
        <v>0</v>
      </c>
      <c r="J14" s="2">
        <f t="shared" si="11"/>
        <v>0</v>
      </c>
      <c r="K14" s="77">
        <f t="shared" si="12"/>
        <v>1</v>
      </c>
      <c r="L14" s="96">
        <f t="shared" si="13"/>
        <v>1</v>
      </c>
      <c r="M14" s="96">
        <f t="shared" si="14"/>
        <v>0</v>
      </c>
      <c r="N14" s="149">
        <f t="shared" si="15"/>
        <v>0</v>
      </c>
      <c r="O14" s="96"/>
      <c r="P14" s="144">
        <f t="shared" si="16"/>
        <v>1</v>
      </c>
      <c r="R14" s="153" t="s">
        <v>11</v>
      </c>
      <c r="S14" s="94" t="s">
        <v>11</v>
      </c>
      <c r="T14" s="94">
        <v>5</v>
      </c>
      <c r="V14" s="94" t="s">
        <v>11</v>
      </c>
      <c r="W14" s="94">
        <v>15</v>
      </c>
      <c r="Z14" s="94" t="s">
        <v>298</v>
      </c>
      <c r="AB14" s="87">
        <v>3</v>
      </c>
      <c r="AE14" s="87" t="s">
        <v>5</v>
      </c>
      <c r="AF14" s="87" t="s">
        <v>184</v>
      </c>
      <c r="AG14" s="87">
        <v>1</v>
      </c>
    </row>
    <row r="15" spans="1:33" x14ac:dyDescent="0.25">
      <c r="A15" s="62" t="s">
        <v>5</v>
      </c>
      <c r="B15" s="62" t="s">
        <v>186</v>
      </c>
      <c r="C15" s="30">
        <f t="shared" si="0"/>
        <v>4</v>
      </c>
      <c r="D15" s="10">
        <f t="shared" si="5"/>
        <v>1</v>
      </c>
      <c r="E15" s="64">
        <f t="shared" si="6"/>
        <v>1</v>
      </c>
      <c r="F15" s="3">
        <f t="shared" si="7"/>
        <v>0</v>
      </c>
      <c r="G15" s="3">
        <f t="shared" si="8"/>
        <v>0</v>
      </c>
      <c r="H15" s="3">
        <f t="shared" si="9"/>
        <v>1</v>
      </c>
      <c r="I15" s="30">
        <f t="shared" si="10"/>
        <v>3</v>
      </c>
      <c r="J15" s="2">
        <f t="shared" si="11"/>
        <v>1</v>
      </c>
      <c r="K15" s="77">
        <f t="shared" si="12"/>
        <v>2</v>
      </c>
      <c r="L15" s="96">
        <f t="shared" si="13"/>
        <v>1</v>
      </c>
      <c r="M15" s="96">
        <f t="shared" si="14"/>
        <v>0</v>
      </c>
      <c r="N15" s="149">
        <f t="shared" si="15"/>
        <v>0</v>
      </c>
      <c r="O15" s="96"/>
      <c r="P15" s="144">
        <f t="shared" si="16"/>
        <v>1</v>
      </c>
      <c r="R15" s="153" t="s">
        <v>12</v>
      </c>
      <c r="T15" s="94">
        <v>0</v>
      </c>
      <c r="V15" s="94" t="s">
        <v>12</v>
      </c>
      <c r="W15" s="94">
        <v>3</v>
      </c>
      <c r="Z15" s="94" t="s">
        <v>6</v>
      </c>
      <c r="AA15" s="87" t="s">
        <v>188</v>
      </c>
      <c r="AB15" s="87">
        <v>4</v>
      </c>
      <c r="AF15" s="87" t="s">
        <v>186</v>
      </c>
      <c r="AG15" s="87">
        <v>3</v>
      </c>
    </row>
    <row r="16" spans="1:33" x14ac:dyDescent="0.25">
      <c r="A16" s="62" t="s">
        <v>5</v>
      </c>
      <c r="B16" s="62" t="s">
        <v>187</v>
      </c>
      <c r="C16" s="30">
        <f t="shared" si="0"/>
        <v>2</v>
      </c>
      <c r="D16" s="10">
        <f t="shared" si="5"/>
        <v>0</v>
      </c>
      <c r="E16" s="64">
        <f t="shared" si="6"/>
        <v>0</v>
      </c>
      <c r="F16" s="3">
        <f t="shared" si="7"/>
        <v>0</v>
      </c>
      <c r="G16" s="3">
        <f t="shared" si="8"/>
        <v>0</v>
      </c>
      <c r="H16" s="3">
        <f t="shared" si="9"/>
        <v>0</v>
      </c>
      <c r="I16" s="30">
        <f t="shared" si="10"/>
        <v>2</v>
      </c>
      <c r="J16" s="2">
        <f t="shared" si="11"/>
        <v>1</v>
      </c>
      <c r="K16" s="77">
        <f t="shared" si="12"/>
        <v>1</v>
      </c>
      <c r="L16" s="96">
        <f t="shared" si="13"/>
        <v>0</v>
      </c>
      <c r="M16" s="96">
        <f t="shared" si="14"/>
        <v>0</v>
      </c>
      <c r="N16" s="149">
        <f t="shared" si="15"/>
        <v>0</v>
      </c>
      <c r="O16" s="96"/>
      <c r="P16" s="144">
        <f t="shared" si="16"/>
        <v>0</v>
      </c>
      <c r="R16" s="153" t="s">
        <v>13</v>
      </c>
      <c r="T16" s="94">
        <v>0</v>
      </c>
      <c r="V16" s="94" t="s">
        <v>13</v>
      </c>
      <c r="W16" s="94">
        <v>3</v>
      </c>
      <c r="AA16" s="87" t="s">
        <v>189</v>
      </c>
      <c r="AB16" s="87">
        <v>11</v>
      </c>
      <c r="AF16" s="87" t="s">
        <v>187</v>
      </c>
      <c r="AG16" s="87">
        <v>2</v>
      </c>
    </row>
    <row r="17" spans="1:33" x14ac:dyDescent="0.25">
      <c r="A17" s="62" t="s">
        <v>6</v>
      </c>
      <c r="B17" s="62" t="s">
        <v>188</v>
      </c>
      <c r="C17" s="30">
        <f t="shared" si="0"/>
        <v>8</v>
      </c>
      <c r="D17" s="10">
        <f t="shared" si="5"/>
        <v>4</v>
      </c>
      <c r="E17" s="64">
        <f t="shared" si="6"/>
        <v>1</v>
      </c>
      <c r="F17" s="3">
        <f t="shared" si="7"/>
        <v>0</v>
      </c>
      <c r="G17" s="3">
        <f t="shared" si="8"/>
        <v>0</v>
      </c>
      <c r="H17" s="3">
        <f t="shared" si="9"/>
        <v>1</v>
      </c>
      <c r="I17" s="30">
        <f t="shared" si="10"/>
        <v>4</v>
      </c>
      <c r="J17" s="2">
        <f t="shared" si="11"/>
        <v>1</v>
      </c>
      <c r="K17" s="77">
        <f t="shared" si="12"/>
        <v>2</v>
      </c>
      <c r="L17" s="96">
        <f t="shared" si="13"/>
        <v>1</v>
      </c>
      <c r="M17" s="96">
        <f t="shared" si="14"/>
        <v>0</v>
      </c>
      <c r="N17" s="149">
        <f t="shared" si="15"/>
        <v>0</v>
      </c>
      <c r="O17" s="96"/>
      <c r="P17" s="144">
        <f t="shared" si="16"/>
        <v>1</v>
      </c>
      <c r="R17" s="153" t="s">
        <v>14</v>
      </c>
      <c r="S17" s="94" t="s">
        <v>14</v>
      </c>
      <c r="T17" s="94">
        <v>4</v>
      </c>
      <c r="V17" s="94" t="s">
        <v>14</v>
      </c>
      <c r="W17" s="94">
        <v>6</v>
      </c>
      <c r="AA17" s="87" t="s">
        <v>190</v>
      </c>
      <c r="AB17" s="87">
        <v>638</v>
      </c>
      <c r="AE17" s="87" t="s">
        <v>298</v>
      </c>
      <c r="AG17" s="87">
        <v>6</v>
      </c>
    </row>
    <row r="18" spans="1:33" x14ac:dyDescent="0.25">
      <c r="A18" s="62" t="s">
        <v>6</v>
      </c>
      <c r="B18" s="62" t="s">
        <v>189</v>
      </c>
      <c r="C18" s="30">
        <f t="shared" si="0"/>
        <v>15</v>
      </c>
      <c r="D18" s="10">
        <f t="shared" si="5"/>
        <v>11</v>
      </c>
      <c r="E18" s="64">
        <f t="shared" si="6"/>
        <v>1</v>
      </c>
      <c r="F18" s="3">
        <f t="shared" si="7"/>
        <v>1</v>
      </c>
      <c r="G18" s="3">
        <f t="shared" si="8"/>
        <v>0</v>
      </c>
      <c r="H18" s="3">
        <f t="shared" si="9"/>
        <v>2</v>
      </c>
      <c r="I18" s="30">
        <f t="shared" si="10"/>
        <v>4</v>
      </c>
      <c r="J18" s="2">
        <f t="shared" si="11"/>
        <v>1</v>
      </c>
      <c r="K18" s="77">
        <f t="shared" si="12"/>
        <v>3</v>
      </c>
      <c r="L18" s="96">
        <f t="shared" si="13"/>
        <v>2</v>
      </c>
      <c r="M18" s="96">
        <f t="shared" si="14"/>
        <v>1</v>
      </c>
      <c r="N18" s="149">
        <f t="shared" si="15"/>
        <v>2</v>
      </c>
      <c r="O18" s="96"/>
      <c r="P18" s="144">
        <f t="shared" si="16"/>
        <v>0</v>
      </c>
      <c r="R18" s="153" t="s">
        <v>15</v>
      </c>
      <c r="S18" s="94" t="s">
        <v>15</v>
      </c>
      <c r="T18" s="94">
        <v>15</v>
      </c>
      <c r="V18" s="94" t="s">
        <v>15</v>
      </c>
      <c r="W18" s="94">
        <v>35</v>
      </c>
      <c r="AA18" s="87" t="s">
        <v>192</v>
      </c>
      <c r="AB18" s="87">
        <v>10</v>
      </c>
      <c r="AE18" s="87" t="s">
        <v>6</v>
      </c>
      <c r="AF18" s="87" t="s">
        <v>188</v>
      </c>
      <c r="AG18" s="87">
        <v>4</v>
      </c>
    </row>
    <row r="19" spans="1:33" x14ac:dyDescent="0.25">
      <c r="A19" s="62" t="s">
        <v>6</v>
      </c>
      <c r="B19" s="62" t="s">
        <v>190</v>
      </c>
      <c r="C19" s="30">
        <f t="shared" si="0"/>
        <v>723</v>
      </c>
      <c r="D19" s="10">
        <f t="shared" si="5"/>
        <v>638</v>
      </c>
      <c r="E19" s="64">
        <f t="shared" si="6"/>
        <v>58</v>
      </c>
      <c r="F19" s="3">
        <f t="shared" si="7"/>
        <v>33</v>
      </c>
      <c r="G19" s="3">
        <f t="shared" si="8"/>
        <v>5</v>
      </c>
      <c r="H19" s="3">
        <f t="shared" si="9"/>
        <v>96</v>
      </c>
      <c r="I19" s="30">
        <f t="shared" si="10"/>
        <v>85</v>
      </c>
      <c r="J19" s="2">
        <f t="shared" si="11"/>
        <v>1</v>
      </c>
      <c r="K19" s="77">
        <f t="shared" si="12"/>
        <v>97</v>
      </c>
      <c r="L19" s="96">
        <f t="shared" si="13"/>
        <v>96</v>
      </c>
      <c r="M19" s="96">
        <f t="shared" si="14"/>
        <v>57</v>
      </c>
      <c r="N19" s="149">
        <f t="shared" si="15"/>
        <v>95</v>
      </c>
      <c r="O19" s="96"/>
      <c r="P19" s="144">
        <f t="shared" si="16"/>
        <v>1</v>
      </c>
      <c r="R19" s="153" t="s">
        <v>16</v>
      </c>
      <c r="S19" s="94" t="s">
        <v>16</v>
      </c>
      <c r="T19" s="94">
        <v>1</v>
      </c>
      <c r="W19" s="94">
        <v>0</v>
      </c>
      <c r="AA19" s="87" t="s">
        <v>193</v>
      </c>
      <c r="AB19" s="87">
        <v>2</v>
      </c>
      <c r="AF19" s="87" t="s">
        <v>189</v>
      </c>
      <c r="AG19" s="87">
        <v>4</v>
      </c>
    </row>
    <row r="20" spans="1:33" x14ac:dyDescent="0.25">
      <c r="A20" s="62" t="s">
        <v>6</v>
      </c>
      <c r="B20" s="62" t="s">
        <v>191</v>
      </c>
      <c r="C20" s="30">
        <f t="shared" si="0"/>
        <v>0</v>
      </c>
      <c r="D20" s="10">
        <f t="shared" si="5"/>
        <v>0</v>
      </c>
      <c r="E20" s="64">
        <f t="shared" si="6"/>
        <v>0</v>
      </c>
      <c r="F20" s="3">
        <f t="shared" si="7"/>
        <v>0</v>
      </c>
      <c r="G20" s="3">
        <f t="shared" si="8"/>
        <v>0</v>
      </c>
      <c r="H20" s="3">
        <f t="shared" si="9"/>
        <v>0</v>
      </c>
      <c r="I20" s="30">
        <f t="shared" si="10"/>
        <v>0</v>
      </c>
      <c r="J20" s="2">
        <f t="shared" si="11"/>
        <v>0</v>
      </c>
      <c r="K20" s="77">
        <f t="shared" si="12"/>
        <v>0</v>
      </c>
      <c r="L20" s="96">
        <f t="shared" si="13"/>
        <v>0</v>
      </c>
      <c r="M20" s="96">
        <f t="shared" si="14"/>
        <v>0</v>
      </c>
      <c r="N20" s="149">
        <f t="shared" si="15"/>
        <v>0</v>
      </c>
      <c r="O20" s="96"/>
      <c r="P20" s="144">
        <f t="shared" si="16"/>
        <v>0</v>
      </c>
      <c r="R20" s="153" t="s">
        <v>17</v>
      </c>
      <c r="S20" s="94" t="s">
        <v>17</v>
      </c>
      <c r="T20" s="94">
        <v>5</v>
      </c>
      <c r="V20" s="94" t="s">
        <v>17</v>
      </c>
      <c r="W20" s="94">
        <v>7</v>
      </c>
      <c r="AA20" s="87" t="s">
        <v>194</v>
      </c>
      <c r="AB20" s="87">
        <v>327</v>
      </c>
      <c r="AF20" s="87" t="s">
        <v>190</v>
      </c>
      <c r="AG20" s="87">
        <v>85</v>
      </c>
    </row>
    <row r="21" spans="1:33" x14ac:dyDescent="0.25">
      <c r="A21" s="62" t="s">
        <v>6</v>
      </c>
      <c r="B21" s="62" t="s">
        <v>192</v>
      </c>
      <c r="C21" s="30">
        <f t="shared" si="0"/>
        <v>10</v>
      </c>
      <c r="D21" s="10">
        <f t="shared" si="5"/>
        <v>10</v>
      </c>
      <c r="E21" s="64">
        <f t="shared" si="6"/>
        <v>1</v>
      </c>
      <c r="F21" s="3">
        <f t="shared" si="7"/>
        <v>1</v>
      </c>
      <c r="G21" s="3">
        <f t="shared" si="8"/>
        <v>0</v>
      </c>
      <c r="H21" s="3">
        <f t="shared" si="9"/>
        <v>2</v>
      </c>
      <c r="I21" s="30">
        <f t="shared" si="10"/>
        <v>0</v>
      </c>
      <c r="J21" s="2">
        <f t="shared" si="11"/>
        <v>0</v>
      </c>
      <c r="K21" s="77">
        <f t="shared" si="12"/>
        <v>2</v>
      </c>
      <c r="L21" s="96">
        <f t="shared" si="13"/>
        <v>2</v>
      </c>
      <c r="M21" s="96">
        <f t="shared" si="14"/>
        <v>1</v>
      </c>
      <c r="N21" s="149">
        <f t="shared" si="15"/>
        <v>2</v>
      </c>
      <c r="O21" s="96"/>
      <c r="P21" s="144">
        <f t="shared" si="16"/>
        <v>0</v>
      </c>
      <c r="R21" s="153" t="s">
        <v>18</v>
      </c>
      <c r="S21" s="94" t="s">
        <v>18</v>
      </c>
      <c r="T21" s="94">
        <v>5</v>
      </c>
      <c r="V21" s="94" t="s">
        <v>18</v>
      </c>
      <c r="W21" s="94">
        <v>4</v>
      </c>
      <c r="Z21" s="94" t="s">
        <v>299</v>
      </c>
      <c r="AB21" s="87">
        <v>992</v>
      </c>
      <c r="AF21" s="87" t="s">
        <v>193</v>
      </c>
      <c r="AG21" s="87">
        <v>2</v>
      </c>
    </row>
    <row r="22" spans="1:33" x14ac:dyDescent="0.25">
      <c r="A22" s="62" t="s">
        <v>6</v>
      </c>
      <c r="B22" s="62" t="s">
        <v>193</v>
      </c>
      <c r="C22" s="30">
        <f t="shared" si="0"/>
        <v>4</v>
      </c>
      <c r="D22" s="10">
        <f t="shared" si="5"/>
        <v>2</v>
      </c>
      <c r="E22" s="64">
        <f t="shared" si="6"/>
        <v>1</v>
      </c>
      <c r="F22" s="3">
        <f t="shared" si="7"/>
        <v>0</v>
      </c>
      <c r="G22" s="3">
        <f t="shared" si="8"/>
        <v>0</v>
      </c>
      <c r="H22" s="3">
        <f t="shared" si="9"/>
        <v>1</v>
      </c>
      <c r="I22" s="30">
        <f t="shared" si="10"/>
        <v>2</v>
      </c>
      <c r="J22" s="2">
        <f t="shared" si="11"/>
        <v>1</v>
      </c>
      <c r="K22" s="77">
        <f t="shared" si="12"/>
        <v>2</v>
      </c>
      <c r="L22" s="96">
        <f t="shared" si="13"/>
        <v>1</v>
      </c>
      <c r="M22" s="96">
        <f t="shared" si="14"/>
        <v>0</v>
      </c>
      <c r="N22" s="149">
        <f t="shared" si="15"/>
        <v>0</v>
      </c>
      <c r="O22" s="96"/>
      <c r="P22" s="144">
        <f t="shared" si="16"/>
        <v>1</v>
      </c>
      <c r="R22" s="153" t="s">
        <v>19</v>
      </c>
      <c r="S22" s="94" t="s">
        <v>19</v>
      </c>
      <c r="T22" s="94">
        <v>1</v>
      </c>
      <c r="W22" s="94">
        <v>0</v>
      </c>
      <c r="Z22" s="94" t="s">
        <v>7</v>
      </c>
      <c r="AA22" s="87" t="s">
        <v>195</v>
      </c>
      <c r="AB22" s="87">
        <v>1</v>
      </c>
      <c r="AF22" s="87" t="s">
        <v>194</v>
      </c>
      <c r="AG22" s="87">
        <v>49</v>
      </c>
    </row>
    <row r="23" spans="1:33" x14ac:dyDescent="0.25">
      <c r="A23" s="62" t="s">
        <v>6</v>
      </c>
      <c r="B23" s="62" t="s">
        <v>194</v>
      </c>
      <c r="C23" s="30">
        <f t="shared" si="0"/>
        <v>376</v>
      </c>
      <c r="D23" s="10">
        <f t="shared" si="5"/>
        <v>327</v>
      </c>
      <c r="E23" s="64">
        <f t="shared" si="6"/>
        <v>31</v>
      </c>
      <c r="F23" s="3">
        <f t="shared" si="7"/>
        <v>17</v>
      </c>
      <c r="G23" s="3">
        <f t="shared" si="8"/>
        <v>2</v>
      </c>
      <c r="H23" s="3">
        <f t="shared" si="9"/>
        <v>50</v>
      </c>
      <c r="I23" s="30">
        <f t="shared" si="10"/>
        <v>49</v>
      </c>
      <c r="J23" s="2">
        <f t="shared" si="11"/>
        <v>1</v>
      </c>
      <c r="K23" s="77">
        <f t="shared" si="12"/>
        <v>51</v>
      </c>
      <c r="L23" s="96">
        <f t="shared" si="13"/>
        <v>50</v>
      </c>
      <c r="M23" s="96">
        <f t="shared" si="14"/>
        <v>29</v>
      </c>
      <c r="N23" s="149">
        <f t="shared" si="15"/>
        <v>48</v>
      </c>
      <c r="O23" s="96"/>
      <c r="P23" s="144">
        <f t="shared" si="16"/>
        <v>2</v>
      </c>
      <c r="R23" s="153" t="s">
        <v>20</v>
      </c>
      <c r="T23" s="94">
        <v>0</v>
      </c>
      <c r="W23" s="94">
        <v>0</v>
      </c>
      <c r="Z23" s="94" t="s">
        <v>300</v>
      </c>
      <c r="AB23" s="87">
        <v>1</v>
      </c>
      <c r="AE23" s="87" t="s">
        <v>299</v>
      </c>
      <c r="AG23" s="87">
        <v>144</v>
      </c>
    </row>
    <row r="24" spans="1:33" x14ac:dyDescent="0.25">
      <c r="A24" s="62" t="s">
        <v>7</v>
      </c>
      <c r="B24" s="62" t="s">
        <v>195</v>
      </c>
      <c r="C24" s="30">
        <f t="shared" si="0"/>
        <v>1</v>
      </c>
      <c r="D24" s="10">
        <f t="shared" si="5"/>
        <v>1</v>
      </c>
      <c r="E24" s="64">
        <f t="shared" si="6"/>
        <v>1</v>
      </c>
      <c r="F24" s="3">
        <f t="shared" si="7"/>
        <v>0</v>
      </c>
      <c r="G24" s="3">
        <f t="shared" si="8"/>
        <v>0</v>
      </c>
      <c r="H24" s="3">
        <f t="shared" si="9"/>
        <v>1</v>
      </c>
      <c r="I24" s="30">
        <f t="shared" si="10"/>
        <v>0</v>
      </c>
      <c r="J24" s="2">
        <f t="shared" si="11"/>
        <v>0</v>
      </c>
      <c r="K24" s="77">
        <f t="shared" si="12"/>
        <v>1</v>
      </c>
      <c r="L24" s="96">
        <f t="shared" si="13"/>
        <v>1</v>
      </c>
      <c r="M24" s="96">
        <f t="shared" si="14"/>
        <v>0</v>
      </c>
      <c r="N24" s="149">
        <f t="shared" si="15"/>
        <v>0</v>
      </c>
      <c r="O24" s="96"/>
      <c r="P24" s="144">
        <f t="shared" si="16"/>
        <v>1</v>
      </c>
      <c r="R24" s="153" t="s">
        <v>21</v>
      </c>
      <c r="S24" s="94" t="s">
        <v>21</v>
      </c>
      <c r="T24" s="94">
        <v>3</v>
      </c>
      <c r="V24" s="94" t="s">
        <v>21</v>
      </c>
      <c r="W24" s="94">
        <v>3</v>
      </c>
      <c r="Z24" s="94" t="s">
        <v>8</v>
      </c>
      <c r="AA24" s="87" t="s">
        <v>206</v>
      </c>
      <c r="AB24" s="87">
        <v>1</v>
      </c>
      <c r="AE24" s="87" t="s">
        <v>7</v>
      </c>
      <c r="AF24" s="87" t="s">
        <v>197</v>
      </c>
      <c r="AG24" s="87">
        <v>1</v>
      </c>
    </row>
    <row r="25" spans="1:33" x14ac:dyDescent="0.25">
      <c r="A25" s="62" t="s">
        <v>7</v>
      </c>
      <c r="B25" s="62" t="s">
        <v>196</v>
      </c>
      <c r="C25" s="30">
        <f t="shared" si="0"/>
        <v>0</v>
      </c>
      <c r="D25" s="10">
        <f t="shared" si="5"/>
        <v>0</v>
      </c>
      <c r="E25" s="64">
        <f t="shared" si="6"/>
        <v>0</v>
      </c>
      <c r="F25" s="3">
        <f t="shared" si="7"/>
        <v>0</v>
      </c>
      <c r="G25" s="3">
        <f t="shared" si="8"/>
        <v>0</v>
      </c>
      <c r="H25" s="3">
        <f t="shared" si="9"/>
        <v>0</v>
      </c>
      <c r="I25" s="30">
        <f t="shared" si="10"/>
        <v>0</v>
      </c>
      <c r="J25" s="2">
        <f t="shared" si="11"/>
        <v>0</v>
      </c>
      <c r="K25" s="77">
        <f t="shared" si="12"/>
        <v>0</v>
      </c>
      <c r="L25" s="96">
        <f t="shared" si="13"/>
        <v>0</v>
      </c>
      <c r="M25" s="96">
        <f t="shared" si="14"/>
        <v>0</v>
      </c>
      <c r="N25" s="149">
        <f t="shared" si="15"/>
        <v>0</v>
      </c>
      <c r="O25" s="96"/>
      <c r="P25" s="144">
        <f t="shared" si="16"/>
        <v>0</v>
      </c>
      <c r="R25" s="153" t="s">
        <v>22</v>
      </c>
      <c r="T25" s="94">
        <v>0</v>
      </c>
      <c r="W25" s="94">
        <v>0</v>
      </c>
      <c r="AA25" s="87" t="s">
        <v>207</v>
      </c>
      <c r="AB25" s="87">
        <v>3</v>
      </c>
      <c r="AF25" s="87" t="s">
        <v>198</v>
      </c>
      <c r="AG25" s="87">
        <v>1</v>
      </c>
    </row>
    <row r="26" spans="1:33" x14ac:dyDescent="0.25">
      <c r="A26" s="62" t="s">
        <v>7</v>
      </c>
      <c r="B26" s="62" t="s">
        <v>197</v>
      </c>
      <c r="C26" s="30">
        <f t="shared" si="0"/>
        <v>1</v>
      </c>
      <c r="D26" s="10">
        <f t="shared" si="5"/>
        <v>0</v>
      </c>
      <c r="E26" s="64">
        <f t="shared" si="6"/>
        <v>0</v>
      </c>
      <c r="F26" s="3">
        <f t="shared" si="7"/>
        <v>0</v>
      </c>
      <c r="G26" s="3">
        <f t="shared" si="8"/>
        <v>0</v>
      </c>
      <c r="H26" s="3">
        <f t="shared" si="9"/>
        <v>0</v>
      </c>
      <c r="I26" s="30">
        <f t="shared" si="10"/>
        <v>1</v>
      </c>
      <c r="J26" s="2">
        <f t="shared" si="11"/>
        <v>1</v>
      </c>
      <c r="K26" s="77">
        <f t="shared" si="12"/>
        <v>1</v>
      </c>
      <c r="L26" s="96">
        <f t="shared" si="13"/>
        <v>0</v>
      </c>
      <c r="M26" s="96">
        <f t="shared" si="14"/>
        <v>0</v>
      </c>
      <c r="N26" s="149">
        <f t="shared" si="15"/>
        <v>0</v>
      </c>
      <c r="O26" s="96"/>
      <c r="P26" s="144">
        <f t="shared" si="16"/>
        <v>0</v>
      </c>
      <c r="R26" s="153" t="s">
        <v>23</v>
      </c>
      <c r="S26" s="94" t="s">
        <v>23</v>
      </c>
      <c r="T26" s="94">
        <v>11</v>
      </c>
      <c r="V26" s="94" t="s">
        <v>23</v>
      </c>
      <c r="W26" s="94">
        <v>8</v>
      </c>
      <c r="Z26" s="94" t="s">
        <v>301</v>
      </c>
      <c r="AB26" s="87">
        <v>4</v>
      </c>
      <c r="AF26" s="87" t="s">
        <v>200</v>
      </c>
      <c r="AG26" s="87">
        <v>1</v>
      </c>
    </row>
    <row r="27" spans="1:33" x14ac:dyDescent="0.25">
      <c r="A27" s="62" t="s">
        <v>7</v>
      </c>
      <c r="B27" s="62" t="s">
        <v>198</v>
      </c>
      <c r="C27" s="30">
        <f t="shared" si="0"/>
        <v>1</v>
      </c>
      <c r="D27" s="10">
        <f t="shared" si="5"/>
        <v>0</v>
      </c>
      <c r="E27" s="64">
        <f t="shared" si="6"/>
        <v>0</v>
      </c>
      <c r="F27" s="3">
        <f t="shared" si="7"/>
        <v>0</v>
      </c>
      <c r="G27" s="3">
        <f t="shared" si="8"/>
        <v>0</v>
      </c>
      <c r="H27" s="3">
        <f t="shared" si="9"/>
        <v>0</v>
      </c>
      <c r="I27" s="30">
        <f t="shared" si="10"/>
        <v>1</v>
      </c>
      <c r="J27" s="2">
        <f t="shared" si="11"/>
        <v>1</v>
      </c>
      <c r="K27" s="77">
        <f t="shared" si="12"/>
        <v>1</v>
      </c>
      <c r="L27" s="96">
        <f t="shared" si="13"/>
        <v>0</v>
      </c>
      <c r="M27" s="96">
        <f t="shared" si="14"/>
        <v>0</v>
      </c>
      <c r="N27" s="149">
        <f t="shared" si="15"/>
        <v>0</v>
      </c>
      <c r="O27" s="96"/>
      <c r="P27" s="144">
        <f t="shared" si="16"/>
        <v>0</v>
      </c>
      <c r="R27" s="153" t="s">
        <v>24</v>
      </c>
      <c r="S27" s="94" t="s">
        <v>75</v>
      </c>
      <c r="T27" s="94">
        <v>374</v>
      </c>
      <c r="V27" s="94" t="s">
        <v>75</v>
      </c>
      <c r="W27" s="94">
        <v>1466</v>
      </c>
      <c r="Z27" s="94" t="s">
        <v>9</v>
      </c>
      <c r="AA27" s="87" t="s">
        <v>209</v>
      </c>
      <c r="AB27" s="87">
        <v>2</v>
      </c>
      <c r="AF27" s="87" t="s">
        <v>202</v>
      </c>
      <c r="AG27" s="87">
        <v>2</v>
      </c>
    </row>
    <row r="28" spans="1:33" x14ac:dyDescent="0.25">
      <c r="A28" s="62" t="s">
        <v>7</v>
      </c>
      <c r="B28" s="62" t="s">
        <v>199</v>
      </c>
      <c r="C28" s="30">
        <f t="shared" si="0"/>
        <v>0</v>
      </c>
      <c r="D28" s="10">
        <f t="shared" si="5"/>
        <v>0</v>
      </c>
      <c r="E28" s="64">
        <f t="shared" si="6"/>
        <v>0</v>
      </c>
      <c r="F28" s="3">
        <f t="shared" si="7"/>
        <v>0</v>
      </c>
      <c r="G28" s="3">
        <f t="shared" si="8"/>
        <v>0</v>
      </c>
      <c r="H28" s="3">
        <f t="shared" si="9"/>
        <v>0</v>
      </c>
      <c r="I28" s="30">
        <f t="shared" si="10"/>
        <v>0</v>
      </c>
      <c r="J28" s="2">
        <f t="shared" si="11"/>
        <v>0</v>
      </c>
      <c r="K28" s="77">
        <f t="shared" si="12"/>
        <v>0</v>
      </c>
      <c r="L28" s="96">
        <f t="shared" si="13"/>
        <v>0</v>
      </c>
      <c r="M28" s="96">
        <f t="shared" si="14"/>
        <v>0</v>
      </c>
      <c r="N28" s="149">
        <f t="shared" si="15"/>
        <v>0</v>
      </c>
      <c r="O28" s="96"/>
      <c r="P28" s="144">
        <f t="shared" si="16"/>
        <v>0</v>
      </c>
      <c r="R28" s="153"/>
      <c r="AA28" s="87" t="s">
        <v>210</v>
      </c>
      <c r="AB28" s="87">
        <v>4</v>
      </c>
      <c r="AE28" s="87" t="s">
        <v>300</v>
      </c>
      <c r="AG28" s="87">
        <v>5</v>
      </c>
    </row>
    <row r="29" spans="1:33" x14ac:dyDescent="0.25">
      <c r="A29" s="62" t="s">
        <v>7</v>
      </c>
      <c r="B29" s="62" t="s">
        <v>200</v>
      </c>
      <c r="C29" s="30">
        <f t="shared" si="0"/>
        <v>1</v>
      </c>
      <c r="D29" s="10">
        <f t="shared" si="5"/>
        <v>0</v>
      </c>
      <c r="E29" s="64">
        <f t="shared" ref="E29:E92" si="17">IF(L29&gt;N29,ROUND((D29*0.6*$G$132),0)+P29,ROUND((D29*0.6*$G$132),0)+P29)</f>
        <v>0</v>
      </c>
      <c r="F29" s="3">
        <f t="shared" ref="F29:F92" si="18">ROUND((D29*0.35*$G$132),0)</f>
        <v>0</v>
      </c>
      <c r="G29" s="3">
        <f t="shared" ref="G29:G92" si="19">ROUND((D29*0.05*$G$132),0)</f>
        <v>0</v>
      </c>
      <c r="H29" s="3">
        <f t="shared" ref="H29:H92" si="20">SUM(E29:G29)</f>
        <v>0</v>
      </c>
      <c r="I29" s="30">
        <f t="shared" si="10"/>
        <v>1</v>
      </c>
      <c r="J29" s="2">
        <f t="shared" si="11"/>
        <v>1</v>
      </c>
      <c r="K29" s="77">
        <f t="shared" si="12"/>
        <v>1</v>
      </c>
      <c r="L29" s="96">
        <f t="shared" si="13"/>
        <v>0</v>
      </c>
      <c r="M29" s="96">
        <f t="shared" si="14"/>
        <v>0</v>
      </c>
      <c r="N29" s="149">
        <f t="shared" si="15"/>
        <v>0</v>
      </c>
      <c r="O29" s="96"/>
      <c r="P29" s="144">
        <f t="shared" si="16"/>
        <v>0</v>
      </c>
      <c r="R29" s="153"/>
      <c r="AA29" s="87" t="s">
        <v>211</v>
      </c>
      <c r="AB29" s="87">
        <v>220</v>
      </c>
      <c r="AE29" s="87" t="s">
        <v>8</v>
      </c>
      <c r="AF29" s="87" t="s">
        <v>207</v>
      </c>
      <c r="AG29" s="87">
        <v>1</v>
      </c>
    </row>
    <row r="30" spans="1:33" x14ac:dyDescent="0.25">
      <c r="A30" s="62" t="s">
        <v>7</v>
      </c>
      <c r="B30" s="62" t="s">
        <v>201</v>
      </c>
      <c r="C30" s="30">
        <f t="shared" si="0"/>
        <v>0</v>
      </c>
      <c r="D30" s="10">
        <f t="shared" si="5"/>
        <v>0</v>
      </c>
      <c r="E30" s="64">
        <f t="shared" si="17"/>
        <v>0</v>
      </c>
      <c r="F30" s="3">
        <f t="shared" si="18"/>
        <v>0</v>
      </c>
      <c r="G30" s="3">
        <f t="shared" si="19"/>
        <v>0</v>
      </c>
      <c r="H30" s="3">
        <f t="shared" si="20"/>
        <v>0</v>
      </c>
      <c r="I30" s="30">
        <f t="shared" si="10"/>
        <v>0</v>
      </c>
      <c r="J30" s="2">
        <f t="shared" si="11"/>
        <v>0</v>
      </c>
      <c r="K30" s="77">
        <f t="shared" si="12"/>
        <v>0</v>
      </c>
      <c r="L30" s="96">
        <f t="shared" si="13"/>
        <v>0</v>
      </c>
      <c r="M30" s="96">
        <f t="shared" si="14"/>
        <v>0</v>
      </c>
      <c r="N30" s="149">
        <f t="shared" si="15"/>
        <v>0</v>
      </c>
      <c r="O30" s="96"/>
      <c r="P30" s="144">
        <f t="shared" si="16"/>
        <v>0</v>
      </c>
      <c r="R30" s="153"/>
      <c r="AA30" s="87" t="s">
        <v>212</v>
      </c>
      <c r="AB30" s="87">
        <v>129</v>
      </c>
      <c r="AE30" s="87" t="s">
        <v>301</v>
      </c>
      <c r="AG30" s="87">
        <v>1</v>
      </c>
    </row>
    <row r="31" spans="1:33" x14ac:dyDescent="0.25">
      <c r="A31" s="62" t="s">
        <v>7</v>
      </c>
      <c r="B31" s="62" t="s">
        <v>202</v>
      </c>
      <c r="C31" s="30">
        <f t="shared" si="0"/>
        <v>2</v>
      </c>
      <c r="D31" s="10">
        <f t="shared" si="5"/>
        <v>0</v>
      </c>
      <c r="E31" s="64">
        <f t="shared" si="17"/>
        <v>0</v>
      </c>
      <c r="F31" s="3">
        <f t="shared" si="18"/>
        <v>0</v>
      </c>
      <c r="G31" s="3">
        <f t="shared" si="19"/>
        <v>0</v>
      </c>
      <c r="H31" s="3">
        <f t="shared" si="20"/>
        <v>0</v>
      </c>
      <c r="I31" s="30">
        <f t="shared" si="10"/>
        <v>2</v>
      </c>
      <c r="J31" s="2">
        <f t="shared" si="11"/>
        <v>1</v>
      </c>
      <c r="K31" s="77">
        <f t="shared" si="12"/>
        <v>1</v>
      </c>
      <c r="L31" s="96">
        <f t="shared" si="13"/>
        <v>0</v>
      </c>
      <c r="M31" s="96">
        <f t="shared" si="14"/>
        <v>0</v>
      </c>
      <c r="N31" s="149">
        <f t="shared" si="15"/>
        <v>0</v>
      </c>
      <c r="O31" s="96"/>
      <c r="P31" s="144">
        <f t="shared" si="16"/>
        <v>0</v>
      </c>
      <c r="R31" s="153"/>
      <c r="AA31" s="87" t="s">
        <v>213</v>
      </c>
      <c r="AB31" s="87">
        <v>1</v>
      </c>
      <c r="AE31" s="87" t="s">
        <v>9</v>
      </c>
      <c r="AF31" s="87" t="s">
        <v>209</v>
      </c>
      <c r="AG31" s="87">
        <v>3</v>
      </c>
    </row>
    <row r="32" spans="1:33" x14ac:dyDescent="0.25">
      <c r="A32" s="62" t="s">
        <v>7</v>
      </c>
      <c r="B32" s="62" t="s">
        <v>203</v>
      </c>
      <c r="C32" s="30">
        <f t="shared" si="0"/>
        <v>0</v>
      </c>
      <c r="D32" s="10">
        <f t="shared" si="5"/>
        <v>0</v>
      </c>
      <c r="E32" s="64">
        <f t="shared" si="17"/>
        <v>0</v>
      </c>
      <c r="F32" s="3">
        <f t="shared" si="18"/>
        <v>0</v>
      </c>
      <c r="G32" s="3">
        <f t="shared" si="19"/>
        <v>0</v>
      </c>
      <c r="H32" s="3">
        <f t="shared" si="20"/>
        <v>0</v>
      </c>
      <c r="I32" s="30">
        <f t="shared" si="10"/>
        <v>0</v>
      </c>
      <c r="J32" s="2">
        <f t="shared" si="11"/>
        <v>0</v>
      </c>
      <c r="K32" s="77">
        <f t="shared" si="12"/>
        <v>0</v>
      </c>
      <c r="L32" s="96">
        <f t="shared" si="13"/>
        <v>0</v>
      </c>
      <c r="M32" s="96">
        <f t="shared" si="14"/>
        <v>0</v>
      </c>
      <c r="N32" s="149">
        <f t="shared" si="15"/>
        <v>0</v>
      </c>
      <c r="O32" s="96"/>
      <c r="P32" s="144">
        <f t="shared" si="16"/>
        <v>0</v>
      </c>
      <c r="R32" s="153"/>
      <c r="AA32" s="87" t="s">
        <v>214</v>
      </c>
      <c r="AB32" s="87">
        <v>1</v>
      </c>
      <c r="AF32" s="87" t="s">
        <v>210</v>
      </c>
      <c r="AG32" s="87">
        <v>4</v>
      </c>
    </row>
    <row r="33" spans="1:33" x14ac:dyDescent="0.25">
      <c r="A33" s="62" t="s">
        <v>7</v>
      </c>
      <c r="B33" s="62" t="s">
        <v>204</v>
      </c>
      <c r="C33" s="30">
        <f t="shared" si="0"/>
        <v>0</v>
      </c>
      <c r="D33" s="10">
        <f t="shared" si="5"/>
        <v>0</v>
      </c>
      <c r="E33" s="64">
        <f t="shared" si="17"/>
        <v>0</v>
      </c>
      <c r="F33" s="3">
        <f t="shared" si="18"/>
        <v>0</v>
      </c>
      <c r="G33" s="3">
        <f t="shared" si="19"/>
        <v>0</v>
      </c>
      <c r="H33" s="3">
        <f t="shared" si="20"/>
        <v>0</v>
      </c>
      <c r="I33" s="30">
        <f t="shared" si="10"/>
        <v>0</v>
      </c>
      <c r="J33" s="2">
        <f t="shared" si="11"/>
        <v>0</v>
      </c>
      <c r="K33" s="77">
        <f t="shared" si="12"/>
        <v>0</v>
      </c>
      <c r="L33" s="96">
        <f t="shared" si="13"/>
        <v>0</v>
      </c>
      <c r="M33" s="96">
        <f t="shared" si="14"/>
        <v>0</v>
      </c>
      <c r="N33" s="149">
        <f t="shared" si="15"/>
        <v>0</v>
      </c>
      <c r="O33" s="96"/>
      <c r="P33" s="144">
        <f t="shared" si="16"/>
        <v>0</v>
      </c>
      <c r="R33" s="153"/>
      <c r="AA33" s="87" t="s">
        <v>215</v>
      </c>
      <c r="AB33" s="87">
        <v>1</v>
      </c>
      <c r="AF33" s="87" t="s">
        <v>211</v>
      </c>
      <c r="AG33" s="87">
        <v>63</v>
      </c>
    </row>
    <row r="34" spans="1:33" x14ac:dyDescent="0.25">
      <c r="A34" s="62" t="s">
        <v>7</v>
      </c>
      <c r="B34" s="62" t="s">
        <v>205</v>
      </c>
      <c r="C34" s="30">
        <f t="shared" si="0"/>
        <v>0</v>
      </c>
      <c r="D34" s="10">
        <f t="shared" si="5"/>
        <v>0</v>
      </c>
      <c r="E34" s="64">
        <f t="shared" si="17"/>
        <v>0</v>
      </c>
      <c r="F34" s="3">
        <f t="shared" si="18"/>
        <v>0</v>
      </c>
      <c r="G34" s="3">
        <f t="shared" si="19"/>
        <v>0</v>
      </c>
      <c r="H34" s="3">
        <f t="shared" si="20"/>
        <v>0</v>
      </c>
      <c r="I34" s="30">
        <f t="shared" si="10"/>
        <v>0</v>
      </c>
      <c r="J34" s="2">
        <f t="shared" si="11"/>
        <v>0</v>
      </c>
      <c r="K34" s="77">
        <f t="shared" si="12"/>
        <v>0</v>
      </c>
      <c r="L34" s="96">
        <f t="shared" si="13"/>
        <v>0</v>
      </c>
      <c r="M34" s="96">
        <f t="shared" si="14"/>
        <v>0</v>
      </c>
      <c r="N34" s="149">
        <f t="shared" si="15"/>
        <v>0</v>
      </c>
      <c r="O34" s="96"/>
      <c r="P34" s="144">
        <f t="shared" si="16"/>
        <v>0</v>
      </c>
      <c r="R34" s="153"/>
      <c r="AA34" s="87" t="s">
        <v>216</v>
      </c>
      <c r="AB34" s="87">
        <v>2</v>
      </c>
      <c r="AF34" s="87" t="s">
        <v>212</v>
      </c>
      <c r="AG34" s="87">
        <v>82</v>
      </c>
    </row>
    <row r="35" spans="1:33" x14ac:dyDescent="0.25">
      <c r="A35" s="62" t="s">
        <v>8</v>
      </c>
      <c r="B35" s="62" t="s">
        <v>206</v>
      </c>
      <c r="C35" s="30">
        <f t="shared" si="0"/>
        <v>1</v>
      </c>
      <c r="D35" s="10">
        <f t="shared" si="5"/>
        <v>1</v>
      </c>
      <c r="E35" s="64">
        <f t="shared" si="17"/>
        <v>1</v>
      </c>
      <c r="F35" s="3">
        <f t="shared" si="18"/>
        <v>0</v>
      </c>
      <c r="G35" s="3">
        <f t="shared" si="19"/>
        <v>0</v>
      </c>
      <c r="H35" s="3">
        <f t="shared" si="20"/>
        <v>1</v>
      </c>
      <c r="I35" s="30">
        <f t="shared" si="10"/>
        <v>0</v>
      </c>
      <c r="J35" s="2">
        <f t="shared" si="11"/>
        <v>0</v>
      </c>
      <c r="K35" s="77">
        <f t="shared" si="12"/>
        <v>1</v>
      </c>
      <c r="L35" s="96">
        <f t="shared" si="13"/>
        <v>1</v>
      </c>
      <c r="M35" s="96">
        <f t="shared" si="14"/>
        <v>0</v>
      </c>
      <c r="N35" s="149">
        <f t="shared" si="15"/>
        <v>0</v>
      </c>
      <c r="O35" s="96"/>
      <c r="P35" s="144">
        <f t="shared" si="16"/>
        <v>1</v>
      </c>
      <c r="R35" s="153"/>
      <c r="AA35" s="87" t="s">
        <v>217</v>
      </c>
      <c r="AB35" s="87">
        <v>2</v>
      </c>
      <c r="AF35" s="87" t="s">
        <v>216</v>
      </c>
      <c r="AG35" s="87">
        <v>3</v>
      </c>
    </row>
    <row r="36" spans="1:33" x14ac:dyDescent="0.25">
      <c r="A36" s="62" t="s">
        <v>8</v>
      </c>
      <c r="B36" s="62" t="s">
        <v>207</v>
      </c>
      <c r="C36" s="30">
        <f t="shared" si="0"/>
        <v>4</v>
      </c>
      <c r="D36" s="10">
        <f t="shared" si="5"/>
        <v>3</v>
      </c>
      <c r="E36" s="64">
        <f t="shared" si="17"/>
        <v>1</v>
      </c>
      <c r="F36" s="3">
        <f t="shared" si="18"/>
        <v>0</v>
      </c>
      <c r="G36" s="3">
        <f t="shared" si="19"/>
        <v>0</v>
      </c>
      <c r="H36" s="3">
        <f t="shared" si="20"/>
        <v>1</v>
      </c>
      <c r="I36" s="30">
        <f t="shared" si="10"/>
        <v>1</v>
      </c>
      <c r="J36" s="2">
        <f t="shared" si="11"/>
        <v>1</v>
      </c>
      <c r="K36" s="77">
        <f t="shared" si="12"/>
        <v>2</v>
      </c>
      <c r="L36" s="96">
        <f t="shared" si="13"/>
        <v>1</v>
      </c>
      <c r="M36" s="96">
        <f t="shared" si="14"/>
        <v>0</v>
      </c>
      <c r="N36" s="149">
        <f t="shared" si="15"/>
        <v>0</v>
      </c>
      <c r="O36" s="96"/>
      <c r="P36" s="144">
        <f t="shared" si="16"/>
        <v>1</v>
      </c>
      <c r="R36" s="153"/>
      <c r="AA36" s="87" t="s">
        <v>218</v>
      </c>
      <c r="AB36" s="87">
        <v>4</v>
      </c>
      <c r="AF36" s="87" t="s">
        <v>217</v>
      </c>
      <c r="AG36" s="87">
        <v>1</v>
      </c>
    </row>
    <row r="37" spans="1:33" x14ac:dyDescent="0.25">
      <c r="A37" s="62" t="s">
        <v>8</v>
      </c>
      <c r="B37" s="62" t="s">
        <v>208</v>
      </c>
      <c r="C37" s="30">
        <f t="shared" si="0"/>
        <v>0</v>
      </c>
      <c r="D37" s="10">
        <f t="shared" si="5"/>
        <v>0</v>
      </c>
      <c r="E37" s="64">
        <f t="shared" si="17"/>
        <v>0</v>
      </c>
      <c r="F37" s="3">
        <f t="shared" si="18"/>
        <v>0</v>
      </c>
      <c r="G37" s="3">
        <f t="shared" si="19"/>
        <v>0</v>
      </c>
      <c r="H37" s="3">
        <f t="shared" si="20"/>
        <v>0</v>
      </c>
      <c r="I37" s="30">
        <f t="shared" si="10"/>
        <v>0</v>
      </c>
      <c r="J37" s="2">
        <f t="shared" si="11"/>
        <v>0</v>
      </c>
      <c r="K37" s="77">
        <f t="shared" si="12"/>
        <v>0</v>
      </c>
      <c r="L37" s="96">
        <f t="shared" si="13"/>
        <v>0</v>
      </c>
      <c r="M37" s="96">
        <f t="shared" si="14"/>
        <v>0</v>
      </c>
      <c r="N37" s="149">
        <f t="shared" si="15"/>
        <v>0</v>
      </c>
      <c r="O37" s="96"/>
      <c r="P37" s="144">
        <f t="shared" si="16"/>
        <v>0</v>
      </c>
      <c r="R37" s="153"/>
      <c r="Z37" s="94" t="s">
        <v>302</v>
      </c>
      <c r="AB37" s="87">
        <v>366</v>
      </c>
      <c r="AE37" s="87" t="s">
        <v>302</v>
      </c>
      <c r="AG37" s="87">
        <v>156</v>
      </c>
    </row>
    <row r="38" spans="1:33" x14ac:dyDescent="0.25">
      <c r="A38" s="62" t="s">
        <v>9</v>
      </c>
      <c r="B38" s="62" t="s">
        <v>209</v>
      </c>
      <c r="C38" s="30">
        <f t="shared" si="0"/>
        <v>5</v>
      </c>
      <c r="D38" s="10">
        <f t="shared" si="5"/>
        <v>2</v>
      </c>
      <c r="E38" s="64">
        <f t="shared" si="17"/>
        <v>1</v>
      </c>
      <c r="F38" s="3">
        <f t="shared" si="18"/>
        <v>0</v>
      </c>
      <c r="G38" s="3">
        <f t="shared" si="19"/>
        <v>0</v>
      </c>
      <c r="H38" s="3">
        <f t="shared" si="20"/>
        <v>1</v>
      </c>
      <c r="I38" s="30">
        <f t="shared" si="10"/>
        <v>3</v>
      </c>
      <c r="J38" s="2">
        <f t="shared" si="11"/>
        <v>1</v>
      </c>
      <c r="K38" s="77">
        <f t="shared" si="12"/>
        <v>2</v>
      </c>
      <c r="L38" s="96">
        <f t="shared" si="13"/>
        <v>1</v>
      </c>
      <c r="M38" s="96">
        <f t="shared" si="14"/>
        <v>0</v>
      </c>
      <c r="N38" s="149">
        <f t="shared" si="15"/>
        <v>0</v>
      </c>
      <c r="O38" s="96"/>
      <c r="P38" s="144">
        <f t="shared" si="16"/>
        <v>1</v>
      </c>
      <c r="R38" s="153"/>
      <c r="Z38" s="94" t="s">
        <v>11</v>
      </c>
      <c r="AA38" s="87" t="s">
        <v>223</v>
      </c>
      <c r="AB38" s="87">
        <v>6</v>
      </c>
      <c r="AE38" s="87" t="s">
        <v>10</v>
      </c>
      <c r="AF38" s="87" t="s">
        <v>221</v>
      </c>
      <c r="AG38" s="87">
        <v>1</v>
      </c>
    </row>
    <row r="39" spans="1:33" x14ac:dyDescent="0.25">
      <c r="A39" s="62" t="s">
        <v>9</v>
      </c>
      <c r="B39" s="62" t="s">
        <v>210</v>
      </c>
      <c r="C39" s="30">
        <f t="shared" si="0"/>
        <v>8</v>
      </c>
      <c r="D39" s="10">
        <f t="shared" si="5"/>
        <v>4</v>
      </c>
      <c r="E39" s="64">
        <f t="shared" si="17"/>
        <v>1</v>
      </c>
      <c r="F39" s="3">
        <f t="shared" si="18"/>
        <v>0</v>
      </c>
      <c r="G39" s="3">
        <f t="shared" si="19"/>
        <v>0</v>
      </c>
      <c r="H39" s="3">
        <f t="shared" si="20"/>
        <v>1</v>
      </c>
      <c r="I39" s="30">
        <f t="shared" si="10"/>
        <v>4</v>
      </c>
      <c r="J39" s="2">
        <f t="shared" si="11"/>
        <v>1</v>
      </c>
      <c r="K39" s="77">
        <f t="shared" si="12"/>
        <v>2</v>
      </c>
      <c r="L39" s="96">
        <f t="shared" si="13"/>
        <v>1</v>
      </c>
      <c r="M39" s="96">
        <f t="shared" si="14"/>
        <v>0</v>
      </c>
      <c r="N39" s="149">
        <f t="shared" si="15"/>
        <v>0</v>
      </c>
      <c r="O39" s="96"/>
      <c r="P39" s="144">
        <f t="shared" si="16"/>
        <v>1</v>
      </c>
      <c r="R39" s="153"/>
      <c r="AA39" s="87" t="s">
        <v>227</v>
      </c>
      <c r="AB39" s="87">
        <v>4</v>
      </c>
      <c r="AE39" s="87" t="s">
        <v>313</v>
      </c>
      <c r="AG39" s="87">
        <v>1</v>
      </c>
    </row>
    <row r="40" spans="1:33" x14ac:dyDescent="0.25">
      <c r="A40" s="62" t="s">
        <v>9</v>
      </c>
      <c r="B40" s="62" t="s">
        <v>211</v>
      </c>
      <c r="C40" s="30">
        <f t="shared" si="0"/>
        <v>283</v>
      </c>
      <c r="D40" s="10">
        <f t="shared" si="5"/>
        <v>220</v>
      </c>
      <c r="E40" s="64">
        <f t="shared" si="17"/>
        <v>19</v>
      </c>
      <c r="F40" s="3">
        <f t="shared" si="18"/>
        <v>12</v>
      </c>
      <c r="G40" s="3">
        <f t="shared" si="19"/>
        <v>2</v>
      </c>
      <c r="H40" s="3">
        <f t="shared" si="20"/>
        <v>33</v>
      </c>
      <c r="I40" s="30">
        <f t="shared" si="10"/>
        <v>63</v>
      </c>
      <c r="J40" s="2">
        <f t="shared" si="11"/>
        <v>1</v>
      </c>
      <c r="K40" s="77">
        <f t="shared" si="12"/>
        <v>34</v>
      </c>
      <c r="L40" s="96">
        <f t="shared" si="13"/>
        <v>33</v>
      </c>
      <c r="M40" s="96">
        <f t="shared" si="14"/>
        <v>20</v>
      </c>
      <c r="N40" s="149">
        <f t="shared" si="15"/>
        <v>34</v>
      </c>
      <c r="O40" s="96"/>
      <c r="P40" s="144">
        <f t="shared" si="16"/>
        <v>-1</v>
      </c>
      <c r="R40" s="153"/>
      <c r="AA40" s="87" t="s">
        <v>228</v>
      </c>
      <c r="AB40" s="87">
        <v>1</v>
      </c>
      <c r="AE40" s="87" t="s">
        <v>11</v>
      </c>
      <c r="AF40" s="87" t="s">
        <v>223</v>
      </c>
      <c r="AG40" s="87">
        <v>1</v>
      </c>
    </row>
    <row r="41" spans="1:33" x14ac:dyDescent="0.25">
      <c r="A41" s="62" t="s">
        <v>9</v>
      </c>
      <c r="B41" s="62" t="s">
        <v>212</v>
      </c>
      <c r="C41" s="30">
        <f t="shared" si="0"/>
        <v>211</v>
      </c>
      <c r="D41" s="10">
        <f t="shared" si="5"/>
        <v>129</v>
      </c>
      <c r="E41" s="64">
        <f t="shared" si="17"/>
        <v>12</v>
      </c>
      <c r="F41" s="3">
        <f t="shared" si="18"/>
        <v>7</v>
      </c>
      <c r="G41" s="3">
        <f t="shared" si="19"/>
        <v>1</v>
      </c>
      <c r="H41" s="3">
        <f t="shared" si="20"/>
        <v>20</v>
      </c>
      <c r="I41" s="30">
        <f t="shared" si="10"/>
        <v>82</v>
      </c>
      <c r="J41" s="2">
        <f t="shared" si="11"/>
        <v>1</v>
      </c>
      <c r="K41" s="77">
        <f t="shared" si="12"/>
        <v>21</v>
      </c>
      <c r="L41" s="96">
        <f t="shared" si="13"/>
        <v>20</v>
      </c>
      <c r="M41" s="96">
        <f t="shared" si="14"/>
        <v>12</v>
      </c>
      <c r="N41" s="149">
        <f t="shared" si="15"/>
        <v>20</v>
      </c>
      <c r="O41" s="96"/>
      <c r="P41" s="144">
        <f t="shared" si="16"/>
        <v>0</v>
      </c>
      <c r="R41" s="153"/>
      <c r="AA41" s="87" t="s">
        <v>229</v>
      </c>
      <c r="AB41" s="87">
        <v>4</v>
      </c>
      <c r="AF41" s="87" t="s">
        <v>227</v>
      </c>
      <c r="AG41" s="87">
        <v>1</v>
      </c>
    </row>
    <row r="42" spans="1:33" x14ac:dyDescent="0.25">
      <c r="A42" s="62" t="s">
        <v>9</v>
      </c>
      <c r="B42" s="62" t="s">
        <v>213</v>
      </c>
      <c r="C42" s="30">
        <f t="shared" si="0"/>
        <v>1</v>
      </c>
      <c r="D42" s="10">
        <f t="shared" si="5"/>
        <v>1</v>
      </c>
      <c r="E42" s="64">
        <f t="shared" si="17"/>
        <v>1</v>
      </c>
      <c r="F42" s="3">
        <f t="shared" si="18"/>
        <v>0</v>
      </c>
      <c r="G42" s="3">
        <f t="shared" si="19"/>
        <v>0</v>
      </c>
      <c r="H42" s="3">
        <f t="shared" si="20"/>
        <v>1</v>
      </c>
      <c r="I42" s="30">
        <f t="shared" si="10"/>
        <v>0</v>
      </c>
      <c r="J42" s="2">
        <f t="shared" si="11"/>
        <v>0</v>
      </c>
      <c r="K42" s="77">
        <f t="shared" si="12"/>
        <v>1</v>
      </c>
      <c r="L42" s="96">
        <f t="shared" si="13"/>
        <v>1</v>
      </c>
      <c r="M42" s="96">
        <f t="shared" si="14"/>
        <v>0</v>
      </c>
      <c r="N42" s="149">
        <f t="shared" si="15"/>
        <v>0</v>
      </c>
      <c r="O42" s="96"/>
      <c r="P42" s="144">
        <f t="shared" si="16"/>
        <v>1</v>
      </c>
      <c r="R42" s="153"/>
      <c r="Z42" s="94" t="s">
        <v>303</v>
      </c>
      <c r="AB42" s="87">
        <v>15</v>
      </c>
      <c r="AF42" s="87" t="s">
        <v>228</v>
      </c>
      <c r="AG42" s="87">
        <v>2</v>
      </c>
    </row>
    <row r="43" spans="1:33" x14ac:dyDescent="0.25">
      <c r="A43" s="62" t="s">
        <v>9</v>
      </c>
      <c r="B43" s="62" t="s">
        <v>214</v>
      </c>
      <c r="C43" s="30">
        <f t="shared" si="0"/>
        <v>1</v>
      </c>
      <c r="D43" s="10">
        <f t="shared" si="5"/>
        <v>1</v>
      </c>
      <c r="E43" s="64">
        <f t="shared" si="17"/>
        <v>1</v>
      </c>
      <c r="F43" s="3">
        <f t="shared" si="18"/>
        <v>0</v>
      </c>
      <c r="G43" s="3">
        <f t="shared" si="19"/>
        <v>0</v>
      </c>
      <c r="H43" s="3">
        <f t="shared" si="20"/>
        <v>1</v>
      </c>
      <c r="I43" s="30">
        <f t="shared" si="10"/>
        <v>0</v>
      </c>
      <c r="J43" s="2">
        <f t="shared" si="11"/>
        <v>0</v>
      </c>
      <c r="K43" s="77">
        <f t="shared" si="12"/>
        <v>1</v>
      </c>
      <c r="L43" s="96">
        <f t="shared" si="13"/>
        <v>1</v>
      </c>
      <c r="M43" s="96">
        <f t="shared" si="14"/>
        <v>0</v>
      </c>
      <c r="N43" s="149">
        <f t="shared" si="15"/>
        <v>0</v>
      </c>
      <c r="O43" s="96"/>
      <c r="P43" s="144">
        <f t="shared" si="16"/>
        <v>1</v>
      </c>
      <c r="R43" s="153"/>
      <c r="Z43" s="94" t="s">
        <v>12</v>
      </c>
      <c r="AA43" s="87" t="s">
        <v>232</v>
      </c>
      <c r="AB43" s="87">
        <v>1</v>
      </c>
      <c r="AF43" s="87" t="s">
        <v>229</v>
      </c>
      <c r="AG43" s="87">
        <v>1</v>
      </c>
    </row>
    <row r="44" spans="1:33" x14ac:dyDescent="0.25">
      <c r="A44" s="62" t="s">
        <v>9</v>
      </c>
      <c r="B44" s="62" t="s">
        <v>215</v>
      </c>
      <c r="C44" s="30">
        <f t="shared" si="0"/>
        <v>1</v>
      </c>
      <c r="D44" s="10">
        <f t="shared" si="5"/>
        <v>1</v>
      </c>
      <c r="E44" s="64">
        <f t="shared" si="17"/>
        <v>1</v>
      </c>
      <c r="F44" s="3">
        <f t="shared" si="18"/>
        <v>0</v>
      </c>
      <c r="G44" s="3">
        <f t="shared" si="19"/>
        <v>0</v>
      </c>
      <c r="H44" s="3">
        <f t="shared" si="20"/>
        <v>1</v>
      </c>
      <c r="I44" s="30">
        <f t="shared" si="10"/>
        <v>0</v>
      </c>
      <c r="J44" s="2">
        <f t="shared" si="11"/>
        <v>0</v>
      </c>
      <c r="K44" s="77">
        <f t="shared" si="12"/>
        <v>1</v>
      </c>
      <c r="L44" s="96">
        <f t="shared" si="13"/>
        <v>1</v>
      </c>
      <c r="M44" s="96">
        <f t="shared" si="14"/>
        <v>0</v>
      </c>
      <c r="N44" s="149">
        <f t="shared" si="15"/>
        <v>0</v>
      </c>
      <c r="O44" s="96"/>
      <c r="P44" s="144">
        <f t="shared" si="16"/>
        <v>1</v>
      </c>
      <c r="R44" s="153"/>
      <c r="AA44" s="87" t="s">
        <v>233</v>
      </c>
      <c r="AB44" s="87">
        <v>1</v>
      </c>
      <c r="AE44" s="87" t="s">
        <v>303</v>
      </c>
      <c r="AG44" s="87">
        <v>5</v>
      </c>
    </row>
    <row r="45" spans="1:33" x14ac:dyDescent="0.25">
      <c r="A45" s="62" t="s">
        <v>9</v>
      </c>
      <c r="B45" s="62" t="s">
        <v>216</v>
      </c>
      <c r="C45" s="30">
        <f t="shared" si="0"/>
        <v>5</v>
      </c>
      <c r="D45" s="10">
        <f t="shared" si="5"/>
        <v>2</v>
      </c>
      <c r="E45" s="64">
        <f t="shared" si="17"/>
        <v>1</v>
      </c>
      <c r="F45" s="3">
        <f t="shared" si="18"/>
        <v>0</v>
      </c>
      <c r="G45" s="3">
        <f t="shared" si="19"/>
        <v>0</v>
      </c>
      <c r="H45" s="3">
        <f t="shared" si="20"/>
        <v>1</v>
      </c>
      <c r="I45" s="30">
        <f t="shared" si="10"/>
        <v>3</v>
      </c>
      <c r="J45" s="2">
        <f t="shared" si="11"/>
        <v>1</v>
      </c>
      <c r="K45" s="77">
        <f t="shared" si="12"/>
        <v>2</v>
      </c>
      <c r="L45" s="96">
        <f t="shared" si="13"/>
        <v>1</v>
      </c>
      <c r="M45" s="96">
        <f t="shared" si="14"/>
        <v>0</v>
      </c>
      <c r="N45" s="149">
        <f t="shared" si="15"/>
        <v>0</v>
      </c>
      <c r="O45" s="96"/>
      <c r="P45" s="144">
        <f t="shared" si="16"/>
        <v>1</v>
      </c>
      <c r="R45" s="153"/>
      <c r="AA45" s="87" t="s">
        <v>234</v>
      </c>
      <c r="AB45" s="87">
        <v>1</v>
      </c>
      <c r="AE45" s="87" t="s">
        <v>14</v>
      </c>
      <c r="AF45" s="87" t="s">
        <v>242</v>
      </c>
      <c r="AG45" s="87">
        <v>1</v>
      </c>
    </row>
    <row r="46" spans="1:33" x14ac:dyDescent="0.25">
      <c r="A46" s="62" t="s">
        <v>9</v>
      </c>
      <c r="B46" s="62" t="s">
        <v>217</v>
      </c>
      <c r="C46" s="30">
        <f t="shared" si="0"/>
        <v>3</v>
      </c>
      <c r="D46" s="10">
        <f t="shared" si="5"/>
        <v>2</v>
      </c>
      <c r="E46" s="64">
        <f t="shared" si="17"/>
        <v>1</v>
      </c>
      <c r="F46" s="3">
        <f t="shared" si="18"/>
        <v>0</v>
      </c>
      <c r="G46" s="3">
        <f t="shared" si="19"/>
        <v>0</v>
      </c>
      <c r="H46" s="3">
        <f t="shared" si="20"/>
        <v>1</v>
      </c>
      <c r="I46" s="30">
        <f t="shared" si="10"/>
        <v>1</v>
      </c>
      <c r="J46" s="2">
        <f t="shared" si="11"/>
        <v>1</v>
      </c>
      <c r="K46" s="77">
        <f t="shared" si="12"/>
        <v>2</v>
      </c>
      <c r="L46" s="96">
        <f t="shared" si="13"/>
        <v>1</v>
      </c>
      <c r="M46" s="96">
        <f t="shared" si="14"/>
        <v>0</v>
      </c>
      <c r="N46" s="149">
        <f t="shared" si="15"/>
        <v>0</v>
      </c>
      <c r="O46" s="96"/>
      <c r="P46" s="144">
        <f t="shared" si="16"/>
        <v>1</v>
      </c>
      <c r="R46" s="153"/>
      <c r="Z46" s="94" t="s">
        <v>304</v>
      </c>
      <c r="AB46" s="87">
        <v>3</v>
      </c>
      <c r="AF46" s="87" t="s">
        <v>245</v>
      </c>
      <c r="AG46" s="87">
        <v>1</v>
      </c>
    </row>
    <row r="47" spans="1:33" x14ac:dyDescent="0.25">
      <c r="A47" s="62" t="s">
        <v>9</v>
      </c>
      <c r="B47" s="62" t="s">
        <v>218</v>
      </c>
      <c r="C47" s="30">
        <f t="shared" si="0"/>
        <v>4</v>
      </c>
      <c r="D47" s="10">
        <f t="shared" si="5"/>
        <v>4</v>
      </c>
      <c r="E47" s="64">
        <f t="shared" si="17"/>
        <v>1</v>
      </c>
      <c r="F47" s="3">
        <f t="shared" si="18"/>
        <v>0</v>
      </c>
      <c r="G47" s="3">
        <f t="shared" si="19"/>
        <v>0</v>
      </c>
      <c r="H47" s="3">
        <f t="shared" si="20"/>
        <v>1</v>
      </c>
      <c r="I47" s="30">
        <f t="shared" si="10"/>
        <v>0</v>
      </c>
      <c r="J47" s="2">
        <f t="shared" si="11"/>
        <v>0</v>
      </c>
      <c r="K47" s="77">
        <f t="shared" si="12"/>
        <v>1</v>
      </c>
      <c r="L47" s="96">
        <f t="shared" si="13"/>
        <v>1</v>
      </c>
      <c r="M47" s="96">
        <f t="shared" si="14"/>
        <v>0</v>
      </c>
      <c r="N47" s="149">
        <f t="shared" si="15"/>
        <v>0</v>
      </c>
      <c r="O47" s="96"/>
      <c r="P47" s="144">
        <f t="shared" si="16"/>
        <v>1</v>
      </c>
      <c r="R47" s="153"/>
      <c r="Z47" s="94" t="s">
        <v>13</v>
      </c>
      <c r="AA47" s="87" t="s">
        <v>237</v>
      </c>
      <c r="AB47" s="87">
        <v>2</v>
      </c>
      <c r="AF47" s="87" t="s">
        <v>246</v>
      </c>
      <c r="AG47" s="87">
        <v>1</v>
      </c>
    </row>
    <row r="48" spans="1:33" x14ac:dyDescent="0.25">
      <c r="A48" s="62" t="s">
        <v>10</v>
      </c>
      <c r="B48" s="62" t="s">
        <v>219</v>
      </c>
      <c r="C48" s="30">
        <f t="shared" si="0"/>
        <v>0</v>
      </c>
      <c r="D48" s="10">
        <f t="shared" si="5"/>
        <v>0</v>
      </c>
      <c r="E48" s="64">
        <f t="shared" si="17"/>
        <v>0</v>
      </c>
      <c r="F48" s="3">
        <f t="shared" si="18"/>
        <v>0</v>
      </c>
      <c r="G48" s="3">
        <f t="shared" si="19"/>
        <v>0</v>
      </c>
      <c r="H48" s="3">
        <f t="shared" si="20"/>
        <v>0</v>
      </c>
      <c r="I48" s="30">
        <f t="shared" si="10"/>
        <v>0</v>
      </c>
      <c r="J48" s="2">
        <f t="shared" si="11"/>
        <v>0</v>
      </c>
      <c r="K48" s="77">
        <f t="shared" si="12"/>
        <v>0</v>
      </c>
      <c r="L48" s="96">
        <f t="shared" si="13"/>
        <v>0</v>
      </c>
      <c r="M48" s="96">
        <f t="shared" si="14"/>
        <v>0</v>
      </c>
      <c r="N48" s="149">
        <f t="shared" si="15"/>
        <v>0</v>
      </c>
      <c r="O48" s="96"/>
      <c r="P48" s="144">
        <f t="shared" si="16"/>
        <v>0</v>
      </c>
      <c r="R48" s="153"/>
      <c r="AA48" s="87" t="s">
        <v>239</v>
      </c>
      <c r="AB48" s="87">
        <v>1</v>
      </c>
      <c r="AF48" s="87" t="s">
        <v>250</v>
      </c>
      <c r="AG48" s="87">
        <v>1</v>
      </c>
    </row>
    <row r="49" spans="1:33" x14ac:dyDescent="0.25">
      <c r="A49" s="62" t="s">
        <v>10</v>
      </c>
      <c r="B49" s="62" t="s">
        <v>220</v>
      </c>
      <c r="C49" s="30">
        <f t="shared" si="0"/>
        <v>0</v>
      </c>
      <c r="D49" s="10">
        <f t="shared" si="5"/>
        <v>0</v>
      </c>
      <c r="E49" s="64">
        <f t="shared" si="17"/>
        <v>0</v>
      </c>
      <c r="F49" s="3">
        <f t="shared" si="18"/>
        <v>0</v>
      </c>
      <c r="G49" s="3">
        <f t="shared" si="19"/>
        <v>0</v>
      </c>
      <c r="H49" s="3">
        <f t="shared" si="20"/>
        <v>0</v>
      </c>
      <c r="I49" s="30">
        <f t="shared" si="10"/>
        <v>0</v>
      </c>
      <c r="J49" s="2">
        <f t="shared" si="11"/>
        <v>0</v>
      </c>
      <c r="K49" s="77">
        <f t="shared" si="12"/>
        <v>0</v>
      </c>
      <c r="L49" s="96">
        <f t="shared" si="13"/>
        <v>0</v>
      </c>
      <c r="M49" s="96">
        <f t="shared" si="14"/>
        <v>0</v>
      </c>
      <c r="N49" s="149">
        <f t="shared" si="15"/>
        <v>0</v>
      </c>
      <c r="O49" s="96"/>
      <c r="P49" s="144">
        <f t="shared" si="16"/>
        <v>0</v>
      </c>
      <c r="R49" s="153"/>
      <c r="Z49" s="94" t="s">
        <v>305</v>
      </c>
      <c r="AB49" s="87">
        <v>3</v>
      </c>
      <c r="AE49" s="87" t="s">
        <v>306</v>
      </c>
      <c r="AG49" s="87">
        <v>4</v>
      </c>
    </row>
    <row r="50" spans="1:33" x14ac:dyDescent="0.25">
      <c r="A50" s="62" t="s">
        <v>10</v>
      </c>
      <c r="B50" s="62" t="s">
        <v>221</v>
      </c>
      <c r="C50" s="30">
        <f t="shared" si="0"/>
        <v>1</v>
      </c>
      <c r="D50" s="10">
        <f t="shared" si="5"/>
        <v>0</v>
      </c>
      <c r="E50" s="64">
        <f t="shared" si="17"/>
        <v>0</v>
      </c>
      <c r="F50" s="3">
        <f t="shared" si="18"/>
        <v>0</v>
      </c>
      <c r="G50" s="3">
        <f t="shared" si="19"/>
        <v>0</v>
      </c>
      <c r="H50" s="3">
        <f t="shared" si="20"/>
        <v>0</v>
      </c>
      <c r="I50" s="30">
        <f t="shared" si="10"/>
        <v>1</v>
      </c>
      <c r="J50" s="2">
        <f t="shared" si="11"/>
        <v>1</v>
      </c>
      <c r="K50" s="77">
        <f t="shared" si="12"/>
        <v>1</v>
      </c>
      <c r="L50" s="96">
        <f t="shared" si="13"/>
        <v>0</v>
      </c>
      <c r="M50" s="96">
        <f t="shared" si="14"/>
        <v>0</v>
      </c>
      <c r="N50" s="149">
        <f t="shared" si="15"/>
        <v>0</v>
      </c>
      <c r="O50" s="96"/>
      <c r="P50" s="144">
        <f t="shared" si="16"/>
        <v>0</v>
      </c>
      <c r="R50" s="153"/>
      <c r="Z50" s="94" t="s">
        <v>14</v>
      </c>
      <c r="AA50" s="87" t="s">
        <v>242</v>
      </c>
      <c r="AB50" s="87">
        <v>3</v>
      </c>
      <c r="AE50" s="87" t="s">
        <v>15</v>
      </c>
      <c r="AF50" s="87" t="s">
        <v>251</v>
      </c>
      <c r="AG50" s="87">
        <v>1</v>
      </c>
    </row>
    <row r="51" spans="1:33" x14ac:dyDescent="0.25">
      <c r="A51" s="62" t="s">
        <v>10</v>
      </c>
      <c r="B51" s="62" t="s">
        <v>222</v>
      </c>
      <c r="C51" s="30">
        <f t="shared" si="0"/>
        <v>0</v>
      </c>
      <c r="D51" s="10">
        <f t="shared" si="5"/>
        <v>0</v>
      </c>
      <c r="E51" s="64">
        <f t="shared" si="17"/>
        <v>0</v>
      </c>
      <c r="F51" s="3">
        <f t="shared" si="18"/>
        <v>0</v>
      </c>
      <c r="G51" s="3">
        <f t="shared" si="19"/>
        <v>0</v>
      </c>
      <c r="H51" s="3">
        <f t="shared" si="20"/>
        <v>0</v>
      </c>
      <c r="I51" s="30">
        <f t="shared" si="10"/>
        <v>0</v>
      </c>
      <c r="J51" s="2">
        <f t="shared" si="11"/>
        <v>0</v>
      </c>
      <c r="K51" s="77">
        <f t="shared" si="12"/>
        <v>0</v>
      </c>
      <c r="L51" s="96">
        <f t="shared" si="13"/>
        <v>0</v>
      </c>
      <c r="M51" s="96">
        <f t="shared" si="14"/>
        <v>0</v>
      </c>
      <c r="N51" s="149">
        <f t="shared" si="15"/>
        <v>0</v>
      </c>
      <c r="O51" s="96"/>
      <c r="P51" s="144">
        <f t="shared" si="16"/>
        <v>0</v>
      </c>
      <c r="R51" s="153"/>
      <c r="AA51" s="87" t="s">
        <v>245</v>
      </c>
      <c r="AB51" s="87">
        <v>2</v>
      </c>
      <c r="AF51" s="87" t="s">
        <v>252</v>
      </c>
      <c r="AG51" s="87">
        <v>1</v>
      </c>
    </row>
    <row r="52" spans="1:33" x14ac:dyDescent="0.25">
      <c r="A52" s="62" t="s">
        <v>10</v>
      </c>
      <c r="B52" s="62" t="s">
        <v>291</v>
      </c>
      <c r="C52" s="30">
        <f t="shared" si="0"/>
        <v>0</v>
      </c>
      <c r="D52" s="10">
        <f t="shared" si="5"/>
        <v>0</v>
      </c>
      <c r="E52" s="64">
        <f t="shared" si="17"/>
        <v>0</v>
      </c>
      <c r="F52" s="3">
        <f t="shared" si="18"/>
        <v>0</v>
      </c>
      <c r="G52" s="3">
        <f t="shared" si="19"/>
        <v>0</v>
      </c>
      <c r="H52" s="3">
        <f t="shared" si="20"/>
        <v>0</v>
      </c>
      <c r="I52" s="30">
        <f t="shared" si="10"/>
        <v>0</v>
      </c>
      <c r="J52" s="2">
        <f t="shared" si="11"/>
        <v>0</v>
      </c>
      <c r="K52" s="77">
        <f t="shared" si="12"/>
        <v>0</v>
      </c>
      <c r="L52" s="96">
        <f t="shared" si="13"/>
        <v>0</v>
      </c>
      <c r="M52" s="96">
        <f t="shared" si="14"/>
        <v>0</v>
      </c>
      <c r="N52" s="149">
        <f t="shared" si="15"/>
        <v>0</v>
      </c>
      <c r="O52" s="96"/>
      <c r="P52" s="144">
        <f t="shared" si="16"/>
        <v>0</v>
      </c>
      <c r="R52" s="153"/>
      <c r="AA52" s="87" t="s">
        <v>247</v>
      </c>
      <c r="AB52" s="87">
        <v>1</v>
      </c>
      <c r="AF52" s="87" t="s">
        <v>254</v>
      </c>
      <c r="AG52" s="87">
        <v>2</v>
      </c>
    </row>
    <row r="53" spans="1:33" x14ac:dyDescent="0.25">
      <c r="A53" s="62" t="s">
        <v>11</v>
      </c>
      <c r="B53" s="62" t="s">
        <v>223</v>
      </c>
      <c r="C53" s="30">
        <f t="shared" si="0"/>
        <v>7</v>
      </c>
      <c r="D53" s="10">
        <f t="shared" si="5"/>
        <v>6</v>
      </c>
      <c r="E53" s="64">
        <f t="shared" si="17"/>
        <v>1</v>
      </c>
      <c r="F53" s="3">
        <f t="shared" si="18"/>
        <v>0</v>
      </c>
      <c r="G53" s="3">
        <f t="shared" si="19"/>
        <v>0</v>
      </c>
      <c r="H53" s="3">
        <f t="shared" si="20"/>
        <v>1</v>
      </c>
      <c r="I53" s="30">
        <f t="shared" si="10"/>
        <v>1</v>
      </c>
      <c r="J53" s="2">
        <f t="shared" si="11"/>
        <v>1</v>
      </c>
      <c r="K53" s="77">
        <f t="shared" si="12"/>
        <v>2</v>
      </c>
      <c r="L53" s="96">
        <f t="shared" si="13"/>
        <v>1</v>
      </c>
      <c r="M53" s="96">
        <f t="shared" si="14"/>
        <v>1</v>
      </c>
      <c r="N53" s="149">
        <f t="shared" si="15"/>
        <v>1</v>
      </c>
      <c r="O53" s="96"/>
      <c r="P53" s="144">
        <f t="shared" si="16"/>
        <v>0</v>
      </c>
      <c r="R53" s="153"/>
      <c r="Z53" s="94" t="s">
        <v>306</v>
      </c>
      <c r="AB53" s="87">
        <v>6</v>
      </c>
      <c r="AF53" s="87" t="s">
        <v>255</v>
      </c>
      <c r="AG53" s="87">
        <v>11</v>
      </c>
    </row>
    <row r="54" spans="1:33" x14ac:dyDescent="0.25">
      <c r="A54" s="62" t="s">
        <v>11</v>
      </c>
      <c r="B54" s="62" t="s">
        <v>224</v>
      </c>
      <c r="C54" s="30">
        <f t="shared" si="0"/>
        <v>0</v>
      </c>
      <c r="D54" s="10">
        <f t="shared" si="5"/>
        <v>0</v>
      </c>
      <c r="E54" s="64">
        <f t="shared" si="17"/>
        <v>0</v>
      </c>
      <c r="F54" s="3">
        <f t="shared" si="18"/>
        <v>0</v>
      </c>
      <c r="G54" s="3">
        <f t="shared" si="19"/>
        <v>0</v>
      </c>
      <c r="H54" s="3">
        <f t="shared" si="20"/>
        <v>0</v>
      </c>
      <c r="I54" s="30">
        <f t="shared" si="10"/>
        <v>0</v>
      </c>
      <c r="J54" s="2">
        <f t="shared" si="11"/>
        <v>0</v>
      </c>
      <c r="K54" s="77">
        <f t="shared" si="12"/>
        <v>0</v>
      </c>
      <c r="L54" s="96">
        <f t="shared" si="13"/>
        <v>0</v>
      </c>
      <c r="M54" s="96">
        <f t="shared" si="14"/>
        <v>0</v>
      </c>
      <c r="N54" s="149">
        <f t="shared" si="15"/>
        <v>0</v>
      </c>
      <c r="O54" s="96"/>
      <c r="P54" s="144">
        <f t="shared" si="16"/>
        <v>0</v>
      </c>
      <c r="R54" s="153"/>
      <c r="Z54" s="94" t="s">
        <v>15</v>
      </c>
      <c r="AA54" s="87" t="s">
        <v>253</v>
      </c>
      <c r="AB54" s="87">
        <v>1</v>
      </c>
      <c r="AE54" s="87" t="s">
        <v>307</v>
      </c>
      <c r="AG54" s="87">
        <v>15</v>
      </c>
    </row>
    <row r="55" spans="1:33" x14ac:dyDescent="0.25">
      <c r="A55" s="62" t="s">
        <v>11</v>
      </c>
      <c r="B55" s="62" t="s">
        <v>225</v>
      </c>
      <c r="C55" s="30">
        <f t="shared" si="0"/>
        <v>0</v>
      </c>
      <c r="D55" s="10">
        <f t="shared" si="5"/>
        <v>0</v>
      </c>
      <c r="E55" s="64">
        <f t="shared" si="17"/>
        <v>0</v>
      </c>
      <c r="F55" s="3">
        <f t="shared" si="18"/>
        <v>0</v>
      </c>
      <c r="G55" s="3">
        <f t="shared" si="19"/>
        <v>0</v>
      </c>
      <c r="H55" s="3">
        <f t="shared" si="20"/>
        <v>0</v>
      </c>
      <c r="I55" s="30">
        <f t="shared" si="10"/>
        <v>0</v>
      </c>
      <c r="J55" s="2">
        <f t="shared" si="11"/>
        <v>0</v>
      </c>
      <c r="K55" s="77">
        <f t="shared" si="12"/>
        <v>0</v>
      </c>
      <c r="L55" s="96">
        <f t="shared" si="13"/>
        <v>0</v>
      </c>
      <c r="M55" s="96">
        <f t="shared" si="14"/>
        <v>0</v>
      </c>
      <c r="N55" s="149">
        <f t="shared" si="15"/>
        <v>0</v>
      </c>
      <c r="O55" s="96"/>
      <c r="P55" s="144">
        <f t="shared" si="16"/>
        <v>0</v>
      </c>
      <c r="R55" s="153"/>
      <c r="AA55" s="87" t="s">
        <v>254</v>
      </c>
      <c r="AB55" s="87">
        <v>1</v>
      </c>
      <c r="AE55" s="87" t="s">
        <v>16</v>
      </c>
      <c r="AF55" s="87" t="s">
        <v>258</v>
      </c>
      <c r="AG55" s="87">
        <v>1</v>
      </c>
    </row>
    <row r="56" spans="1:33" x14ac:dyDescent="0.25">
      <c r="A56" s="62" t="s">
        <v>11</v>
      </c>
      <c r="B56" s="62" t="s">
        <v>226</v>
      </c>
      <c r="C56" s="30">
        <f t="shared" si="0"/>
        <v>0</v>
      </c>
      <c r="D56" s="10">
        <f t="shared" si="5"/>
        <v>0</v>
      </c>
      <c r="E56" s="64">
        <f t="shared" si="17"/>
        <v>0</v>
      </c>
      <c r="F56" s="3">
        <f t="shared" si="18"/>
        <v>0</v>
      </c>
      <c r="G56" s="3">
        <f t="shared" si="19"/>
        <v>0</v>
      </c>
      <c r="H56" s="3">
        <f t="shared" si="20"/>
        <v>0</v>
      </c>
      <c r="I56" s="30">
        <f t="shared" si="10"/>
        <v>0</v>
      </c>
      <c r="J56" s="2">
        <f t="shared" si="11"/>
        <v>0</v>
      </c>
      <c r="K56" s="77">
        <f t="shared" si="12"/>
        <v>0</v>
      </c>
      <c r="L56" s="96">
        <f t="shared" si="13"/>
        <v>0</v>
      </c>
      <c r="M56" s="96">
        <f t="shared" si="14"/>
        <v>0</v>
      </c>
      <c r="N56" s="149">
        <f t="shared" si="15"/>
        <v>0</v>
      </c>
      <c r="O56" s="96"/>
      <c r="P56" s="144">
        <f t="shared" si="16"/>
        <v>0</v>
      </c>
      <c r="R56" s="153"/>
      <c r="AA56" s="87" t="s">
        <v>255</v>
      </c>
      <c r="AB56" s="87">
        <v>33</v>
      </c>
      <c r="AE56" s="87" t="s">
        <v>314</v>
      </c>
      <c r="AG56" s="87">
        <v>1</v>
      </c>
    </row>
    <row r="57" spans="1:33" x14ac:dyDescent="0.25">
      <c r="A57" s="62" t="s">
        <v>11</v>
      </c>
      <c r="B57" s="62" t="s">
        <v>227</v>
      </c>
      <c r="C57" s="30">
        <f t="shared" si="0"/>
        <v>5</v>
      </c>
      <c r="D57" s="10">
        <f t="shared" si="5"/>
        <v>4</v>
      </c>
      <c r="E57" s="64">
        <f t="shared" si="17"/>
        <v>1</v>
      </c>
      <c r="F57" s="3">
        <f t="shared" si="18"/>
        <v>0</v>
      </c>
      <c r="G57" s="3">
        <f t="shared" si="19"/>
        <v>0</v>
      </c>
      <c r="H57" s="3">
        <f t="shared" si="20"/>
        <v>1</v>
      </c>
      <c r="I57" s="30">
        <f t="shared" si="10"/>
        <v>1</v>
      </c>
      <c r="J57" s="2">
        <f t="shared" si="11"/>
        <v>1</v>
      </c>
      <c r="K57" s="77">
        <f t="shared" si="12"/>
        <v>2</v>
      </c>
      <c r="L57" s="96">
        <f t="shared" si="13"/>
        <v>1</v>
      </c>
      <c r="M57" s="96">
        <f t="shared" si="14"/>
        <v>0</v>
      </c>
      <c r="N57" s="149">
        <f t="shared" si="15"/>
        <v>0</v>
      </c>
      <c r="O57" s="96"/>
      <c r="P57" s="144">
        <f t="shared" si="16"/>
        <v>1</v>
      </c>
      <c r="R57" s="153"/>
      <c r="Z57" s="94" t="s">
        <v>307</v>
      </c>
      <c r="AB57" s="87">
        <v>35</v>
      </c>
      <c r="AE57" s="87" t="s">
        <v>17</v>
      </c>
      <c r="AF57" s="87" t="s">
        <v>265</v>
      </c>
      <c r="AG57" s="87">
        <v>2</v>
      </c>
    </row>
    <row r="58" spans="1:33" x14ac:dyDescent="0.25">
      <c r="A58" s="62" t="s">
        <v>11</v>
      </c>
      <c r="B58" s="62" t="s">
        <v>228</v>
      </c>
      <c r="C58" s="30">
        <f t="shared" si="0"/>
        <v>3</v>
      </c>
      <c r="D58" s="10">
        <f t="shared" si="5"/>
        <v>1</v>
      </c>
      <c r="E58" s="64">
        <f t="shared" si="17"/>
        <v>1</v>
      </c>
      <c r="F58" s="3">
        <f t="shared" si="18"/>
        <v>0</v>
      </c>
      <c r="G58" s="3">
        <f t="shared" si="19"/>
        <v>0</v>
      </c>
      <c r="H58" s="3">
        <f t="shared" si="20"/>
        <v>1</v>
      </c>
      <c r="I58" s="30">
        <f t="shared" si="10"/>
        <v>2</v>
      </c>
      <c r="J58" s="2">
        <f t="shared" si="11"/>
        <v>1</v>
      </c>
      <c r="K58" s="77">
        <f t="shared" si="12"/>
        <v>2</v>
      </c>
      <c r="L58" s="96">
        <f t="shared" si="13"/>
        <v>1</v>
      </c>
      <c r="M58" s="96">
        <f t="shared" si="14"/>
        <v>0</v>
      </c>
      <c r="N58" s="149">
        <f t="shared" si="15"/>
        <v>0</v>
      </c>
      <c r="O58" s="96"/>
      <c r="P58" s="144">
        <f t="shared" si="16"/>
        <v>1</v>
      </c>
      <c r="R58" s="153"/>
      <c r="Z58" s="94" t="s">
        <v>17</v>
      </c>
      <c r="AA58" s="87" t="s">
        <v>268</v>
      </c>
      <c r="AB58" s="87">
        <v>2</v>
      </c>
      <c r="AF58" s="87" t="s">
        <v>267</v>
      </c>
      <c r="AG58" s="87">
        <v>1</v>
      </c>
    </row>
    <row r="59" spans="1:33" x14ac:dyDescent="0.25">
      <c r="A59" s="62" t="s">
        <v>11</v>
      </c>
      <c r="B59" s="62" t="s">
        <v>229</v>
      </c>
      <c r="C59" s="30">
        <f t="shared" si="0"/>
        <v>5</v>
      </c>
      <c r="D59" s="10">
        <f t="shared" si="5"/>
        <v>4</v>
      </c>
      <c r="E59" s="64">
        <f t="shared" si="17"/>
        <v>1</v>
      </c>
      <c r="F59" s="3">
        <f t="shared" si="18"/>
        <v>0</v>
      </c>
      <c r="G59" s="3">
        <f t="shared" si="19"/>
        <v>0</v>
      </c>
      <c r="H59" s="3">
        <f t="shared" si="20"/>
        <v>1</v>
      </c>
      <c r="I59" s="30">
        <f t="shared" si="10"/>
        <v>1</v>
      </c>
      <c r="J59" s="2">
        <f t="shared" si="11"/>
        <v>1</v>
      </c>
      <c r="K59" s="77">
        <f t="shared" si="12"/>
        <v>2</v>
      </c>
      <c r="L59" s="96">
        <f t="shared" si="13"/>
        <v>1</v>
      </c>
      <c r="M59" s="96">
        <f t="shared" si="14"/>
        <v>0</v>
      </c>
      <c r="N59" s="149">
        <f t="shared" si="15"/>
        <v>0</v>
      </c>
      <c r="O59" s="96"/>
      <c r="P59" s="144">
        <f t="shared" si="16"/>
        <v>1</v>
      </c>
      <c r="R59" s="153"/>
      <c r="AA59" s="87" t="s">
        <v>269</v>
      </c>
      <c r="AB59" s="87">
        <v>1</v>
      </c>
      <c r="AF59" s="87" t="s">
        <v>270</v>
      </c>
      <c r="AG59" s="87">
        <v>1</v>
      </c>
    </row>
    <row r="60" spans="1:33" x14ac:dyDescent="0.25">
      <c r="A60" s="62" t="s">
        <v>11</v>
      </c>
      <c r="B60" s="62" t="s">
        <v>230</v>
      </c>
      <c r="C60" s="30">
        <f t="shared" si="0"/>
        <v>0</v>
      </c>
      <c r="D60" s="10">
        <f t="shared" si="5"/>
        <v>0</v>
      </c>
      <c r="E60" s="64">
        <f t="shared" si="17"/>
        <v>0</v>
      </c>
      <c r="F60" s="3">
        <f t="shared" si="18"/>
        <v>0</v>
      </c>
      <c r="G60" s="3">
        <f t="shared" si="19"/>
        <v>0</v>
      </c>
      <c r="H60" s="3">
        <f t="shared" si="20"/>
        <v>0</v>
      </c>
      <c r="I60" s="30">
        <f t="shared" si="10"/>
        <v>0</v>
      </c>
      <c r="J60" s="2">
        <f t="shared" si="11"/>
        <v>0</v>
      </c>
      <c r="K60" s="77">
        <f t="shared" si="12"/>
        <v>0</v>
      </c>
      <c r="L60" s="96">
        <f t="shared" si="13"/>
        <v>0</v>
      </c>
      <c r="M60" s="96">
        <f t="shared" si="14"/>
        <v>0</v>
      </c>
      <c r="N60" s="149">
        <f t="shared" si="15"/>
        <v>0</v>
      </c>
      <c r="O60" s="96"/>
      <c r="P60" s="144">
        <f t="shared" si="16"/>
        <v>0</v>
      </c>
      <c r="R60" s="153"/>
      <c r="AA60" s="87" t="s">
        <v>270</v>
      </c>
      <c r="AB60" s="87">
        <v>1</v>
      </c>
      <c r="AF60" s="87" t="s">
        <v>273</v>
      </c>
      <c r="AG60" s="87">
        <v>1</v>
      </c>
    </row>
    <row r="61" spans="1:33" x14ac:dyDescent="0.25">
      <c r="A61" s="62" t="s">
        <v>12</v>
      </c>
      <c r="B61" s="62" t="s">
        <v>231</v>
      </c>
      <c r="C61" s="30">
        <f t="shared" si="0"/>
        <v>0</v>
      </c>
      <c r="D61" s="10">
        <f t="shared" si="5"/>
        <v>0</v>
      </c>
      <c r="E61" s="64">
        <f t="shared" si="17"/>
        <v>0</v>
      </c>
      <c r="F61" s="3">
        <f t="shared" si="18"/>
        <v>0</v>
      </c>
      <c r="G61" s="3">
        <f t="shared" si="19"/>
        <v>0</v>
      </c>
      <c r="H61" s="3">
        <f t="shared" si="20"/>
        <v>0</v>
      </c>
      <c r="I61" s="30">
        <f t="shared" si="10"/>
        <v>0</v>
      </c>
      <c r="J61" s="2">
        <f t="shared" si="11"/>
        <v>0</v>
      </c>
      <c r="K61" s="77">
        <f t="shared" si="12"/>
        <v>0</v>
      </c>
      <c r="L61" s="96">
        <f t="shared" si="13"/>
        <v>0</v>
      </c>
      <c r="M61" s="96">
        <f t="shared" si="14"/>
        <v>0</v>
      </c>
      <c r="N61" s="149">
        <f t="shared" si="15"/>
        <v>0</v>
      </c>
      <c r="O61" s="96"/>
      <c r="P61" s="144">
        <f t="shared" si="16"/>
        <v>0</v>
      </c>
      <c r="R61" s="153"/>
      <c r="AA61" s="87" t="s">
        <v>271</v>
      </c>
      <c r="AB61" s="87">
        <v>2</v>
      </c>
      <c r="AE61" s="87" t="s">
        <v>308</v>
      </c>
      <c r="AG61" s="87">
        <v>5</v>
      </c>
    </row>
    <row r="62" spans="1:33" x14ac:dyDescent="0.25">
      <c r="A62" s="62" t="s">
        <v>12</v>
      </c>
      <c r="B62" s="62" t="s">
        <v>232</v>
      </c>
      <c r="C62" s="30">
        <f t="shared" si="0"/>
        <v>1</v>
      </c>
      <c r="D62" s="10">
        <f t="shared" si="5"/>
        <v>1</v>
      </c>
      <c r="E62" s="64">
        <f t="shared" si="17"/>
        <v>1</v>
      </c>
      <c r="F62" s="3">
        <f t="shared" si="18"/>
        <v>0</v>
      </c>
      <c r="G62" s="3">
        <f t="shared" si="19"/>
        <v>0</v>
      </c>
      <c r="H62" s="3">
        <f t="shared" si="20"/>
        <v>1</v>
      </c>
      <c r="I62" s="30">
        <f t="shared" si="10"/>
        <v>0</v>
      </c>
      <c r="J62" s="2">
        <f t="shared" si="11"/>
        <v>0</v>
      </c>
      <c r="K62" s="77">
        <f t="shared" si="12"/>
        <v>1</v>
      </c>
      <c r="L62" s="96">
        <f t="shared" si="13"/>
        <v>1</v>
      </c>
      <c r="M62" s="96">
        <f t="shared" si="14"/>
        <v>0</v>
      </c>
      <c r="N62" s="149">
        <f t="shared" si="15"/>
        <v>0</v>
      </c>
      <c r="O62" s="96"/>
      <c r="P62" s="144">
        <f t="shared" si="16"/>
        <v>1</v>
      </c>
      <c r="R62" s="153"/>
      <c r="AA62" s="87" t="s">
        <v>273</v>
      </c>
      <c r="AB62" s="87">
        <v>1</v>
      </c>
      <c r="AE62" s="87" t="s">
        <v>18</v>
      </c>
      <c r="AF62" s="87" t="s">
        <v>274</v>
      </c>
      <c r="AG62" s="87">
        <v>1</v>
      </c>
    </row>
    <row r="63" spans="1:33" x14ac:dyDescent="0.25">
      <c r="A63" s="62" t="s">
        <v>12</v>
      </c>
      <c r="B63" s="62" t="s">
        <v>233</v>
      </c>
      <c r="C63" s="30">
        <f t="shared" si="0"/>
        <v>1</v>
      </c>
      <c r="D63" s="10">
        <f t="shared" si="5"/>
        <v>1</v>
      </c>
      <c r="E63" s="64">
        <f t="shared" si="17"/>
        <v>1</v>
      </c>
      <c r="F63" s="3">
        <f t="shared" si="18"/>
        <v>0</v>
      </c>
      <c r="G63" s="3">
        <f t="shared" si="19"/>
        <v>0</v>
      </c>
      <c r="H63" s="3">
        <f t="shared" si="20"/>
        <v>1</v>
      </c>
      <c r="I63" s="30">
        <f t="shared" si="10"/>
        <v>0</v>
      </c>
      <c r="J63" s="2">
        <f t="shared" si="11"/>
        <v>0</v>
      </c>
      <c r="K63" s="77">
        <f t="shared" si="12"/>
        <v>1</v>
      </c>
      <c r="L63" s="96">
        <f t="shared" si="13"/>
        <v>1</v>
      </c>
      <c r="M63" s="96">
        <f t="shared" si="14"/>
        <v>0</v>
      </c>
      <c r="N63" s="149">
        <f t="shared" si="15"/>
        <v>0</v>
      </c>
      <c r="O63" s="96"/>
      <c r="P63" s="144">
        <f t="shared" si="16"/>
        <v>1</v>
      </c>
      <c r="R63" s="153"/>
      <c r="Z63" s="94" t="s">
        <v>308</v>
      </c>
      <c r="AB63" s="87">
        <v>7</v>
      </c>
      <c r="AF63" s="87" t="s">
        <v>275</v>
      </c>
      <c r="AG63" s="87">
        <v>1</v>
      </c>
    </row>
    <row r="64" spans="1:33" x14ac:dyDescent="0.25">
      <c r="A64" s="62" t="s">
        <v>12</v>
      </c>
      <c r="B64" s="62" t="s">
        <v>234</v>
      </c>
      <c r="C64" s="30">
        <f t="shared" si="0"/>
        <v>1</v>
      </c>
      <c r="D64" s="10">
        <f t="shared" si="5"/>
        <v>1</v>
      </c>
      <c r="E64" s="64">
        <f t="shared" si="17"/>
        <v>1</v>
      </c>
      <c r="F64" s="3">
        <f t="shared" si="18"/>
        <v>0</v>
      </c>
      <c r="G64" s="3">
        <f t="shared" si="19"/>
        <v>0</v>
      </c>
      <c r="H64" s="3">
        <f t="shared" si="20"/>
        <v>1</v>
      </c>
      <c r="I64" s="30">
        <f t="shared" si="10"/>
        <v>0</v>
      </c>
      <c r="J64" s="2">
        <f t="shared" si="11"/>
        <v>0</v>
      </c>
      <c r="K64" s="77">
        <f t="shared" si="12"/>
        <v>1</v>
      </c>
      <c r="L64" s="96">
        <f t="shared" si="13"/>
        <v>1</v>
      </c>
      <c r="M64" s="96">
        <f t="shared" si="14"/>
        <v>0</v>
      </c>
      <c r="N64" s="149">
        <f t="shared" si="15"/>
        <v>0</v>
      </c>
      <c r="O64" s="96"/>
      <c r="P64" s="144">
        <f t="shared" si="16"/>
        <v>1</v>
      </c>
      <c r="R64" s="153"/>
      <c r="Z64" s="94" t="s">
        <v>18</v>
      </c>
      <c r="AA64" s="87" t="s">
        <v>276</v>
      </c>
      <c r="AB64" s="87">
        <v>4</v>
      </c>
      <c r="AF64" s="87" t="s">
        <v>276</v>
      </c>
      <c r="AG64" s="87">
        <v>3</v>
      </c>
    </row>
    <row r="65" spans="1:33" x14ac:dyDescent="0.25">
      <c r="A65" s="62" t="s">
        <v>12</v>
      </c>
      <c r="B65" s="62" t="s">
        <v>235</v>
      </c>
      <c r="C65" s="30">
        <f t="shared" si="0"/>
        <v>0</v>
      </c>
      <c r="D65" s="10">
        <f t="shared" si="5"/>
        <v>0</v>
      </c>
      <c r="E65" s="64">
        <f t="shared" si="17"/>
        <v>0</v>
      </c>
      <c r="F65" s="3">
        <f t="shared" si="18"/>
        <v>0</v>
      </c>
      <c r="G65" s="3">
        <f t="shared" si="19"/>
        <v>0</v>
      </c>
      <c r="H65" s="3">
        <f t="shared" si="20"/>
        <v>0</v>
      </c>
      <c r="I65" s="30">
        <f t="shared" si="10"/>
        <v>0</v>
      </c>
      <c r="J65" s="2">
        <f t="shared" si="11"/>
        <v>0</v>
      </c>
      <c r="K65" s="77">
        <f t="shared" si="12"/>
        <v>0</v>
      </c>
      <c r="L65" s="96">
        <f t="shared" si="13"/>
        <v>0</v>
      </c>
      <c r="M65" s="96">
        <f t="shared" si="14"/>
        <v>0</v>
      </c>
      <c r="N65" s="149">
        <f t="shared" si="15"/>
        <v>0</v>
      </c>
      <c r="O65" s="96"/>
      <c r="P65" s="144">
        <f t="shared" si="16"/>
        <v>0</v>
      </c>
      <c r="R65" s="153"/>
      <c r="Z65" s="94" t="s">
        <v>309</v>
      </c>
      <c r="AB65" s="87">
        <v>4</v>
      </c>
      <c r="AE65" s="87" t="s">
        <v>309</v>
      </c>
      <c r="AG65" s="87">
        <v>5</v>
      </c>
    </row>
    <row r="66" spans="1:33" x14ac:dyDescent="0.25">
      <c r="A66" s="62" t="s">
        <v>13</v>
      </c>
      <c r="B66" s="62" t="s">
        <v>236</v>
      </c>
      <c r="C66" s="30">
        <f t="shared" si="0"/>
        <v>0</v>
      </c>
      <c r="D66" s="10">
        <f t="shared" si="5"/>
        <v>0</v>
      </c>
      <c r="E66" s="64">
        <f t="shared" si="17"/>
        <v>0</v>
      </c>
      <c r="F66" s="3">
        <f t="shared" si="18"/>
        <v>0</v>
      </c>
      <c r="G66" s="3">
        <f t="shared" si="19"/>
        <v>0</v>
      </c>
      <c r="H66" s="3">
        <f t="shared" si="20"/>
        <v>0</v>
      </c>
      <c r="I66" s="30">
        <f t="shared" si="10"/>
        <v>0</v>
      </c>
      <c r="J66" s="2">
        <f t="shared" si="11"/>
        <v>0</v>
      </c>
      <c r="K66" s="77">
        <f t="shared" si="12"/>
        <v>0</v>
      </c>
      <c r="L66" s="96">
        <f t="shared" si="13"/>
        <v>0</v>
      </c>
      <c r="M66" s="96">
        <f t="shared" si="14"/>
        <v>0</v>
      </c>
      <c r="N66" s="149">
        <f t="shared" si="15"/>
        <v>0</v>
      </c>
      <c r="O66" s="96"/>
      <c r="P66" s="144">
        <f t="shared" si="16"/>
        <v>0</v>
      </c>
      <c r="R66" s="153"/>
      <c r="Z66" s="94" t="s">
        <v>21</v>
      </c>
      <c r="AA66" s="87" t="s">
        <v>279</v>
      </c>
      <c r="AB66" s="87">
        <v>2</v>
      </c>
      <c r="AE66" s="87" t="s">
        <v>19</v>
      </c>
      <c r="AF66" s="87" t="s">
        <v>277</v>
      </c>
      <c r="AG66" s="87">
        <v>1</v>
      </c>
    </row>
    <row r="67" spans="1:33" x14ac:dyDescent="0.25">
      <c r="A67" s="62" t="s">
        <v>13</v>
      </c>
      <c r="B67" s="62" t="s">
        <v>237</v>
      </c>
      <c r="C67" s="30">
        <f t="shared" si="0"/>
        <v>2</v>
      </c>
      <c r="D67" s="10">
        <f t="shared" si="5"/>
        <v>2</v>
      </c>
      <c r="E67" s="64">
        <f t="shared" si="17"/>
        <v>1</v>
      </c>
      <c r="F67" s="3">
        <f t="shared" si="18"/>
        <v>0</v>
      </c>
      <c r="G67" s="3">
        <f t="shared" si="19"/>
        <v>0</v>
      </c>
      <c r="H67" s="3">
        <f t="shared" si="20"/>
        <v>1</v>
      </c>
      <c r="I67" s="30">
        <f t="shared" si="10"/>
        <v>0</v>
      </c>
      <c r="J67" s="2">
        <f t="shared" si="11"/>
        <v>0</v>
      </c>
      <c r="K67" s="77">
        <f t="shared" si="12"/>
        <v>1</v>
      </c>
      <c r="L67" s="96">
        <f t="shared" si="13"/>
        <v>1</v>
      </c>
      <c r="M67" s="96">
        <f t="shared" si="14"/>
        <v>0</v>
      </c>
      <c r="N67" s="149">
        <f t="shared" si="15"/>
        <v>0</v>
      </c>
      <c r="O67" s="96"/>
      <c r="P67" s="144">
        <f t="shared" si="16"/>
        <v>1</v>
      </c>
      <c r="R67" s="153"/>
      <c r="AA67" s="87" t="s">
        <v>280</v>
      </c>
      <c r="AB67" s="87">
        <v>1</v>
      </c>
      <c r="AE67" s="87" t="s">
        <v>315</v>
      </c>
      <c r="AG67" s="87">
        <v>1</v>
      </c>
    </row>
    <row r="68" spans="1:33" x14ac:dyDescent="0.25">
      <c r="A68" s="62" t="s">
        <v>13</v>
      </c>
      <c r="B68" s="62" t="s">
        <v>238</v>
      </c>
      <c r="C68" s="30">
        <f t="shared" si="0"/>
        <v>0</v>
      </c>
      <c r="D68" s="10">
        <f t="shared" si="5"/>
        <v>0</v>
      </c>
      <c r="E68" s="64">
        <f t="shared" si="17"/>
        <v>0</v>
      </c>
      <c r="F68" s="3">
        <f t="shared" si="18"/>
        <v>0</v>
      </c>
      <c r="G68" s="3">
        <f t="shared" si="19"/>
        <v>0</v>
      </c>
      <c r="H68" s="3">
        <f t="shared" si="20"/>
        <v>0</v>
      </c>
      <c r="I68" s="30">
        <f t="shared" si="10"/>
        <v>0</v>
      </c>
      <c r="J68" s="2">
        <f t="shared" si="11"/>
        <v>0</v>
      </c>
      <c r="K68" s="77">
        <f t="shared" si="12"/>
        <v>0</v>
      </c>
      <c r="L68" s="96">
        <f t="shared" si="13"/>
        <v>0</v>
      </c>
      <c r="M68" s="96">
        <f t="shared" si="14"/>
        <v>0</v>
      </c>
      <c r="N68" s="149">
        <f t="shared" si="15"/>
        <v>0</v>
      </c>
      <c r="O68" s="96"/>
      <c r="P68" s="144">
        <f t="shared" si="16"/>
        <v>0</v>
      </c>
      <c r="R68" s="153"/>
      <c r="Z68" s="94" t="s">
        <v>310</v>
      </c>
      <c r="AB68" s="87">
        <v>3</v>
      </c>
      <c r="AE68" s="87" t="s">
        <v>21</v>
      </c>
      <c r="AF68" s="87" t="s">
        <v>279</v>
      </c>
      <c r="AG68" s="87">
        <v>1</v>
      </c>
    </row>
    <row r="69" spans="1:33" x14ac:dyDescent="0.25">
      <c r="A69" s="62" t="s">
        <v>13</v>
      </c>
      <c r="B69" s="62" t="s">
        <v>239</v>
      </c>
      <c r="C69" s="30">
        <f t="shared" si="0"/>
        <v>1</v>
      </c>
      <c r="D69" s="10">
        <f t="shared" si="5"/>
        <v>1</v>
      </c>
      <c r="E69" s="64">
        <f t="shared" si="17"/>
        <v>1</v>
      </c>
      <c r="F69" s="3">
        <f t="shared" si="18"/>
        <v>0</v>
      </c>
      <c r="G69" s="3">
        <f t="shared" si="19"/>
        <v>0</v>
      </c>
      <c r="H69" s="3">
        <f t="shared" si="20"/>
        <v>1</v>
      </c>
      <c r="I69" s="30">
        <f t="shared" si="10"/>
        <v>0</v>
      </c>
      <c r="J69" s="2">
        <f t="shared" si="11"/>
        <v>0</v>
      </c>
      <c r="K69" s="77">
        <f t="shared" si="12"/>
        <v>1</v>
      </c>
      <c r="L69" s="96">
        <f t="shared" si="13"/>
        <v>1</v>
      </c>
      <c r="M69" s="96">
        <f t="shared" si="14"/>
        <v>0</v>
      </c>
      <c r="N69" s="149">
        <f t="shared" si="15"/>
        <v>0</v>
      </c>
      <c r="O69" s="96"/>
      <c r="P69" s="144">
        <f t="shared" si="16"/>
        <v>1</v>
      </c>
      <c r="R69" s="153"/>
      <c r="Z69" s="94" t="s">
        <v>23</v>
      </c>
      <c r="AA69" s="87" t="s">
        <v>283</v>
      </c>
      <c r="AB69" s="87">
        <v>3</v>
      </c>
      <c r="AF69" s="87" t="s">
        <v>280</v>
      </c>
      <c r="AG69" s="87">
        <v>2</v>
      </c>
    </row>
    <row r="70" spans="1:33" x14ac:dyDescent="0.25">
      <c r="A70" s="62" t="s">
        <v>14</v>
      </c>
      <c r="B70" s="62" t="s">
        <v>293</v>
      </c>
      <c r="C70" s="30">
        <f t="shared" ref="C70:C122" si="21">D70+I70</f>
        <v>0</v>
      </c>
      <c r="D70" s="10">
        <f t="shared" si="5"/>
        <v>0</v>
      </c>
      <c r="E70" s="64">
        <f t="shared" si="17"/>
        <v>0</v>
      </c>
      <c r="F70" s="3">
        <f t="shared" si="18"/>
        <v>0</v>
      </c>
      <c r="G70" s="3">
        <f t="shared" si="19"/>
        <v>0</v>
      </c>
      <c r="H70" s="3">
        <f t="shared" si="20"/>
        <v>0</v>
      </c>
      <c r="I70" s="30">
        <f t="shared" si="10"/>
        <v>0</v>
      </c>
      <c r="J70" s="2">
        <f t="shared" si="11"/>
        <v>0</v>
      </c>
      <c r="K70" s="77">
        <f t="shared" si="12"/>
        <v>0</v>
      </c>
      <c r="L70" s="96">
        <f t="shared" si="13"/>
        <v>0</v>
      </c>
      <c r="M70" s="96">
        <f t="shared" si="14"/>
        <v>0</v>
      </c>
      <c r="N70" s="149">
        <f t="shared" si="15"/>
        <v>0</v>
      </c>
      <c r="O70" s="96"/>
      <c r="P70" s="144">
        <f t="shared" si="16"/>
        <v>0</v>
      </c>
      <c r="R70" s="153"/>
      <c r="AA70" s="87" t="s">
        <v>285</v>
      </c>
      <c r="AB70" s="87">
        <v>1</v>
      </c>
      <c r="AE70" s="87" t="s">
        <v>310</v>
      </c>
      <c r="AG70" s="87">
        <v>3</v>
      </c>
    </row>
    <row r="71" spans="1:33" x14ac:dyDescent="0.25">
      <c r="A71" s="62" t="s">
        <v>14</v>
      </c>
      <c r="B71" s="62" t="s">
        <v>294</v>
      </c>
      <c r="C71" s="30">
        <f t="shared" si="21"/>
        <v>0</v>
      </c>
      <c r="D71" s="10">
        <f t="shared" ref="D71:D122" si="22">SUMIFS(AB:AB,AA:AA,B71)</f>
        <v>0</v>
      </c>
      <c r="E71" s="64">
        <f t="shared" si="17"/>
        <v>0</v>
      </c>
      <c r="F71" s="3">
        <f t="shared" si="18"/>
        <v>0</v>
      </c>
      <c r="G71" s="3">
        <f t="shared" si="19"/>
        <v>0</v>
      </c>
      <c r="H71" s="3">
        <f t="shared" si="20"/>
        <v>0</v>
      </c>
      <c r="I71" s="30">
        <f t="shared" ref="I71:I119" si="23">SUMIFS(AG:AG,AF:AF,B71)</f>
        <v>0</v>
      </c>
      <c r="J71" s="2">
        <f t="shared" ref="J71:J119" si="24">ROUNDUP((I71*$H$132),0)</f>
        <v>0</v>
      </c>
      <c r="K71" s="77">
        <f t="shared" ref="K71:K119" si="25">J71+H71</f>
        <v>0</v>
      </c>
      <c r="L71" s="96">
        <f t="shared" ref="L71:L122" si="26">ROUNDUP((D71*$G$132),0)</f>
        <v>0</v>
      </c>
      <c r="M71" s="96">
        <f t="shared" ref="M71:M122" si="27">ROUND((D71*0.6*$G$132),0)</f>
        <v>0</v>
      </c>
      <c r="N71" s="149">
        <f t="shared" ref="N71:N122" si="28">M71+F71+G71</f>
        <v>0</v>
      </c>
      <c r="O71" s="96"/>
      <c r="P71" s="144">
        <f t="shared" ref="P71:P122" si="29">L71-N71</f>
        <v>0</v>
      </c>
      <c r="R71" s="153"/>
      <c r="AA71" s="87" t="s">
        <v>287</v>
      </c>
      <c r="AB71" s="87">
        <v>3</v>
      </c>
      <c r="AE71" s="87" t="s">
        <v>23</v>
      </c>
      <c r="AF71" s="87" t="s">
        <v>283</v>
      </c>
      <c r="AG71" s="87">
        <v>5</v>
      </c>
    </row>
    <row r="72" spans="1:33" x14ac:dyDescent="0.25">
      <c r="A72" s="62" t="s">
        <v>14</v>
      </c>
      <c r="B72" s="62" t="s">
        <v>240</v>
      </c>
      <c r="C72" s="30">
        <f t="shared" si="21"/>
        <v>0</v>
      </c>
      <c r="D72" s="10">
        <f t="shared" si="22"/>
        <v>0</v>
      </c>
      <c r="E72" s="64">
        <f t="shared" si="17"/>
        <v>0</v>
      </c>
      <c r="F72" s="3">
        <f t="shared" si="18"/>
        <v>0</v>
      </c>
      <c r="G72" s="3">
        <f t="shared" si="19"/>
        <v>0</v>
      </c>
      <c r="H72" s="3">
        <f t="shared" si="20"/>
        <v>0</v>
      </c>
      <c r="I72" s="30">
        <f t="shared" si="23"/>
        <v>0</v>
      </c>
      <c r="J72" s="2">
        <f t="shared" si="24"/>
        <v>0</v>
      </c>
      <c r="K72" s="77">
        <f t="shared" si="25"/>
        <v>0</v>
      </c>
      <c r="L72" s="96">
        <f t="shared" si="26"/>
        <v>0</v>
      </c>
      <c r="M72" s="96">
        <f t="shared" si="27"/>
        <v>0</v>
      </c>
      <c r="N72" s="149">
        <f t="shared" si="28"/>
        <v>0</v>
      </c>
      <c r="O72" s="96"/>
      <c r="P72" s="144">
        <f t="shared" si="29"/>
        <v>0</v>
      </c>
      <c r="R72" s="153"/>
      <c r="AA72" s="87" t="s">
        <v>289</v>
      </c>
      <c r="AB72" s="87">
        <v>1</v>
      </c>
      <c r="AF72" s="87" t="s">
        <v>284</v>
      </c>
      <c r="AG72" s="87">
        <v>5</v>
      </c>
    </row>
    <row r="73" spans="1:33" x14ac:dyDescent="0.25">
      <c r="A73" s="62" t="s">
        <v>14</v>
      </c>
      <c r="B73" s="62" t="s">
        <v>241</v>
      </c>
      <c r="C73" s="30">
        <f t="shared" si="21"/>
        <v>0</v>
      </c>
      <c r="D73" s="10">
        <f t="shared" si="22"/>
        <v>0</v>
      </c>
      <c r="E73" s="64">
        <f t="shared" si="17"/>
        <v>0</v>
      </c>
      <c r="F73" s="3">
        <f t="shared" si="18"/>
        <v>0</v>
      </c>
      <c r="G73" s="3">
        <f t="shared" si="19"/>
        <v>0</v>
      </c>
      <c r="H73" s="3">
        <f t="shared" si="20"/>
        <v>0</v>
      </c>
      <c r="I73" s="30">
        <f t="shared" si="23"/>
        <v>0</v>
      </c>
      <c r="J73" s="2">
        <f t="shared" si="24"/>
        <v>0</v>
      </c>
      <c r="K73" s="77">
        <f t="shared" si="25"/>
        <v>0</v>
      </c>
      <c r="L73" s="96">
        <f t="shared" si="26"/>
        <v>0</v>
      </c>
      <c r="M73" s="96">
        <f t="shared" si="27"/>
        <v>0</v>
      </c>
      <c r="N73" s="149">
        <f t="shared" si="28"/>
        <v>0</v>
      </c>
      <c r="O73" s="96"/>
      <c r="P73" s="144">
        <f t="shared" si="29"/>
        <v>0</v>
      </c>
      <c r="R73" s="153"/>
      <c r="Z73" s="94" t="s">
        <v>311</v>
      </c>
      <c r="AB73" s="87">
        <v>8</v>
      </c>
      <c r="AF73" s="87" t="s">
        <v>285</v>
      </c>
      <c r="AG73" s="87">
        <v>1</v>
      </c>
    </row>
    <row r="74" spans="1:33" x14ac:dyDescent="0.25">
      <c r="A74" s="62" t="s">
        <v>14</v>
      </c>
      <c r="B74" s="62" t="s">
        <v>242</v>
      </c>
      <c r="C74" s="30">
        <f t="shared" si="21"/>
        <v>4</v>
      </c>
      <c r="D74" s="10">
        <f t="shared" si="22"/>
        <v>3</v>
      </c>
      <c r="E74" s="64">
        <f t="shared" si="17"/>
        <v>1</v>
      </c>
      <c r="F74" s="3">
        <f t="shared" si="18"/>
        <v>0</v>
      </c>
      <c r="G74" s="3">
        <f t="shared" si="19"/>
        <v>0</v>
      </c>
      <c r="H74" s="3">
        <f t="shared" si="20"/>
        <v>1</v>
      </c>
      <c r="I74" s="30">
        <f t="shared" si="23"/>
        <v>1</v>
      </c>
      <c r="J74" s="2">
        <f t="shared" si="24"/>
        <v>1</v>
      </c>
      <c r="K74" s="77">
        <f t="shared" si="25"/>
        <v>2</v>
      </c>
      <c r="L74" s="96">
        <f t="shared" si="26"/>
        <v>1</v>
      </c>
      <c r="M74" s="96">
        <f t="shared" si="27"/>
        <v>0</v>
      </c>
      <c r="N74" s="149">
        <f t="shared" si="28"/>
        <v>0</v>
      </c>
      <c r="O74" s="96"/>
      <c r="P74" s="144">
        <f t="shared" si="29"/>
        <v>1</v>
      </c>
      <c r="R74" s="153"/>
      <c r="Z74" s="94" t="s">
        <v>75</v>
      </c>
      <c r="AB74" s="87">
        <v>1466</v>
      </c>
      <c r="AE74" s="87" t="s">
        <v>311</v>
      </c>
      <c r="AG74" s="87">
        <v>11</v>
      </c>
    </row>
    <row r="75" spans="1:33" x14ac:dyDescent="0.25">
      <c r="A75" s="62" t="s">
        <v>14</v>
      </c>
      <c r="B75" s="62" t="s">
        <v>243</v>
      </c>
      <c r="C75" s="30">
        <f t="shared" si="21"/>
        <v>0</v>
      </c>
      <c r="D75" s="10">
        <f t="shared" si="22"/>
        <v>0</v>
      </c>
      <c r="E75" s="64">
        <f t="shared" si="17"/>
        <v>0</v>
      </c>
      <c r="F75" s="3">
        <f t="shared" si="18"/>
        <v>0</v>
      </c>
      <c r="G75" s="3">
        <f t="shared" si="19"/>
        <v>0</v>
      </c>
      <c r="H75" s="3">
        <f t="shared" si="20"/>
        <v>0</v>
      </c>
      <c r="I75" s="30">
        <f t="shared" si="23"/>
        <v>0</v>
      </c>
      <c r="J75" s="2">
        <f t="shared" si="24"/>
        <v>0</v>
      </c>
      <c r="K75" s="77">
        <f t="shared" si="25"/>
        <v>0</v>
      </c>
      <c r="L75" s="96">
        <f t="shared" si="26"/>
        <v>0</v>
      </c>
      <c r="M75" s="96">
        <f t="shared" si="27"/>
        <v>0</v>
      </c>
      <c r="N75" s="149">
        <f t="shared" si="28"/>
        <v>0</v>
      </c>
      <c r="O75" s="96"/>
      <c r="P75" s="144">
        <f t="shared" si="29"/>
        <v>0</v>
      </c>
      <c r="R75" s="153"/>
      <c r="AE75" s="87" t="s">
        <v>75</v>
      </c>
      <c r="AG75" s="87">
        <v>374</v>
      </c>
    </row>
    <row r="76" spans="1:33" x14ac:dyDescent="0.25">
      <c r="A76" s="62" t="s">
        <v>14</v>
      </c>
      <c r="B76" s="62" t="s">
        <v>244</v>
      </c>
      <c r="C76" s="30">
        <f t="shared" si="21"/>
        <v>0</v>
      </c>
      <c r="D76" s="10">
        <f t="shared" si="22"/>
        <v>0</v>
      </c>
      <c r="E76" s="64">
        <f t="shared" si="17"/>
        <v>0</v>
      </c>
      <c r="F76" s="3">
        <f t="shared" si="18"/>
        <v>0</v>
      </c>
      <c r="G76" s="3">
        <f t="shared" si="19"/>
        <v>0</v>
      </c>
      <c r="H76" s="3">
        <f t="shared" si="20"/>
        <v>0</v>
      </c>
      <c r="I76" s="30">
        <f t="shared" si="23"/>
        <v>0</v>
      </c>
      <c r="J76" s="2">
        <f t="shared" si="24"/>
        <v>0</v>
      </c>
      <c r="K76" s="77">
        <f t="shared" si="25"/>
        <v>0</v>
      </c>
      <c r="L76" s="96">
        <f t="shared" si="26"/>
        <v>0</v>
      </c>
      <c r="M76" s="96">
        <f t="shared" si="27"/>
        <v>0</v>
      </c>
      <c r="N76" s="149">
        <f t="shared" si="28"/>
        <v>0</v>
      </c>
      <c r="O76" s="96"/>
      <c r="P76" s="144">
        <f t="shared" si="29"/>
        <v>0</v>
      </c>
      <c r="R76" s="153"/>
    </row>
    <row r="77" spans="1:33" x14ac:dyDescent="0.25">
      <c r="A77" s="62" t="s">
        <v>14</v>
      </c>
      <c r="B77" s="62" t="s">
        <v>245</v>
      </c>
      <c r="C77" s="30">
        <f t="shared" si="21"/>
        <v>3</v>
      </c>
      <c r="D77" s="10">
        <f t="shared" si="22"/>
        <v>2</v>
      </c>
      <c r="E77" s="64">
        <f t="shared" si="17"/>
        <v>1</v>
      </c>
      <c r="F77" s="3">
        <f t="shared" si="18"/>
        <v>0</v>
      </c>
      <c r="G77" s="3">
        <f t="shared" si="19"/>
        <v>0</v>
      </c>
      <c r="H77" s="3">
        <f t="shared" si="20"/>
        <v>1</v>
      </c>
      <c r="I77" s="30">
        <f t="shared" si="23"/>
        <v>1</v>
      </c>
      <c r="J77" s="2">
        <f t="shared" si="24"/>
        <v>1</v>
      </c>
      <c r="K77" s="77">
        <f t="shared" si="25"/>
        <v>2</v>
      </c>
      <c r="L77" s="96">
        <f t="shared" si="26"/>
        <v>1</v>
      </c>
      <c r="M77" s="96">
        <f t="shared" si="27"/>
        <v>0</v>
      </c>
      <c r="N77" s="149">
        <f t="shared" si="28"/>
        <v>0</v>
      </c>
      <c r="O77" s="96"/>
      <c r="P77" s="144">
        <f t="shared" si="29"/>
        <v>1</v>
      </c>
      <c r="R77" s="153"/>
    </row>
    <row r="78" spans="1:33" x14ac:dyDescent="0.25">
      <c r="A78" s="62" t="s">
        <v>14</v>
      </c>
      <c r="B78" s="62" t="s">
        <v>246</v>
      </c>
      <c r="C78" s="30">
        <f t="shared" si="21"/>
        <v>1</v>
      </c>
      <c r="D78" s="10">
        <f t="shared" si="22"/>
        <v>0</v>
      </c>
      <c r="E78" s="64">
        <f t="shared" si="17"/>
        <v>0</v>
      </c>
      <c r="F78" s="3">
        <f t="shared" si="18"/>
        <v>0</v>
      </c>
      <c r="G78" s="3">
        <f t="shared" si="19"/>
        <v>0</v>
      </c>
      <c r="H78" s="3">
        <f t="shared" si="20"/>
        <v>0</v>
      </c>
      <c r="I78" s="30">
        <f t="shared" si="23"/>
        <v>1</v>
      </c>
      <c r="J78" s="2">
        <f t="shared" si="24"/>
        <v>1</v>
      </c>
      <c r="K78" s="77">
        <f t="shared" si="25"/>
        <v>1</v>
      </c>
      <c r="L78" s="96">
        <f t="shared" si="26"/>
        <v>0</v>
      </c>
      <c r="M78" s="96">
        <f t="shared" si="27"/>
        <v>0</v>
      </c>
      <c r="N78" s="149">
        <f t="shared" si="28"/>
        <v>0</v>
      </c>
      <c r="O78" s="96"/>
      <c r="P78" s="144">
        <f t="shared" si="29"/>
        <v>0</v>
      </c>
      <c r="R78" s="153"/>
    </row>
    <row r="79" spans="1:33" x14ac:dyDescent="0.25">
      <c r="A79" s="62" t="s">
        <v>14</v>
      </c>
      <c r="B79" s="62" t="s">
        <v>247</v>
      </c>
      <c r="C79" s="30">
        <f t="shared" si="21"/>
        <v>1</v>
      </c>
      <c r="D79" s="10">
        <f t="shared" si="22"/>
        <v>1</v>
      </c>
      <c r="E79" s="64">
        <f t="shared" si="17"/>
        <v>1</v>
      </c>
      <c r="F79" s="3">
        <f t="shared" si="18"/>
        <v>0</v>
      </c>
      <c r="G79" s="3">
        <f t="shared" si="19"/>
        <v>0</v>
      </c>
      <c r="H79" s="3">
        <f t="shared" si="20"/>
        <v>1</v>
      </c>
      <c r="I79" s="30">
        <f t="shared" si="23"/>
        <v>0</v>
      </c>
      <c r="J79" s="2">
        <f t="shared" si="24"/>
        <v>0</v>
      </c>
      <c r="K79" s="77">
        <f t="shared" si="25"/>
        <v>1</v>
      </c>
      <c r="L79" s="96">
        <f t="shared" si="26"/>
        <v>1</v>
      </c>
      <c r="M79" s="96">
        <f t="shared" si="27"/>
        <v>0</v>
      </c>
      <c r="N79" s="149">
        <f t="shared" si="28"/>
        <v>0</v>
      </c>
      <c r="O79" s="96"/>
      <c r="P79" s="144">
        <f t="shared" si="29"/>
        <v>1</v>
      </c>
      <c r="R79" s="153"/>
    </row>
    <row r="80" spans="1:33" x14ac:dyDescent="0.25">
      <c r="A80" s="62" t="s">
        <v>14</v>
      </c>
      <c r="B80" s="62" t="s">
        <v>248</v>
      </c>
      <c r="C80" s="30">
        <f t="shared" si="21"/>
        <v>0</v>
      </c>
      <c r="D80" s="10">
        <f t="shared" si="22"/>
        <v>0</v>
      </c>
      <c r="E80" s="64">
        <f t="shared" si="17"/>
        <v>0</v>
      </c>
      <c r="F80" s="3">
        <f t="shared" si="18"/>
        <v>0</v>
      </c>
      <c r="G80" s="3">
        <f t="shared" si="19"/>
        <v>0</v>
      </c>
      <c r="H80" s="3">
        <f t="shared" si="20"/>
        <v>0</v>
      </c>
      <c r="I80" s="30">
        <f t="shared" si="23"/>
        <v>0</v>
      </c>
      <c r="J80" s="2">
        <f t="shared" si="24"/>
        <v>0</v>
      </c>
      <c r="K80" s="77">
        <f t="shared" si="25"/>
        <v>0</v>
      </c>
      <c r="L80" s="96">
        <f t="shared" si="26"/>
        <v>0</v>
      </c>
      <c r="M80" s="96">
        <f t="shared" si="27"/>
        <v>0</v>
      </c>
      <c r="N80" s="149">
        <f t="shared" si="28"/>
        <v>0</v>
      </c>
      <c r="O80" s="96"/>
      <c r="P80" s="144">
        <f t="shared" si="29"/>
        <v>0</v>
      </c>
      <c r="R80" s="153"/>
    </row>
    <row r="81" spans="1:18" x14ac:dyDescent="0.25">
      <c r="A81" s="62" t="s">
        <v>14</v>
      </c>
      <c r="B81" s="62" t="s">
        <v>249</v>
      </c>
      <c r="C81" s="30">
        <f t="shared" si="21"/>
        <v>0</v>
      </c>
      <c r="D81" s="10">
        <f t="shared" si="22"/>
        <v>0</v>
      </c>
      <c r="E81" s="64">
        <f t="shared" si="17"/>
        <v>0</v>
      </c>
      <c r="F81" s="3">
        <f t="shared" si="18"/>
        <v>0</v>
      </c>
      <c r="G81" s="3">
        <f t="shared" si="19"/>
        <v>0</v>
      </c>
      <c r="H81" s="3">
        <f t="shared" si="20"/>
        <v>0</v>
      </c>
      <c r="I81" s="30">
        <f t="shared" si="23"/>
        <v>0</v>
      </c>
      <c r="J81" s="2">
        <f t="shared" si="24"/>
        <v>0</v>
      </c>
      <c r="K81" s="77">
        <f t="shared" si="25"/>
        <v>0</v>
      </c>
      <c r="L81" s="96">
        <f t="shared" si="26"/>
        <v>0</v>
      </c>
      <c r="M81" s="96">
        <f t="shared" si="27"/>
        <v>0</v>
      </c>
      <c r="N81" s="149">
        <f t="shared" si="28"/>
        <v>0</v>
      </c>
      <c r="O81" s="96"/>
      <c r="P81" s="144">
        <f t="shared" si="29"/>
        <v>0</v>
      </c>
      <c r="R81" s="153"/>
    </row>
    <row r="82" spans="1:18" x14ac:dyDescent="0.25">
      <c r="A82" s="62" t="s">
        <v>14</v>
      </c>
      <c r="B82" s="62" t="s">
        <v>250</v>
      </c>
      <c r="C82" s="30">
        <f t="shared" si="21"/>
        <v>1</v>
      </c>
      <c r="D82" s="10">
        <f t="shared" si="22"/>
        <v>0</v>
      </c>
      <c r="E82" s="64">
        <f t="shared" si="17"/>
        <v>0</v>
      </c>
      <c r="F82" s="3">
        <f t="shared" si="18"/>
        <v>0</v>
      </c>
      <c r="G82" s="3">
        <f t="shared" si="19"/>
        <v>0</v>
      </c>
      <c r="H82" s="3">
        <f t="shared" si="20"/>
        <v>0</v>
      </c>
      <c r="I82" s="30">
        <f t="shared" si="23"/>
        <v>1</v>
      </c>
      <c r="J82" s="2">
        <f t="shared" si="24"/>
        <v>1</v>
      </c>
      <c r="K82" s="77">
        <f t="shared" si="25"/>
        <v>1</v>
      </c>
      <c r="L82" s="96">
        <f t="shared" si="26"/>
        <v>0</v>
      </c>
      <c r="M82" s="96">
        <f t="shared" si="27"/>
        <v>0</v>
      </c>
      <c r="N82" s="149">
        <f t="shared" si="28"/>
        <v>0</v>
      </c>
      <c r="O82" s="96"/>
      <c r="P82" s="144">
        <f t="shared" si="29"/>
        <v>0</v>
      </c>
      <c r="R82" s="153"/>
    </row>
    <row r="83" spans="1:18" x14ac:dyDescent="0.25">
      <c r="A83" s="62" t="s">
        <v>15</v>
      </c>
      <c r="B83" s="62" t="s">
        <v>251</v>
      </c>
      <c r="C83" s="30">
        <f t="shared" si="21"/>
        <v>1</v>
      </c>
      <c r="D83" s="10">
        <f t="shared" si="22"/>
        <v>0</v>
      </c>
      <c r="E83" s="64">
        <f t="shared" si="17"/>
        <v>0</v>
      </c>
      <c r="F83" s="3">
        <f t="shared" si="18"/>
        <v>0</v>
      </c>
      <c r="G83" s="3">
        <f t="shared" si="19"/>
        <v>0</v>
      </c>
      <c r="H83" s="3">
        <f t="shared" si="20"/>
        <v>0</v>
      </c>
      <c r="I83" s="30">
        <f t="shared" si="23"/>
        <v>1</v>
      </c>
      <c r="J83" s="2">
        <f t="shared" si="24"/>
        <v>1</v>
      </c>
      <c r="K83" s="77">
        <f t="shared" si="25"/>
        <v>1</v>
      </c>
      <c r="L83" s="96">
        <f t="shared" si="26"/>
        <v>0</v>
      </c>
      <c r="M83" s="96">
        <f t="shared" si="27"/>
        <v>0</v>
      </c>
      <c r="N83" s="149">
        <f t="shared" si="28"/>
        <v>0</v>
      </c>
      <c r="O83" s="96"/>
      <c r="P83" s="144">
        <f t="shared" si="29"/>
        <v>0</v>
      </c>
      <c r="R83" s="153"/>
    </row>
    <row r="84" spans="1:18" x14ac:dyDescent="0.25">
      <c r="A84" s="62" t="s">
        <v>15</v>
      </c>
      <c r="B84" s="62" t="s">
        <v>252</v>
      </c>
      <c r="C84" s="30">
        <f t="shared" si="21"/>
        <v>1</v>
      </c>
      <c r="D84" s="10">
        <f t="shared" si="22"/>
        <v>0</v>
      </c>
      <c r="E84" s="64">
        <f t="shared" si="17"/>
        <v>0</v>
      </c>
      <c r="F84" s="3">
        <f t="shared" si="18"/>
        <v>0</v>
      </c>
      <c r="G84" s="3">
        <f t="shared" si="19"/>
        <v>0</v>
      </c>
      <c r="H84" s="3">
        <f t="shared" si="20"/>
        <v>0</v>
      </c>
      <c r="I84" s="30">
        <f t="shared" si="23"/>
        <v>1</v>
      </c>
      <c r="J84" s="2">
        <f t="shared" si="24"/>
        <v>1</v>
      </c>
      <c r="K84" s="77">
        <f t="shared" si="25"/>
        <v>1</v>
      </c>
      <c r="L84" s="96">
        <f t="shared" si="26"/>
        <v>0</v>
      </c>
      <c r="M84" s="96">
        <f t="shared" si="27"/>
        <v>0</v>
      </c>
      <c r="N84" s="149">
        <f t="shared" si="28"/>
        <v>0</v>
      </c>
      <c r="O84" s="96"/>
      <c r="P84" s="144">
        <f t="shared" si="29"/>
        <v>0</v>
      </c>
      <c r="R84" s="153"/>
    </row>
    <row r="85" spans="1:18" x14ac:dyDescent="0.25">
      <c r="A85" s="62" t="s">
        <v>15</v>
      </c>
      <c r="B85" s="62" t="s">
        <v>253</v>
      </c>
      <c r="C85" s="30">
        <f t="shared" si="21"/>
        <v>1</v>
      </c>
      <c r="D85" s="10">
        <f t="shared" si="22"/>
        <v>1</v>
      </c>
      <c r="E85" s="64">
        <f t="shared" si="17"/>
        <v>1</v>
      </c>
      <c r="F85" s="3">
        <f t="shared" si="18"/>
        <v>0</v>
      </c>
      <c r="G85" s="3">
        <f t="shared" si="19"/>
        <v>0</v>
      </c>
      <c r="H85" s="3">
        <f t="shared" si="20"/>
        <v>1</v>
      </c>
      <c r="I85" s="30">
        <f t="shared" si="23"/>
        <v>0</v>
      </c>
      <c r="J85" s="2">
        <f t="shared" si="24"/>
        <v>0</v>
      </c>
      <c r="K85" s="77">
        <f t="shared" si="25"/>
        <v>1</v>
      </c>
      <c r="L85" s="96">
        <f t="shared" si="26"/>
        <v>1</v>
      </c>
      <c r="M85" s="96">
        <f t="shared" si="27"/>
        <v>0</v>
      </c>
      <c r="N85" s="149">
        <f t="shared" si="28"/>
        <v>0</v>
      </c>
      <c r="O85" s="96"/>
      <c r="P85" s="144">
        <f t="shared" si="29"/>
        <v>1</v>
      </c>
      <c r="R85" s="153"/>
    </row>
    <row r="86" spans="1:18" x14ac:dyDescent="0.25">
      <c r="A86" s="62" t="s">
        <v>15</v>
      </c>
      <c r="B86" s="62" t="s">
        <v>254</v>
      </c>
      <c r="C86" s="30">
        <f t="shared" si="21"/>
        <v>3</v>
      </c>
      <c r="D86" s="10">
        <f t="shared" si="22"/>
        <v>1</v>
      </c>
      <c r="E86" s="64">
        <f t="shared" si="17"/>
        <v>1</v>
      </c>
      <c r="F86" s="3">
        <f t="shared" si="18"/>
        <v>0</v>
      </c>
      <c r="G86" s="3">
        <f t="shared" si="19"/>
        <v>0</v>
      </c>
      <c r="H86" s="3">
        <f t="shared" si="20"/>
        <v>1</v>
      </c>
      <c r="I86" s="30">
        <f t="shared" si="23"/>
        <v>2</v>
      </c>
      <c r="J86" s="2">
        <f t="shared" si="24"/>
        <v>1</v>
      </c>
      <c r="K86" s="77">
        <f t="shared" si="25"/>
        <v>2</v>
      </c>
      <c r="L86" s="96">
        <f t="shared" si="26"/>
        <v>1</v>
      </c>
      <c r="M86" s="96">
        <f t="shared" si="27"/>
        <v>0</v>
      </c>
      <c r="N86" s="149">
        <f t="shared" si="28"/>
        <v>0</v>
      </c>
      <c r="O86" s="96"/>
      <c r="P86" s="144">
        <f t="shared" si="29"/>
        <v>1</v>
      </c>
      <c r="R86" s="153"/>
    </row>
    <row r="87" spans="1:18" x14ac:dyDescent="0.25">
      <c r="A87" s="62" t="s">
        <v>15</v>
      </c>
      <c r="B87" s="62" t="s">
        <v>255</v>
      </c>
      <c r="C87" s="30">
        <f t="shared" si="21"/>
        <v>44</v>
      </c>
      <c r="D87" s="10">
        <f t="shared" si="22"/>
        <v>33</v>
      </c>
      <c r="E87" s="64">
        <f t="shared" si="17"/>
        <v>3</v>
      </c>
      <c r="F87" s="3">
        <f t="shared" si="18"/>
        <v>2</v>
      </c>
      <c r="G87" s="3">
        <f t="shared" si="19"/>
        <v>0</v>
      </c>
      <c r="H87" s="3">
        <f t="shared" si="20"/>
        <v>5</v>
      </c>
      <c r="I87" s="30">
        <f t="shared" si="23"/>
        <v>11</v>
      </c>
      <c r="J87" s="2">
        <f t="shared" si="24"/>
        <v>1</v>
      </c>
      <c r="K87" s="77">
        <f t="shared" si="25"/>
        <v>6</v>
      </c>
      <c r="L87" s="96">
        <f t="shared" si="26"/>
        <v>5</v>
      </c>
      <c r="M87" s="96">
        <f t="shared" si="27"/>
        <v>3</v>
      </c>
      <c r="N87" s="149">
        <f t="shared" si="28"/>
        <v>5</v>
      </c>
      <c r="O87" s="96"/>
      <c r="P87" s="144">
        <f t="shared" si="29"/>
        <v>0</v>
      </c>
      <c r="R87" s="153"/>
    </row>
    <row r="88" spans="1:18" x14ac:dyDescent="0.25">
      <c r="A88" s="62" t="s">
        <v>15</v>
      </c>
      <c r="B88" s="62" t="s">
        <v>256</v>
      </c>
      <c r="C88" s="30">
        <f t="shared" si="21"/>
        <v>0</v>
      </c>
      <c r="D88" s="10">
        <f t="shared" si="22"/>
        <v>0</v>
      </c>
      <c r="E88" s="64">
        <f t="shared" si="17"/>
        <v>0</v>
      </c>
      <c r="F88" s="3">
        <f t="shared" si="18"/>
        <v>0</v>
      </c>
      <c r="G88" s="3">
        <f t="shared" si="19"/>
        <v>0</v>
      </c>
      <c r="H88" s="3">
        <f t="shared" si="20"/>
        <v>0</v>
      </c>
      <c r="I88" s="30">
        <f t="shared" si="23"/>
        <v>0</v>
      </c>
      <c r="J88" s="2">
        <f t="shared" si="24"/>
        <v>0</v>
      </c>
      <c r="K88" s="77">
        <f t="shared" si="25"/>
        <v>0</v>
      </c>
      <c r="L88" s="96">
        <f t="shared" si="26"/>
        <v>0</v>
      </c>
      <c r="M88" s="96">
        <f t="shared" si="27"/>
        <v>0</v>
      </c>
      <c r="N88" s="149">
        <f t="shared" si="28"/>
        <v>0</v>
      </c>
      <c r="O88" s="96"/>
      <c r="P88" s="144">
        <f t="shared" si="29"/>
        <v>0</v>
      </c>
      <c r="R88" s="153"/>
    </row>
    <row r="89" spans="1:18" x14ac:dyDescent="0.25">
      <c r="A89" s="62" t="s">
        <v>16</v>
      </c>
      <c r="B89" s="62" t="s">
        <v>257</v>
      </c>
      <c r="C89" s="30">
        <f t="shared" si="21"/>
        <v>0</v>
      </c>
      <c r="D89" s="10">
        <f t="shared" si="22"/>
        <v>0</v>
      </c>
      <c r="E89" s="64">
        <f t="shared" si="17"/>
        <v>0</v>
      </c>
      <c r="F89" s="3">
        <f t="shared" si="18"/>
        <v>0</v>
      </c>
      <c r="G89" s="3">
        <f t="shared" si="19"/>
        <v>0</v>
      </c>
      <c r="H89" s="3">
        <f t="shared" si="20"/>
        <v>0</v>
      </c>
      <c r="I89" s="30">
        <f t="shared" si="23"/>
        <v>0</v>
      </c>
      <c r="J89" s="2">
        <f t="shared" si="24"/>
        <v>0</v>
      </c>
      <c r="K89" s="77">
        <f t="shared" si="25"/>
        <v>0</v>
      </c>
      <c r="L89" s="96">
        <f t="shared" si="26"/>
        <v>0</v>
      </c>
      <c r="M89" s="96">
        <f t="shared" si="27"/>
        <v>0</v>
      </c>
      <c r="N89" s="149">
        <f t="shared" si="28"/>
        <v>0</v>
      </c>
      <c r="O89" s="96"/>
      <c r="P89" s="144">
        <f t="shared" si="29"/>
        <v>0</v>
      </c>
      <c r="R89" s="153"/>
    </row>
    <row r="90" spans="1:18" x14ac:dyDescent="0.25">
      <c r="A90" s="62" t="s">
        <v>16</v>
      </c>
      <c r="B90" s="62" t="s">
        <v>258</v>
      </c>
      <c r="C90" s="30">
        <f t="shared" si="21"/>
        <v>1</v>
      </c>
      <c r="D90" s="10">
        <f t="shared" si="22"/>
        <v>0</v>
      </c>
      <c r="E90" s="64">
        <f t="shared" si="17"/>
        <v>0</v>
      </c>
      <c r="F90" s="3">
        <f t="shared" si="18"/>
        <v>0</v>
      </c>
      <c r="G90" s="3">
        <f t="shared" si="19"/>
        <v>0</v>
      </c>
      <c r="H90" s="3">
        <f t="shared" si="20"/>
        <v>0</v>
      </c>
      <c r="I90" s="30">
        <f t="shared" si="23"/>
        <v>1</v>
      </c>
      <c r="J90" s="2">
        <f t="shared" si="24"/>
        <v>1</v>
      </c>
      <c r="K90" s="77">
        <f t="shared" si="25"/>
        <v>1</v>
      </c>
      <c r="L90" s="96">
        <f t="shared" si="26"/>
        <v>0</v>
      </c>
      <c r="M90" s="96">
        <f t="shared" si="27"/>
        <v>0</v>
      </c>
      <c r="N90" s="149">
        <f t="shared" si="28"/>
        <v>0</v>
      </c>
      <c r="O90" s="96"/>
      <c r="P90" s="144">
        <f t="shared" si="29"/>
        <v>0</v>
      </c>
      <c r="R90" s="153"/>
    </row>
    <row r="91" spans="1:18" x14ac:dyDescent="0.25">
      <c r="A91" s="62" t="s">
        <v>16</v>
      </c>
      <c r="B91" s="62" t="s">
        <v>259</v>
      </c>
      <c r="C91" s="30">
        <f t="shared" si="21"/>
        <v>0</v>
      </c>
      <c r="D91" s="10">
        <f t="shared" si="22"/>
        <v>0</v>
      </c>
      <c r="E91" s="64">
        <f t="shared" si="17"/>
        <v>0</v>
      </c>
      <c r="F91" s="3">
        <f t="shared" si="18"/>
        <v>0</v>
      </c>
      <c r="G91" s="3">
        <f t="shared" si="19"/>
        <v>0</v>
      </c>
      <c r="H91" s="3">
        <f t="shared" si="20"/>
        <v>0</v>
      </c>
      <c r="I91" s="30">
        <f t="shared" si="23"/>
        <v>0</v>
      </c>
      <c r="J91" s="2">
        <f t="shared" si="24"/>
        <v>0</v>
      </c>
      <c r="K91" s="77">
        <f t="shared" si="25"/>
        <v>0</v>
      </c>
      <c r="L91" s="96">
        <f t="shared" si="26"/>
        <v>0</v>
      </c>
      <c r="M91" s="96">
        <f t="shared" si="27"/>
        <v>0</v>
      </c>
      <c r="N91" s="149">
        <f t="shared" si="28"/>
        <v>0</v>
      </c>
      <c r="O91" s="96"/>
      <c r="P91" s="144">
        <f t="shared" si="29"/>
        <v>0</v>
      </c>
      <c r="R91" s="153"/>
    </row>
    <row r="92" spans="1:18" x14ac:dyDescent="0.25">
      <c r="A92" s="62" t="s">
        <v>16</v>
      </c>
      <c r="B92" s="62" t="s">
        <v>260</v>
      </c>
      <c r="C92" s="30">
        <f t="shared" si="21"/>
        <v>0</v>
      </c>
      <c r="D92" s="10">
        <f t="shared" si="22"/>
        <v>0</v>
      </c>
      <c r="E92" s="64">
        <f t="shared" si="17"/>
        <v>0</v>
      </c>
      <c r="F92" s="3">
        <f t="shared" si="18"/>
        <v>0</v>
      </c>
      <c r="G92" s="3">
        <f t="shared" si="19"/>
        <v>0</v>
      </c>
      <c r="H92" s="3">
        <f t="shared" si="20"/>
        <v>0</v>
      </c>
      <c r="I92" s="30">
        <f t="shared" si="23"/>
        <v>0</v>
      </c>
      <c r="J92" s="2">
        <f t="shared" si="24"/>
        <v>0</v>
      </c>
      <c r="K92" s="77">
        <f t="shared" si="25"/>
        <v>0</v>
      </c>
      <c r="L92" s="96">
        <f t="shared" si="26"/>
        <v>0</v>
      </c>
      <c r="M92" s="96">
        <f t="shared" si="27"/>
        <v>0</v>
      </c>
      <c r="N92" s="149">
        <f t="shared" si="28"/>
        <v>0</v>
      </c>
      <c r="O92" s="96"/>
      <c r="P92" s="144">
        <f t="shared" si="29"/>
        <v>0</v>
      </c>
      <c r="R92" s="153"/>
    </row>
    <row r="93" spans="1:18" x14ac:dyDescent="0.25">
      <c r="A93" s="62" t="s">
        <v>16</v>
      </c>
      <c r="B93" s="62" t="s">
        <v>261</v>
      </c>
      <c r="C93" s="30">
        <f t="shared" si="21"/>
        <v>0</v>
      </c>
      <c r="D93" s="10">
        <f t="shared" si="22"/>
        <v>0</v>
      </c>
      <c r="E93" s="64">
        <f t="shared" ref="E93:E122" si="30">IF(L93&gt;N93,ROUND((D93*0.6*$G$132),0)+P93,ROUND((D93*0.6*$G$132),0)+P93)</f>
        <v>0</v>
      </c>
      <c r="F93" s="3">
        <f t="shared" ref="F93:F122" si="31">ROUND((D93*0.35*$G$132),0)</f>
        <v>0</v>
      </c>
      <c r="G93" s="3">
        <f t="shared" ref="G93:G122" si="32">ROUND((D93*0.05*$G$132),0)</f>
        <v>0</v>
      </c>
      <c r="H93" s="3">
        <f t="shared" ref="H93:H122" si="33">SUM(E93:G93)</f>
        <v>0</v>
      </c>
      <c r="I93" s="30">
        <f t="shared" si="23"/>
        <v>0</v>
      </c>
      <c r="J93" s="2">
        <f t="shared" si="24"/>
        <v>0</v>
      </c>
      <c r="K93" s="77">
        <f t="shared" si="25"/>
        <v>0</v>
      </c>
      <c r="L93" s="96">
        <f t="shared" si="26"/>
        <v>0</v>
      </c>
      <c r="M93" s="96">
        <f t="shared" si="27"/>
        <v>0</v>
      </c>
      <c r="N93" s="149">
        <f t="shared" si="28"/>
        <v>0</v>
      </c>
      <c r="O93" s="96"/>
      <c r="P93" s="144">
        <f t="shared" si="29"/>
        <v>0</v>
      </c>
      <c r="R93" s="153"/>
    </row>
    <row r="94" spans="1:18" x14ac:dyDescent="0.25">
      <c r="A94" s="62" t="s">
        <v>16</v>
      </c>
      <c r="B94" s="62" t="s">
        <v>262</v>
      </c>
      <c r="C94" s="30">
        <f t="shared" si="21"/>
        <v>0</v>
      </c>
      <c r="D94" s="10">
        <f t="shared" si="22"/>
        <v>0</v>
      </c>
      <c r="E94" s="64">
        <f t="shared" si="30"/>
        <v>0</v>
      </c>
      <c r="F94" s="3">
        <f t="shared" si="31"/>
        <v>0</v>
      </c>
      <c r="G94" s="3">
        <f t="shared" si="32"/>
        <v>0</v>
      </c>
      <c r="H94" s="3">
        <f t="shared" si="33"/>
        <v>0</v>
      </c>
      <c r="I94" s="30">
        <f t="shared" si="23"/>
        <v>0</v>
      </c>
      <c r="J94" s="2">
        <f t="shared" si="24"/>
        <v>0</v>
      </c>
      <c r="K94" s="77">
        <f t="shared" si="25"/>
        <v>0</v>
      </c>
      <c r="L94" s="96">
        <f t="shared" si="26"/>
        <v>0</v>
      </c>
      <c r="M94" s="96">
        <f t="shared" si="27"/>
        <v>0</v>
      </c>
      <c r="N94" s="149">
        <f t="shared" si="28"/>
        <v>0</v>
      </c>
      <c r="O94" s="96"/>
      <c r="P94" s="144">
        <f t="shared" si="29"/>
        <v>0</v>
      </c>
      <c r="R94" s="153"/>
    </row>
    <row r="95" spans="1:18" x14ac:dyDescent="0.25">
      <c r="A95" s="62" t="s">
        <v>16</v>
      </c>
      <c r="B95" s="62" t="s">
        <v>263</v>
      </c>
      <c r="C95" s="30">
        <f t="shared" si="21"/>
        <v>0</v>
      </c>
      <c r="D95" s="10">
        <f t="shared" si="22"/>
        <v>0</v>
      </c>
      <c r="E95" s="64">
        <f t="shared" si="30"/>
        <v>0</v>
      </c>
      <c r="F95" s="3">
        <f t="shared" si="31"/>
        <v>0</v>
      </c>
      <c r="G95" s="3">
        <f t="shared" si="32"/>
        <v>0</v>
      </c>
      <c r="H95" s="3">
        <f t="shared" si="33"/>
        <v>0</v>
      </c>
      <c r="I95" s="30">
        <f t="shared" si="23"/>
        <v>0</v>
      </c>
      <c r="J95" s="2">
        <f t="shared" si="24"/>
        <v>0</v>
      </c>
      <c r="K95" s="77">
        <f t="shared" si="25"/>
        <v>0</v>
      </c>
      <c r="L95" s="96">
        <f t="shared" si="26"/>
        <v>0</v>
      </c>
      <c r="M95" s="96">
        <f t="shared" si="27"/>
        <v>0</v>
      </c>
      <c r="N95" s="149">
        <f t="shared" si="28"/>
        <v>0</v>
      </c>
      <c r="O95" s="96"/>
      <c r="P95" s="144">
        <f t="shared" si="29"/>
        <v>0</v>
      </c>
      <c r="R95" s="153"/>
    </row>
    <row r="96" spans="1:18" x14ac:dyDescent="0.25">
      <c r="A96" s="62" t="s">
        <v>16</v>
      </c>
      <c r="B96" s="62" t="s">
        <v>264</v>
      </c>
      <c r="C96" s="30">
        <f t="shared" si="21"/>
        <v>0</v>
      </c>
      <c r="D96" s="10">
        <f t="shared" si="22"/>
        <v>0</v>
      </c>
      <c r="E96" s="64">
        <f t="shared" si="30"/>
        <v>0</v>
      </c>
      <c r="F96" s="3">
        <f t="shared" si="31"/>
        <v>0</v>
      </c>
      <c r="G96" s="3">
        <f t="shared" si="32"/>
        <v>0</v>
      </c>
      <c r="H96" s="3">
        <f t="shared" si="33"/>
        <v>0</v>
      </c>
      <c r="I96" s="30">
        <f t="shared" si="23"/>
        <v>0</v>
      </c>
      <c r="J96" s="2">
        <f t="shared" si="24"/>
        <v>0</v>
      </c>
      <c r="K96" s="77">
        <f t="shared" si="25"/>
        <v>0</v>
      </c>
      <c r="L96" s="96">
        <f t="shared" si="26"/>
        <v>0</v>
      </c>
      <c r="M96" s="96">
        <f t="shared" si="27"/>
        <v>0</v>
      </c>
      <c r="N96" s="149">
        <f t="shared" si="28"/>
        <v>0</v>
      </c>
      <c r="O96" s="96"/>
      <c r="P96" s="144">
        <f t="shared" si="29"/>
        <v>0</v>
      </c>
      <c r="R96" s="153"/>
    </row>
    <row r="97" spans="1:18" x14ac:dyDescent="0.25">
      <c r="A97" s="62" t="s">
        <v>17</v>
      </c>
      <c r="B97" s="62" t="s">
        <v>265</v>
      </c>
      <c r="C97" s="30">
        <f t="shared" si="21"/>
        <v>2</v>
      </c>
      <c r="D97" s="10">
        <f t="shared" si="22"/>
        <v>0</v>
      </c>
      <c r="E97" s="64">
        <f t="shared" si="30"/>
        <v>0</v>
      </c>
      <c r="F97" s="3">
        <f t="shared" si="31"/>
        <v>0</v>
      </c>
      <c r="G97" s="3">
        <f t="shared" si="32"/>
        <v>0</v>
      </c>
      <c r="H97" s="3">
        <f t="shared" si="33"/>
        <v>0</v>
      </c>
      <c r="I97" s="30">
        <f t="shared" si="23"/>
        <v>2</v>
      </c>
      <c r="J97" s="2">
        <f t="shared" si="24"/>
        <v>1</v>
      </c>
      <c r="K97" s="77">
        <f t="shared" si="25"/>
        <v>1</v>
      </c>
      <c r="L97" s="96">
        <f t="shared" si="26"/>
        <v>0</v>
      </c>
      <c r="M97" s="96">
        <f t="shared" si="27"/>
        <v>0</v>
      </c>
      <c r="N97" s="149">
        <f t="shared" si="28"/>
        <v>0</v>
      </c>
      <c r="O97" s="96"/>
      <c r="P97" s="144">
        <f t="shared" si="29"/>
        <v>0</v>
      </c>
      <c r="R97" s="153"/>
    </row>
    <row r="98" spans="1:18" x14ac:dyDescent="0.25">
      <c r="A98" s="62" t="s">
        <v>17</v>
      </c>
      <c r="B98" s="62" t="s">
        <v>266</v>
      </c>
      <c r="C98" s="30">
        <f t="shared" si="21"/>
        <v>0</v>
      </c>
      <c r="D98" s="10">
        <f t="shared" si="22"/>
        <v>0</v>
      </c>
      <c r="E98" s="64">
        <f t="shared" si="30"/>
        <v>0</v>
      </c>
      <c r="F98" s="3">
        <f t="shared" si="31"/>
        <v>0</v>
      </c>
      <c r="G98" s="3">
        <f t="shared" si="32"/>
        <v>0</v>
      </c>
      <c r="H98" s="3">
        <f t="shared" si="33"/>
        <v>0</v>
      </c>
      <c r="I98" s="30">
        <f t="shared" si="23"/>
        <v>0</v>
      </c>
      <c r="J98" s="2">
        <f t="shared" si="24"/>
        <v>0</v>
      </c>
      <c r="K98" s="77">
        <f t="shared" si="25"/>
        <v>0</v>
      </c>
      <c r="L98" s="96">
        <f t="shared" si="26"/>
        <v>0</v>
      </c>
      <c r="M98" s="96">
        <f t="shared" si="27"/>
        <v>0</v>
      </c>
      <c r="N98" s="149">
        <f t="shared" si="28"/>
        <v>0</v>
      </c>
      <c r="O98" s="96"/>
      <c r="P98" s="144">
        <f t="shared" si="29"/>
        <v>0</v>
      </c>
      <c r="R98" s="153"/>
    </row>
    <row r="99" spans="1:18" x14ac:dyDescent="0.25">
      <c r="A99" s="62" t="s">
        <v>17</v>
      </c>
      <c r="B99" s="62" t="s">
        <v>267</v>
      </c>
      <c r="C99" s="30">
        <f t="shared" si="21"/>
        <v>1</v>
      </c>
      <c r="D99" s="10">
        <f t="shared" si="22"/>
        <v>0</v>
      </c>
      <c r="E99" s="64">
        <f t="shared" si="30"/>
        <v>0</v>
      </c>
      <c r="F99" s="3">
        <f t="shared" si="31"/>
        <v>0</v>
      </c>
      <c r="G99" s="3">
        <f t="shared" si="32"/>
        <v>0</v>
      </c>
      <c r="H99" s="3">
        <f t="shared" si="33"/>
        <v>0</v>
      </c>
      <c r="I99" s="30">
        <f t="shared" si="23"/>
        <v>1</v>
      </c>
      <c r="J99" s="2">
        <f t="shared" si="24"/>
        <v>1</v>
      </c>
      <c r="K99" s="77">
        <f t="shared" si="25"/>
        <v>1</v>
      </c>
      <c r="L99" s="96">
        <f t="shared" si="26"/>
        <v>0</v>
      </c>
      <c r="M99" s="96">
        <f t="shared" si="27"/>
        <v>0</v>
      </c>
      <c r="N99" s="149">
        <f t="shared" si="28"/>
        <v>0</v>
      </c>
      <c r="O99" s="96"/>
      <c r="P99" s="144">
        <f t="shared" si="29"/>
        <v>0</v>
      </c>
      <c r="R99" s="153"/>
    </row>
    <row r="100" spans="1:18" x14ac:dyDescent="0.25">
      <c r="A100" s="62" t="s">
        <v>17</v>
      </c>
      <c r="B100" s="62" t="s">
        <v>268</v>
      </c>
      <c r="C100" s="30">
        <f t="shared" si="21"/>
        <v>2</v>
      </c>
      <c r="D100" s="10">
        <f t="shared" si="22"/>
        <v>2</v>
      </c>
      <c r="E100" s="64">
        <f t="shared" si="30"/>
        <v>1</v>
      </c>
      <c r="F100" s="3">
        <f t="shared" si="31"/>
        <v>0</v>
      </c>
      <c r="G100" s="3">
        <f t="shared" si="32"/>
        <v>0</v>
      </c>
      <c r="H100" s="3">
        <f t="shared" si="33"/>
        <v>1</v>
      </c>
      <c r="I100" s="30">
        <f t="shared" si="23"/>
        <v>0</v>
      </c>
      <c r="J100" s="2">
        <f t="shared" si="24"/>
        <v>0</v>
      </c>
      <c r="K100" s="77">
        <f t="shared" si="25"/>
        <v>1</v>
      </c>
      <c r="L100" s="96">
        <f t="shared" si="26"/>
        <v>1</v>
      </c>
      <c r="M100" s="96">
        <f t="shared" si="27"/>
        <v>0</v>
      </c>
      <c r="N100" s="149">
        <f t="shared" si="28"/>
        <v>0</v>
      </c>
      <c r="O100" s="96"/>
      <c r="P100" s="144">
        <f t="shared" si="29"/>
        <v>1</v>
      </c>
      <c r="R100" s="153"/>
    </row>
    <row r="101" spans="1:18" x14ac:dyDescent="0.25">
      <c r="A101" s="62" t="s">
        <v>17</v>
      </c>
      <c r="B101" s="62" t="s">
        <v>269</v>
      </c>
      <c r="C101" s="30">
        <f t="shared" si="21"/>
        <v>1</v>
      </c>
      <c r="D101" s="10">
        <f t="shared" si="22"/>
        <v>1</v>
      </c>
      <c r="E101" s="64">
        <f t="shared" si="30"/>
        <v>1</v>
      </c>
      <c r="F101" s="3">
        <f t="shared" si="31"/>
        <v>0</v>
      </c>
      <c r="G101" s="3">
        <f t="shared" si="32"/>
        <v>0</v>
      </c>
      <c r="H101" s="3">
        <f t="shared" si="33"/>
        <v>1</v>
      </c>
      <c r="I101" s="30">
        <f t="shared" si="23"/>
        <v>0</v>
      </c>
      <c r="J101" s="2">
        <f t="shared" si="24"/>
        <v>0</v>
      </c>
      <c r="K101" s="77">
        <f t="shared" si="25"/>
        <v>1</v>
      </c>
      <c r="L101" s="96">
        <f t="shared" si="26"/>
        <v>1</v>
      </c>
      <c r="M101" s="96">
        <f t="shared" si="27"/>
        <v>0</v>
      </c>
      <c r="N101" s="149">
        <f t="shared" si="28"/>
        <v>0</v>
      </c>
      <c r="O101" s="96"/>
      <c r="P101" s="144">
        <f t="shared" si="29"/>
        <v>1</v>
      </c>
      <c r="R101" s="153"/>
    </row>
    <row r="102" spans="1:18" x14ac:dyDescent="0.25">
      <c r="A102" s="62" t="s">
        <v>17</v>
      </c>
      <c r="B102" s="62" t="s">
        <v>270</v>
      </c>
      <c r="C102" s="30">
        <f t="shared" si="21"/>
        <v>2</v>
      </c>
      <c r="D102" s="10">
        <f t="shared" si="22"/>
        <v>1</v>
      </c>
      <c r="E102" s="64">
        <f t="shared" si="30"/>
        <v>1</v>
      </c>
      <c r="F102" s="3">
        <f t="shared" si="31"/>
        <v>0</v>
      </c>
      <c r="G102" s="3">
        <f t="shared" si="32"/>
        <v>0</v>
      </c>
      <c r="H102" s="3">
        <f t="shared" si="33"/>
        <v>1</v>
      </c>
      <c r="I102" s="30">
        <f t="shared" si="23"/>
        <v>1</v>
      </c>
      <c r="J102" s="2">
        <f t="shared" si="24"/>
        <v>1</v>
      </c>
      <c r="K102" s="77">
        <f t="shared" si="25"/>
        <v>2</v>
      </c>
      <c r="L102" s="96">
        <f t="shared" si="26"/>
        <v>1</v>
      </c>
      <c r="M102" s="96">
        <f t="shared" si="27"/>
        <v>0</v>
      </c>
      <c r="N102" s="149">
        <f t="shared" si="28"/>
        <v>0</v>
      </c>
      <c r="O102" s="96"/>
      <c r="P102" s="144">
        <f t="shared" si="29"/>
        <v>1</v>
      </c>
      <c r="R102" s="153"/>
    </row>
    <row r="103" spans="1:18" x14ac:dyDescent="0.25">
      <c r="A103" s="62" t="s">
        <v>17</v>
      </c>
      <c r="B103" s="62" t="s">
        <v>271</v>
      </c>
      <c r="C103" s="30">
        <f t="shared" si="21"/>
        <v>2</v>
      </c>
      <c r="D103" s="10">
        <f t="shared" si="22"/>
        <v>2</v>
      </c>
      <c r="E103" s="64">
        <f t="shared" si="30"/>
        <v>1</v>
      </c>
      <c r="F103" s="3">
        <f t="shared" si="31"/>
        <v>0</v>
      </c>
      <c r="G103" s="3">
        <f t="shared" si="32"/>
        <v>0</v>
      </c>
      <c r="H103" s="3">
        <f t="shared" si="33"/>
        <v>1</v>
      </c>
      <c r="I103" s="30">
        <f t="shared" si="23"/>
        <v>0</v>
      </c>
      <c r="J103" s="2">
        <f t="shared" si="24"/>
        <v>0</v>
      </c>
      <c r="K103" s="77">
        <f t="shared" si="25"/>
        <v>1</v>
      </c>
      <c r="L103" s="96">
        <f t="shared" si="26"/>
        <v>1</v>
      </c>
      <c r="M103" s="96">
        <f t="shared" si="27"/>
        <v>0</v>
      </c>
      <c r="N103" s="149">
        <f t="shared" si="28"/>
        <v>0</v>
      </c>
      <c r="O103" s="96"/>
      <c r="P103" s="144">
        <f t="shared" si="29"/>
        <v>1</v>
      </c>
      <c r="R103" s="153"/>
    </row>
    <row r="104" spans="1:18" x14ac:dyDescent="0.25">
      <c r="A104" s="62" t="s">
        <v>17</v>
      </c>
      <c r="B104" s="62" t="s">
        <v>272</v>
      </c>
      <c r="C104" s="30">
        <f t="shared" si="21"/>
        <v>0</v>
      </c>
      <c r="D104" s="10">
        <f t="shared" si="22"/>
        <v>0</v>
      </c>
      <c r="E104" s="64">
        <f t="shared" si="30"/>
        <v>0</v>
      </c>
      <c r="F104" s="3">
        <f t="shared" si="31"/>
        <v>0</v>
      </c>
      <c r="G104" s="3">
        <f t="shared" si="32"/>
        <v>0</v>
      </c>
      <c r="H104" s="3">
        <f t="shared" si="33"/>
        <v>0</v>
      </c>
      <c r="I104" s="30">
        <f t="shared" si="23"/>
        <v>0</v>
      </c>
      <c r="J104" s="2">
        <f t="shared" si="24"/>
        <v>0</v>
      </c>
      <c r="K104" s="77">
        <f t="shared" si="25"/>
        <v>0</v>
      </c>
      <c r="L104" s="96">
        <f t="shared" si="26"/>
        <v>0</v>
      </c>
      <c r="M104" s="96">
        <f t="shared" si="27"/>
        <v>0</v>
      </c>
      <c r="N104" s="149">
        <f t="shared" si="28"/>
        <v>0</v>
      </c>
      <c r="O104" s="96"/>
      <c r="P104" s="144">
        <f t="shared" si="29"/>
        <v>0</v>
      </c>
      <c r="R104" s="153"/>
    </row>
    <row r="105" spans="1:18" x14ac:dyDescent="0.25">
      <c r="A105" s="62" t="s">
        <v>17</v>
      </c>
      <c r="B105" s="62" t="s">
        <v>273</v>
      </c>
      <c r="C105" s="30">
        <f t="shared" si="21"/>
        <v>2</v>
      </c>
      <c r="D105" s="10">
        <f t="shared" si="22"/>
        <v>1</v>
      </c>
      <c r="E105" s="64">
        <f t="shared" si="30"/>
        <v>1</v>
      </c>
      <c r="F105" s="3">
        <f t="shared" si="31"/>
        <v>0</v>
      </c>
      <c r="G105" s="3">
        <f t="shared" si="32"/>
        <v>0</v>
      </c>
      <c r="H105" s="3">
        <f t="shared" si="33"/>
        <v>1</v>
      </c>
      <c r="I105" s="30">
        <f t="shared" si="23"/>
        <v>1</v>
      </c>
      <c r="J105" s="2">
        <f t="shared" si="24"/>
        <v>1</v>
      </c>
      <c r="K105" s="77">
        <f t="shared" si="25"/>
        <v>2</v>
      </c>
      <c r="L105" s="96">
        <f t="shared" si="26"/>
        <v>1</v>
      </c>
      <c r="M105" s="96">
        <f t="shared" si="27"/>
        <v>0</v>
      </c>
      <c r="N105" s="149">
        <f t="shared" si="28"/>
        <v>0</v>
      </c>
      <c r="O105" s="96"/>
      <c r="P105" s="144">
        <f t="shared" si="29"/>
        <v>1</v>
      </c>
      <c r="R105" s="153"/>
    </row>
    <row r="106" spans="1:18" x14ac:dyDescent="0.25">
      <c r="A106" s="62" t="s">
        <v>18</v>
      </c>
      <c r="B106" s="62" t="s">
        <v>274</v>
      </c>
      <c r="C106" s="30">
        <f t="shared" si="21"/>
        <v>1</v>
      </c>
      <c r="D106" s="10">
        <f t="shared" si="22"/>
        <v>0</v>
      </c>
      <c r="E106" s="64">
        <f t="shared" si="30"/>
        <v>0</v>
      </c>
      <c r="F106" s="3">
        <f t="shared" si="31"/>
        <v>0</v>
      </c>
      <c r="G106" s="3">
        <f t="shared" si="32"/>
        <v>0</v>
      </c>
      <c r="H106" s="3">
        <f t="shared" si="33"/>
        <v>0</v>
      </c>
      <c r="I106" s="30">
        <f t="shared" si="23"/>
        <v>1</v>
      </c>
      <c r="J106" s="2">
        <f t="shared" si="24"/>
        <v>1</v>
      </c>
      <c r="K106" s="77">
        <f t="shared" si="25"/>
        <v>1</v>
      </c>
      <c r="L106" s="96">
        <f t="shared" si="26"/>
        <v>0</v>
      </c>
      <c r="M106" s="96">
        <f t="shared" si="27"/>
        <v>0</v>
      </c>
      <c r="N106" s="149">
        <f t="shared" si="28"/>
        <v>0</v>
      </c>
      <c r="O106" s="96"/>
      <c r="P106" s="144">
        <f t="shared" si="29"/>
        <v>0</v>
      </c>
      <c r="R106" s="153"/>
    </row>
    <row r="107" spans="1:18" x14ac:dyDescent="0.25">
      <c r="A107" s="62" t="s">
        <v>18</v>
      </c>
      <c r="B107" s="62" t="s">
        <v>275</v>
      </c>
      <c r="C107" s="30">
        <f t="shared" si="21"/>
        <v>1</v>
      </c>
      <c r="D107" s="10">
        <f t="shared" si="22"/>
        <v>0</v>
      </c>
      <c r="E107" s="64">
        <f t="shared" si="30"/>
        <v>0</v>
      </c>
      <c r="F107" s="3">
        <f t="shared" si="31"/>
        <v>0</v>
      </c>
      <c r="G107" s="3">
        <f t="shared" si="32"/>
        <v>0</v>
      </c>
      <c r="H107" s="3">
        <f t="shared" si="33"/>
        <v>0</v>
      </c>
      <c r="I107" s="30">
        <f t="shared" si="23"/>
        <v>1</v>
      </c>
      <c r="J107" s="2">
        <f t="shared" si="24"/>
        <v>1</v>
      </c>
      <c r="K107" s="77">
        <f t="shared" si="25"/>
        <v>1</v>
      </c>
      <c r="L107" s="96">
        <f t="shared" si="26"/>
        <v>0</v>
      </c>
      <c r="M107" s="96">
        <f t="shared" si="27"/>
        <v>0</v>
      </c>
      <c r="N107" s="149">
        <f t="shared" si="28"/>
        <v>0</v>
      </c>
      <c r="O107" s="96"/>
      <c r="P107" s="144">
        <f t="shared" si="29"/>
        <v>0</v>
      </c>
      <c r="R107" s="153"/>
    </row>
    <row r="108" spans="1:18" x14ac:dyDescent="0.25">
      <c r="A108" s="62" t="s">
        <v>18</v>
      </c>
      <c r="B108" s="62" t="s">
        <v>276</v>
      </c>
      <c r="C108" s="30">
        <f t="shared" si="21"/>
        <v>7</v>
      </c>
      <c r="D108" s="10">
        <f t="shared" si="22"/>
        <v>4</v>
      </c>
      <c r="E108" s="64">
        <f t="shared" si="30"/>
        <v>1</v>
      </c>
      <c r="F108" s="3">
        <f t="shared" si="31"/>
        <v>0</v>
      </c>
      <c r="G108" s="3">
        <f t="shared" si="32"/>
        <v>0</v>
      </c>
      <c r="H108" s="3">
        <f t="shared" si="33"/>
        <v>1</v>
      </c>
      <c r="I108" s="30">
        <f t="shared" si="23"/>
        <v>3</v>
      </c>
      <c r="J108" s="2">
        <f t="shared" si="24"/>
        <v>1</v>
      </c>
      <c r="K108" s="77">
        <f t="shared" si="25"/>
        <v>2</v>
      </c>
      <c r="L108" s="96">
        <f t="shared" si="26"/>
        <v>1</v>
      </c>
      <c r="M108" s="96">
        <f t="shared" si="27"/>
        <v>0</v>
      </c>
      <c r="N108" s="149">
        <f t="shared" si="28"/>
        <v>0</v>
      </c>
      <c r="O108" s="96"/>
      <c r="P108" s="144">
        <f t="shared" si="29"/>
        <v>1</v>
      </c>
      <c r="R108" s="153"/>
    </row>
    <row r="109" spans="1:18" x14ac:dyDescent="0.25">
      <c r="A109" s="62" t="s">
        <v>19</v>
      </c>
      <c r="B109" s="62" t="s">
        <v>277</v>
      </c>
      <c r="C109" s="30">
        <f t="shared" si="21"/>
        <v>1</v>
      </c>
      <c r="D109" s="10">
        <f t="shared" si="22"/>
        <v>0</v>
      </c>
      <c r="E109" s="64">
        <f t="shared" si="30"/>
        <v>0</v>
      </c>
      <c r="F109" s="3">
        <f t="shared" si="31"/>
        <v>0</v>
      </c>
      <c r="G109" s="3">
        <f t="shared" si="32"/>
        <v>0</v>
      </c>
      <c r="H109" s="3">
        <f t="shared" si="33"/>
        <v>0</v>
      </c>
      <c r="I109" s="30">
        <f t="shared" si="23"/>
        <v>1</v>
      </c>
      <c r="J109" s="2">
        <f t="shared" si="24"/>
        <v>1</v>
      </c>
      <c r="K109" s="77">
        <f t="shared" si="25"/>
        <v>1</v>
      </c>
      <c r="L109" s="96">
        <f t="shared" si="26"/>
        <v>0</v>
      </c>
      <c r="M109" s="96">
        <f t="shared" si="27"/>
        <v>0</v>
      </c>
      <c r="N109" s="149">
        <f t="shared" si="28"/>
        <v>0</v>
      </c>
      <c r="O109" s="96"/>
      <c r="P109" s="144">
        <f t="shared" si="29"/>
        <v>0</v>
      </c>
      <c r="R109" s="153"/>
    </row>
    <row r="110" spans="1:18" x14ac:dyDescent="0.25">
      <c r="A110" s="62" t="s">
        <v>20</v>
      </c>
      <c r="B110" s="62" t="s">
        <v>278</v>
      </c>
      <c r="C110" s="30">
        <f t="shared" si="21"/>
        <v>0</v>
      </c>
      <c r="D110" s="10">
        <f t="shared" si="22"/>
        <v>0</v>
      </c>
      <c r="E110" s="64">
        <f t="shared" si="30"/>
        <v>0</v>
      </c>
      <c r="F110" s="3">
        <f t="shared" si="31"/>
        <v>0</v>
      </c>
      <c r="G110" s="3">
        <f t="shared" si="32"/>
        <v>0</v>
      </c>
      <c r="H110" s="3">
        <f t="shared" si="33"/>
        <v>0</v>
      </c>
      <c r="I110" s="30">
        <f t="shared" si="23"/>
        <v>0</v>
      </c>
      <c r="J110" s="2">
        <f t="shared" si="24"/>
        <v>0</v>
      </c>
      <c r="K110" s="77">
        <f t="shared" si="25"/>
        <v>0</v>
      </c>
      <c r="L110" s="96">
        <f t="shared" si="26"/>
        <v>0</v>
      </c>
      <c r="M110" s="96">
        <f t="shared" si="27"/>
        <v>0</v>
      </c>
      <c r="N110" s="149">
        <f t="shared" si="28"/>
        <v>0</v>
      </c>
      <c r="O110" s="96"/>
      <c r="P110" s="144">
        <f t="shared" si="29"/>
        <v>0</v>
      </c>
      <c r="R110" s="153"/>
    </row>
    <row r="111" spans="1:18" x14ac:dyDescent="0.25">
      <c r="A111" s="62" t="s">
        <v>21</v>
      </c>
      <c r="B111" s="62" t="s">
        <v>279</v>
      </c>
      <c r="C111" s="30">
        <f t="shared" si="21"/>
        <v>3</v>
      </c>
      <c r="D111" s="10">
        <f t="shared" si="22"/>
        <v>2</v>
      </c>
      <c r="E111" s="64">
        <f t="shared" si="30"/>
        <v>1</v>
      </c>
      <c r="F111" s="3">
        <f t="shared" si="31"/>
        <v>0</v>
      </c>
      <c r="G111" s="3">
        <f t="shared" si="32"/>
        <v>0</v>
      </c>
      <c r="H111" s="3">
        <f t="shared" si="33"/>
        <v>1</v>
      </c>
      <c r="I111" s="30">
        <f t="shared" si="23"/>
        <v>1</v>
      </c>
      <c r="J111" s="2">
        <f t="shared" si="24"/>
        <v>1</v>
      </c>
      <c r="K111" s="77">
        <f t="shared" si="25"/>
        <v>2</v>
      </c>
      <c r="L111" s="96">
        <f t="shared" si="26"/>
        <v>1</v>
      </c>
      <c r="M111" s="96">
        <f t="shared" si="27"/>
        <v>0</v>
      </c>
      <c r="N111" s="149">
        <f t="shared" si="28"/>
        <v>0</v>
      </c>
      <c r="O111" s="96"/>
      <c r="P111" s="144">
        <f t="shared" si="29"/>
        <v>1</v>
      </c>
      <c r="R111" s="153"/>
    </row>
    <row r="112" spans="1:18" x14ac:dyDescent="0.25">
      <c r="A112" s="62" t="s">
        <v>21</v>
      </c>
      <c r="B112" s="62" t="s">
        <v>280</v>
      </c>
      <c r="C112" s="30">
        <f t="shared" si="21"/>
        <v>3</v>
      </c>
      <c r="D112" s="10">
        <f t="shared" si="22"/>
        <v>1</v>
      </c>
      <c r="E112" s="64">
        <f t="shared" si="30"/>
        <v>1</v>
      </c>
      <c r="F112" s="3">
        <f t="shared" si="31"/>
        <v>0</v>
      </c>
      <c r="G112" s="3">
        <f t="shared" si="32"/>
        <v>0</v>
      </c>
      <c r="H112" s="3">
        <f t="shared" si="33"/>
        <v>1</v>
      </c>
      <c r="I112" s="30">
        <f t="shared" si="23"/>
        <v>2</v>
      </c>
      <c r="J112" s="2">
        <f t="shared" si="24"/>
        <v>1</v>
      </c>
      <c r="K112" s="77">
        <f t="shared" si="25"/>
        <v>2</v>
      </c>
      <c r="L112" s="96">
        <f t="shared" si="26"/>
        <v>1</v>
      </c>
      <c r="M112" s="96">
        <f t="shared" si="27"/>
        <v>0</v>
      </c>
      <c r="N112" s="149">
        <f t="shared" si="28"/>
        <v>0</v>
      </c>
      <c r="O112" s="96"/>
      <c r="P112" s="144">
        <f t="shared" si="29"/>
        <v>1</v>
      </c>
      <c r="R112" s="153"/>
    </row>
    <row r="113" spans="1:18" x14ac:dyDescent="0.25">
      <c r="A113" s="62" t="s">
        <v>22</v>
      </c>
      <c r="B113" s="62" t="s">
        <v>281</v>
      </c>
      <c r="C113" s="30">
        <f t="shared" si="21"/>
        <v>0</v>
      </c>
      <c r="D113" s="10">
        <f t="shared" si="22"/>
        <v>0</v>
      </c>
      <c r="E113" s="64">
        <f t="shared" si="30"/>
        <v>0</v>
      </c>
      <c r="F113" s="3">
        <f t="shared" si="31"/>
        <v>0</v>
      </c>
      <c r="G113" s="3">
        <f t="shared" si="32"/>
        <v>0</v>
      </c>
      <c r="H113" s="3">
        <f t="shared" si="33"/>
        <v>0</v>
      </c>
      <c r="I113" s="30">
        <f t="shared" si="23"/>
        <v>0</v>
      </c>
      <c r="J113" s="2">
        <f t="shared" si="24"/>
        <v>0</v>
      </c>
      <c r="K113" s="77">
        <f t="shared" si="25"/>
        <v>0</v>
      </c>
      <c r="L113" s="96">
        <f t="shared" si="26"/>
        <v>0</v>
      </c>
      <c r="M113" s="96">
        <f t="shared" si="27"/>
        <v>0</v>
      </c>
      <c r="N113" s="149">
        <f t="shared" si="28"/>
        <v>0</v>
      </c>
      <c r="O113" s="96"/>
      <c r="P113" s="144">
        <f t="shared" si="29"/>
        <v>0</v>
      </c>
      <c r="R113" s="153"/>
    </row>
    <row r="114" spans="1:18" x14ac:dyDescent="0.25">
      <c r="A114" s="62" t="s">
        <v>23</v>
      </c>
      <c r="B114" s="62" t="s">
        <v>282</v>
      </c>
      <c r="C114" s="30">
        <f t="shared" si="21"/>
        <v>0</v>
      </c>
      <c r="D114" s="10">
        <f t="shared" si="22"/>
        <v>0</v>
      </c>
      <c r="E114" s="64">
        <f t="shared" si="30"/>
        <v>0</v>
      </c>
      <c r="F114" s="3">
        <f t="shared" si="31"/>
        <v>0</v>
      </c>
      <c r="G114" s="3">
        <f t="shared" si="32"/>
        <v>0</v>
      </c>
      <c r="H114" s="3">
        <f t="shared" si="33"/>
        <v>0</v>
      </c>
      <c r="I114" s="30">
        <f t="shared" si="23"/>
        <v>0</v>
      </c>
      <c r="J114" s="2">
        <f t="shared" si="24"/>
        <v>0</v>
      </c>
      <c r="K114" s="77">
        <f t="shared" si="25"/>
        <v>0</v>
      </c>
      <c r="L114" s="96">
        <f t="shared" si="26"/>
        <v>0</v>
      </c>
      <c r="M114" s="96">
        <f t="shared" si="27"/>
        <v>0</v>
      </c>
      <c r="N114" s="149">
        <f t="shared" si="28"/>
        <v>0</v>
      </c>
      <c r="O114" s="96"/>
      <c r="P114" s="144">
        <f t="shared" si="29"/>
        <v>0</v>
      </c>
      <c r="R114" s="153"/>
    </row>
    <row r="115" spans="1:18" x14ac:dyDescent="0.25">
      <c r="A115" s="62" t="s">
        <v>23</v>
      </c>
      <c r="B115" s="62" t="s">
        <v>283</v>
      </c>
      <c r="C115" s="30">
        <f t="shared" si="21"/>
        <v>8</v>
      </c>
      <c r="D115" s="10">
        <f t="shared" si="22"/>
        <v>3</v>
      </c>
      <c r="E115" s="64">
        <f t="shared" si="30"/>
        <v>1</v>
      </c>
      <c r="F115" s="3">
        <f t="shared" si="31"/>
        <v>0</v>
      </c>
      <c r="G115" s="3">
        <f t="shared" si="32"/>
        <v>0</v>
      </c>
      <c r="H115" s="3">
        <f t="shared" si="33"/>
        <v>1</v>
      </c>
      <c r="I115" s="30">
        <f t="shared" si="23"/>
        <v>5</v>
      </c>
      <c r="J115" s="2">
        <f t="shared" si="24"/>
        <v>1</v>
      </c>
      <c r="K115" s="77">
        <f t="shared" si="25"/>
        <v>2</v>
      </c>
      <c r="L115" s="96">
        <f t="shared" si="26"/>
        <v>1</v>
      </c>
      <c r="M115" s="96">
        <f t="shared" si="27"/>
        <v>0</v>
      </c>
      <c r="N115" s="149">
        <f t="shared" si="28"/>
        <v>0</v>
      </c>
      <c r="O115" s="96"/>
      <c r="P115" s="144">
        <f t="shared" si="29"/>
        <v>1</v>
      </c>
      <c r="R115" s="153"/>
    </row>
    <row r="116" spans="1:18" x14ac:dyDescent="0.25">
      <c r="A116" s="62" t="s">
        <v>23</v>
      </c>
      <c r="B116" s="62" t="s">
        <v>284</v>
      </c>
      <c r="C116" s="30">
        <f t="shared" si="21"/>
        <v>5</v>
      </c>
      <c r="D116" s="10">
        <f t="shared" si="22"/>
        <v>0</v>
      </c>
      <c r="E116" s="64">
        <f t="shared" si="30"/>
        <v>0</v>
      </c>
      <c r="F116" s="3">
        <f t="shared" si="31"/>
        <v>0</v>
      </c>
      <c r="G116" s="3">
        <f t="shared" si="32"/>
        <v>0</v>
      </c>
      <c r="H116" s="3">
        <f t="shared" si="33"/>
        <v>0</v>
      </c>
      <c r="I116" s="30">
        <f t="shared" si="23"/>
        <v>5</v>
      </c>
      <c r="J116" s="2">
        <f t="shared" si="24"/>
        <v>1</v>
      </c>
      <c r="K116" s="77">
        <f t="shared" si="25"/>
        <v>1</v>
      </c>
      <c r="L116" s="96">
        <f t="shared" si="26"/>
        <v>0</v>
      </c>
      <c r="M116" s="96">
        <f t="shared" si="27"/>
        <v>0</v>
      </c>
      <c r="N116" s="149">
        <f t="shared" si="28"/>
        <v>0</v>
      </c>
      <c r="O116" s="96"/>
      <c r="P116" s="144">
        <f t="shared" si="29"/>
        <v>0</v>
      </c>
      <c r="R116" s="153"/>
    </row>
    <row r="117" spans="1:18" x14ac:dyDescent="0.25">
      <c r="A117" s="62" t="s">
        <v>23</v>
      </c>
      <c r="B117" s="62" t="s">
        <v>285</v>
      </c>
      <c r="C117" s="30">
        <f t="shared" si="21"/>
        <v>2</v>
      </c>
      <c r="D117" s="10">
        <f t="shared" si="22"/>
        <v>1</v>
      </c>
      <c r="E117" s="64">
        <f t="shared" si="30"/>
        <v>1</v>
      </c>
      <c r="F117" s="3">
        <f t="shared" si="31"/>
        <v>0</v>
      </c>
      <c r="G117" s="3">
        <f t="shared" si="32"/>
        <v>0</v>
      </c>
      <c r="H117" s="3">
        <f t="shared" si="33"/>
        <v>1</v>
      </c>
      <c r="I117" s="30">
        <f t="shared" si="23"/>
        <v>1</v>
      </c>
      <c r="J117" s="2">
        <f t="shared" si="24"/>
        <v>1</v>
      </c>
      <c r="K117" s="77">
        <f t="shared" si="25"/>
        <v>2</v>
      </c>
      <c r="L117" s="96">
        <f t="shared" si="26"/>
        <v>1</v>
      </c>
      <c r="M117" s="96">
        <f t="shared" si="27"/>
        <v>0</v>
      </c>
      <c r="N117" s="149">
        <f t="shared" si="28"/>
        <v>0</v>
      </c>
      <c r="O117" s="96"/>
      <c r="P117" s="144">
        <f t="shared" si="29"/>
        <v>1</v>
      </c>
      <c r="R117" s="153"/>
    </row>
    <row r="118" spans="1:18" x14ac:dyDescent="0.25">
      <c r="A118" s="62" t="s">
        <v>23</v>
      </c>
      <c r="B118" s="62" t="s">
        <v>286</v>
      </c>
      <c r="C118" s="30">
        <f t="shared" si="21"/>
        <v>0</v>
      </c>
      <c r="D118" s="10">
        <f t="shared" si="22"/>
        <v>0</v>
      </c>
      <c r="E118" s="64">
        <f t="shared" si="30"/>
        <v>0</v>
      </c>
      <c r="F118" s="3">
        <f t="shared" si="31"/>
        <v>0</v>
      </c>
      <c r="G118" s="3">
        <f t="shared" si="32"/>
        <v>0</v>
      </c>
      <c r="H118" s="3">
        <f t="shared" si="33"/>
        <v>0</v>
      </c>
      <c r="I118" s="30">
        <f t="shared" si="23"/>
        <v>0</v>
      </c>
      <c r="J118" s="2">
        <f t="shared" si="24"/>
        <v>0</v>
      </c>
      <c r="K118" s="77">
        <f t="shared" si="25"/>
        <v>0</v>
      </c>
      <c r="L118" s="96">
        <f t="shared" si="26"/>
        <v>0</v>
      </c>
      <c r="M118" s="96">
        <f t="shared" si="27"/>
        <v>0</v>
      </c>
      <c r="N118" s="149">
        <f t="shared" si="28"/>
        <v>0</v>
      </c>
      <c r="O118" s="96"/>
      <c r="P118" s="144">
        <f t="shared" si="29"/>
        <v>0</v>
      </c>
      <c r="R118" s="153"/>
    </row>
    <row r="119" spans="1:18" x14ac:dyDescent="0.25">
      <c r="A119" s="62" t="s">
        <v>23</v>
      </c>
      <c r="B119" s="62" t="s">
        <v>287</v>
      </c>
      <c r="C119" s="30">
        <f t="shared" si="21"/>
        <v>3</v>
      </c>
      <c r="D119" s="10">
        <f t="shared" si="22"/>
        <v>3</v>
      </c>
      <c r="E119" s="64">
        <f t="shared" si="30"/>
        <v>1</v>
      </c>
      <c r="F119" s="3">
        <f t="shared" si="31"/>
        <v>0</v>
      </c>
      <c r="G119" s="3">
        <f t="shared" si="32"/>
        <v>0</v>
      </c>
      <c r="H119" s="3">
        <f t="shared" si="33"/>
        <v>1</v>
      </c>
      <c r="I119" s="30">
        <f t="shared" si="23"/>
        <v>0</v>
      </c>
      <c r="J119" s="2">
        <f t="shared" si="24"/>
        <v>0</v>
      </c>
      <c r="K119" s="77">
        <f t="shared" si="25"/>
        <v>1</v>
      </c>
      <c r="L119" s="96">
        <f t="shared" si="26"/>
        <v>1</v>
      </c>
      <c r="M119" s="96">
        <f t="shared" si="27"/>
        <v>0</v>
      </c>
      <c r="N119" s="149">
        <f t="shared" si="28"/>
        <v>0</v>
      </c>
      <c r="O119" s="96"/>
      <c r="P119" s="144">
        <f t="shared" si="29"/>
        <v>1</v>
      </c>
      <c r="R119" s="153"/>
    </row>
    <row r="120" spans="1:18" x14ac:dyDescent="0.25">
      <c r="A120" s="62" t="s">
        <v>23</v>
      </c>
      <c r="B120" s="62" t="s">
        <v>288</v>
      </c>
      <c r="C120" s="30">
        <f t="shared" si="21"/>
        <v>0</v>
      </c>
      <c r="D120" s="10">
        <f t="shared" si="22"/>
        <v>0</v>
      </c>
      <c r="E120" s="64">
        <f t="shared" si="30"/>
        <v>0</v>
      </c>
      <c r="F120" s="3">
        <f t="shared" si="31"/>
        <v>0</v>
      </c>
      <c r="G120" s="3">
        <f t="shared" si="32"/>
        <v>0</v>
      </c>
      <c r="H120" s="3">
        <f t="shared" si="33"/>
        <v>0</v>
      </c>
      <c r="I120" s="30">
        <f>SUMIFS(AG:AG,AF:AF,B120)</f>
        <v>0</v>
      </c>
      <c r="J120" s="2">
        <f>ROUNDUP((I120*$H$132),0)</f>
        <v>0</v>
      </c>
      <c r="K120" s="77">
        <f>J120+H120</f>
        <v>0</v>
      </c>
      <c r="L120" s="96">
        <f t="shared" si="26"/>
        <v>0</v>
      </c>
      <c r="M120" s="96">
        <f t="shared" si="27"/>
        <v>0</v>
      </c>
      <c r="N120" s="149">
        <f t="shared" si="28"/>
        <v>0</v>
      </c>
      <c r="O120" s="96"/>
      <c r="P120" s="144">
        <f t="shared" si="29"/>
        <v>0</v>
      </c>
      <c r="R120" s="153"/>
    </row>
    <row r="121" spans="1:18" x14ac:dyDescent="0.25">
      <c r="A121" s="62" t="s">
        <v>23</v>
      </c>
      <c r="B121" s="62" t="s">
        <v>289</v>
      </c>
      <c r="C121" s="30">
        <f t="shared" si="21"/>
        <v>1</v>
      </c>
      <c r="D121" s="10">
        <f t="shared" si="22"/>
        <v>1</v>
      </c>
      <c r="E121" s="64">
        <f t="shared" si="30"/>
        <v>1</v>
      </c>
      <c r="F121" s="3">
        <f t="shared" si="31"/>
        <v>0</v>
      </c>
      <c r="G121" s="3">
        <f t="shared" si="32"/>
        <v>0</v>
      </c>
      <c r="H121" s="3">
        <f t="shared" si="33"/>
        <v>1</v>
      </c>
      <c r="I121" s="30">
        <f t="shared" ref="I121:I122" si="34">SUMIFS(AG:AG,AF:AF,B121)</f>
        <v>0</v>
      </c>
      <c r="J121" s="2">
        <f t="shared" ref="J121:J122" si="35">ROUNDUP((I121*$H$132),0)</f>
        <v>0</v>
      </c>
      <c r="K121" s="77">
        <f t="shared" ref="K121:K122" si="36">J121+H121</f>
        <v>1</v>
      </c>
      <c r="L121" s="96">
        <f t="shared" si="26"/>
        <v>1</v>
      </c>
      <c r="M121" s="96">
        <f t="shared" si="27"/>
        <v>0</v>
      </c>
      <c r="N121" s="149">
        <f t="shared" si="28"/>
        <v>0</v>
      </c>
      <c r="O121" s="96"/>
      <c r="P121" s="144">
        <f t="shared" si="29"/>
        <v>1</v>
      </c>
      <c r="R121" s="153"/>
    </row>
    <row r="122" spans="1:18" x14ac:dyDescent="0.25">
      <c r="A122" s="62" t="s">
        <v>23</v>
      </c>
      <c r="B122" s="62" t="s">
        <v>290</v>
      </c>
      <c r="C122" s="30">
        <f t="shared" si="21"/>
        <v>0</v>
      </c>
      <c r="D122" s="10">
        <f t="shared" si="22"/>
        <v>0</v>
      </c>
      <c r="E122" s="64">
        <f t="shared" si="30"/>
        <v>0</v>
      </c>
      <c r="F122" s="3">
        <f t="shared" si="31"/>
        <v>0</v>
      </c>
      <c r="G122" s="3">
        <f t="shared" si="32"/>
        <v>0</v>
      </c>
      <c r="H122" s="3">
        <f t="shared" si="33"/>
        <v>0</v>
      </c>
      <c r="I122" s="30">
        <f t="shared" si="34"/>
        <v>0</v>
      </c>
      <c r="J122" s="2">
        <f t="shared" si="35"/>
        <v>0</v>
      </c>
      <c r="K122" s="77">
        <f t="shared" si="36"/>
        <v>0</v>
      </c>
      <c r="L122" s="96">
        <f t="shared" si="26"/>
        <v>0</v>
      </c>
      <c r="M122" s="96">
        <f t="shared" si="27"/>
        <v>0</v>
      </c>
      <c r="N122" s="149">
        <f t="shared" si="28"/>
        <v>0</v>
      </c>
      <c r="O122" s="96"/>
      <c r="P122" s="144">
        <f t="shared" si="29"/>
        <v>0</v>
      </c>
      <c r="R122" s="153"/>
    </row>
    <row r="123" spans="1:18" x14ac:dyDescent="0.25">
      <c r="A123" s="113"/>
      <c r="B123" s="114"/>
      <c r="C123" s="115"/>
      <c r="D123" s="10"/>
      <c r="E123" s="115"/>
      <c r="F123" s="115"/>
      <c r="G123" s="115"/>
      <c r="H123" s="116"/>
      <c r="I123" s="115"/>
      <c r="J123" s="115"/>
      <c r="K123" s="117"/>
      <c r="L123" s="151"/>
      <c r="M123" s="151"/>
      <c r="N123" s="152"/>
      <c r="O123" s="151"/>
      <c r="R123" s="153"/>
    </row>
    <row r="124" spans="1:18" x14ac:dyDescent="0.25">
      <c r="A124" s="113"/>
      <c r="B124" s="114"/>
      <c r="C124" s="115"/>
      <c r="D124" s="115"/>
      <c r="E124" s="115"/>
      <c r="F124" s="115"/>
      <c r="G124" s="115"/>
      <c r="H124" s="116"/>
      <c r="I124" s="115"/>
      <c r="J124" s="115"/>
      <c r="K124" s="117"/>
      <c r="L124" s="151"/>
      <c r="M124" s="151"/>
      <c r="N124" s="152"/>
      <c r="O124" s="151"/>
      <c r="R124" s="153"/>
    </row>
    <row r="125" spans="1:18" x14ac:dyDescent="0.25">
      <c r="A125" s="113"/>
      <c r="B125" s="114"/>
      <c r="C125" s="115"/>
      <c r="D125" s="115"/>
      <c r="E125" s="115"/>
      <c r="F125" s="115"/>
      <c r="G125" s="115"/>
      <c r="H125" s="116"/>
      <c r="I125" s="115"/>
      <c r="J125" s="115"/>
      <c r="K125" s="117"/>
      <c r="L125" s="151"/>
      <c r="M125" s="151"/>
      <c r="N125" s="152"/>
      <c r="O125" s="151"/>
      <c r="R125" s="153"/>
    </row>
    <row r="126" spans="1:18" x14ac:dyDescent="0.25">
      <c r="A126" s="113"/>
      <c r="B126" s="114"/>
      <c r="C126" s="115"/>
      <c r="D126" s="115"/>
      <c r="E126" s="115"/>
      <c r="F126" s="115"/>
      <c r="G126" s="115"/>
      <c r="H126" s="116"/>
      <c r="I126" s="115"/>
      <c r="J126" s="115"/>
      <c r="K126" s="117"/>
      <c r="L126" s="151"/>
      <c r="M126" s="151"/>
      <c r="N126" s="152"/>
      <c r="O126" s="151"/>
      <c r="R126" s="153"/>
    </row>
    <row r="127" spans="1:18" x14ac:dyDescent="0.25">
      <c r="A127" s="113"/>
      <c r="B127" s="114"/>
      <c r="C127" s="115"/>
      <c r="D127" s="115"/>
      <c r="E127" s="115"/>
      <c r="F127" s="115"/>
      <c r="G127" s="115"/>
      <c r="H127" s="116"/>
      <c r="I127" s="115"/>
      <c r="J127" s="115"/>
      <c r="K127" s="117"/>
      <c r="L127" s="151"/>
      <c r="M127" s="151"/>
      <c r="N127" s="152"/>
      <c r="O127" s="151"/>
      <c r="R127" s="153"/>
    </row>
    <row r="128" spans="1:18" x14ac:dyDescent="0.25">
      <c r="A128" s="113"/>
      <c r="B128" s="114"/>
      <c r="C128" s="115"/>
      <c r="D128" s="115"/>
      <c r="E128" s="115"/>
      <c r="F128" s="115"/>
      <c r="G128" s="115"/>
      <c r="H128" s="116"/>
      <c r="I128" s="115"/>
      <c r="J128" s="115"/>
      <c r="K128" s="117"/>
      <c r="L128" s="151"/>
      <c r="M128" s="151"/>
      <c r="N128" s="152"/>
      <c r="O128" s="151"/>
      <c r="R128" s="153"/>
    </row>
    <row r="129" spans="1:26" x14ac:dyDescent="0.25">
      <c r="A129" s="113"/>
      <c r="B129" s="114"/>
      <c r="C129" s="115"/>
      <c r="D129" s="115"/>
      <c r="E129" s="115"/>
      <c r="F129" s="115"/>
      <c r="G129" s="115"/>
      <c r="H129" s="116"/>
      <c r="I129" s="115"/>
      <c r="J129" s="115"/>
      <c r="K129" s="117"/>
      <c r="L129" s="151"/>
      <c r="M129" s="151"/>
      <c r="N129" s="152"/>
      <c r="O129" s="151"/>
      <c r="R129" s="153"/>
    </row>
    <row r="130" spans="1:26" x14ac:dyDescent="0.25">
      <c r="A130" s="69"/>
      <c r="B130" s="99"/>
      <c r="C130" s="29"/>
      <c r="D130" s="8"/>
      <c r="E130" s="8"/>
      <c r="F130" s="8"/>
      <c r="G130" s="8"/>
      <c r="H130" s="8"/>
      <c r="I130" s="8"/>
      <c r="J130" s="8"/>
      <c r="K130" s="8"/>
      <c r="L130" s="96"/>
    </row>
    <row r="131" spans="1:26" ht="15" customHeight="1" x14ac:dyDescent="0.25">
      <c r="A131" s="169" t="s">
        <v>54</v>
      </c>
      <c r="B131" s="108"/>
      <c r="C131" s="73"/>
      <c r="G131" s="33" t="s">
        <v>55</v>
      </c>
      <c r="H131" s="33" t="s">
        <v>56</v>
      </c>
      <c r="K131" s="8"/>
      <c r="L131" s="96"/>
    </row>
    <row r="132" spans="1:26" x14ac:dyDescent="0.25">
      <c r="A132" s="169"/>
      <c r="B132" s="108"/>
      <c r="C132" s="73"/>
      <c r="D132" s="73"/>
      <c r="E132" s="19"/>
      <c r="F132" s="32" t="s">
        <v>53</v>
      </c>
      <c r="G132" s="31">
        <v>0.15</v>
      </c>
      <c r="H132" s="34">
        <v>0.01</v>
      </c>
      <c r="K132" s="8"/>
      <c r="L132" s="96"/>
    </row>
    <row r="136" spans="1:26" ht="15.75" x14ac:dyDescent="0.25">
      <c r="Q136" s="190" t="s">
        <v>117</v>
      </c>
      <c r="R136" s="190"/>
      <c r="S136" s="190"/>
      <c r="T136" s="190"/>
      <c r="U136" s="190"/>
      <c r="V136" s="190"/>
      <c r="W136" s="190"/>
      <c r="X136" s="190"/>
      <c r="Y136" s="190"/>
      <c r="Z136" s="190"/>
    </row>
    <row r="137" spans="1:26" ht="15.75" x14ac:dyDescent="0.25">
      <c r="Q137" s="190" t="s">
        <v>118</v>
      </c>
      <c r="R137" s="190"/>
      <c r="S137" s="190"/>
      <c r="T137" s="190"/>
      <c r="U137" s="190"/>
      <c r="V137" s="190"/>
      <c r="W137" s="190"/>
      <c r="X137" s="190"/>
      <c r="Y137" s="190"/>
    </row>
  </sheetData>
  <mergeCells count="17">
    <mergeCell ref="A131:A132"/>
    <mergeCell ref="A1:A5"/>
    <mergeCell ref="D1:D5"/>
    <mergeCell ref="C1:C5"/>
    <mergeCell ref="E4:E5"/>
    <mergeCell ref="B1:B5"/>
    <mergeCell ref="Q136:Z136"/>
    <mergeCell ref="Q137:Y137"/>
    <mergeCell ref="E1:H1"/>
    <mergeCell ref="I1:I5"/>
    <mergeCell ref="K1:K5"/>
    <mergeCell ref="E2:H2"/>
    <mergeCell ref="E3:H3"/>
    <mergeCell ref="J3:J5"/>
    <mergeCell ref="F4:F5"/>
    <mergeCell ref="G4:G5"/>
    <mergeCell ref="H4:H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E3EB6-22EE-413B-8594-F5E6563B48B8}">
  <sheetPr>
    <tabColor rgb="FF002060"/>
  </sheetPr>
  <dimension ref="A1:J30"/>
  <sheetViews>
    <sheetView topLeftCell="A10" zoomScale="85" zoomScaleNormal="85" workbookViewId="0">
      <selection activeCell="G31" sqref="G31"/>
    </sheetView>
  </sheetViews>
  <sheetFormatPr defaultRowHeight="15" x14ac:dyDescent="0.25"/>
  <cols>
    <col min="1" max="4" width="30" customWidth="1"/>
    <col min="5" max="5" width="34.42578125" customWidth="1"/>
    <col min="6" max="6" width="25.42578125" customWidth="1"/>
    <col min="7" max="7" width="32" customWidth="1"/>
    <col min="8" max="8" width="20" customWidth="1"/>
    <col min="9" max="9" width="17.5703125" customWidth="1"/>
  </cols>
  <sheetData>
    <row r="1" spans="1:10" ht="60" x14ac:dyDescent="0.25">
      <c r="A1" s="170" t="s">
        <v>0</v>
      </c>
      <c r="B1" s="170" t="s">
        <v>58</v>
      </c>
      <c r="C1" s="170" t="s">
        <v>150</v>
      </c>
      <c r="D1" s="184" t="s">
        <v>1</v>
      </c>
      <c r="E1" s="185"/>
      <c r="F1" s="185"/>
      <c r="G1" s="186"/>
      <c r="H1" s="170" t="s">
        <v>143</v>
      </c>
      <c r="I1" s="118" t="s">
        <v>1</v>
      </c>
      <c r="J1" s="166" t="s">
        <v>96</v>
      </c>
    </row>
    <row r="2" spans="1:10" ht="75" x14ac:dyDescent="0.25">
      <c r="A2" s="171"/>
      <c r="B2" s="171"/>
      <c r="C2" s="171"/>
      <c r="D2" s="184" t="s">
        <v>154</v>
      </c>
      <c r="E2" s="185"/>
      <c r="F2" s="185"/>
      <c r="G2" s="186"/>
      <c r="H2" s="171"/>
      <c r="I2" s="120" t="s">
        <v>155</v>
      </c>
      <c r="J2" s="166"/>
    </row>
    <row r="3" spans="1:10" x14ac:dyDescent="0.25">
      <c r="A3" s="171"/>
      <c r="B3" s="171"/>
      <c r="C3" s="171"/>
      <c r="D3" s="187" t="str">
        <f>F30*100&amp;"% degli allevamenti di grandi dimensioni"</f>
        <v>15% degli allevamenti di grandi dimensioni</v>
      </c>
      <c r="E3" s="188"/>
      <c r="F3" s="188"/>
      <c r="G3" s="189"/>
      <c r="H3" s="171"/>
      <c r="I3" s="170" t="str">
        <f>G30*100&amp;"% degli allevamenti di piccole dimensioni da controllare"</f>
        <v>1% degli allevamenti di piccole dimensioni da controllare</v>
      </c>
      <c r="J3" s="166"/>
    </row>
    <row r="4" spans="1:10" x14ac:dyDescent="0.25">
      <c r="A4" s="171"/>
      <c r="B4" s="171"/>
      <c r="C4" s="171"/>
      <c r="D4" s="170" t="s">
        <v>98</v>
      </c>
      <c r="E4" s="170" t="s">
        <v>97</v>
      </c>
      <c r="F4" s="170" t="s">
        <v>95</v>
      </c>
      <c r="G4" s="170" t="s">
        <v>24</v>
      </c>
      <c r="H4" s="171"/>
      <c r="I4" s="171"/>
      <c r="J4" s="166"/>
    </row>
    <row r="5" spans="1:10" x14ac:dyDescent="0.25">
      <c r="A5" s="172"/>
      <c r="B5" s="172"/>
      <c r="C5" s="172"/>
      <c r="D5" s="172"/>
      <c r="E5" s="172"/>
      <c r="F5" s="172"/>
      <c r="G5" s="172"/>
      <c r="H5" s="172"/>
      <c r="I5" s="172"/>
      <c r="J5" s="166"/>
    </row>
    <row r="6" spans="1:10" x14ac:dyDescent="0.25">
      <c r="A6" s="27" t="s">
        <v>3</v>
      </c>
      <c r="B6" s="30">
        <f t="shared" ref="B6:B26" si="0">C6+H6</f>
        <v>8</v>
      </c>
      <c r="C6" s="10">
        <f>SUMIFS(Bufalini!D:D,Bufalini!$A:$A,'Bufalini REG'!$A6)</f>
        <v>1</v>
      </c>
      <c r="D6" s="10">
        <f>SUMIFS(Bufalini!E:E,Bufalini!$A:$A,'Bufalini REG'!$A6)</f>
        <v>1</v>
      </c>
      <c r="E6" s="10">
        <f>SUMIFS(Bufalini!F:F,Bufalini!$A:$A,'Bufalini REG'!$A6)</f>
        <v>0</v>
      </c>
      <c r="F6" s="10">
        <f>SUMIFS(Bufalini!G:G,Bufalini!$A:$A,'Bufalini REG'!$A6)</f>
        <v>0</v>
      </c>
      <c r="G6" s="3">
        <f>SUM(D6:F6)</f>
        <v>1</v>
      </c>
      <c r="H6" s="10">
        <f>SUMIFS(Bufalini!I:I,Bufalini!$A:$A,'Bufalini REG'!$A6)</f>
        <v>7</v>
      </c>
      <c r="I6" s="10">
        <f>SUMIFS(Bufalini!J:J,Bufalini!$A:$A,'Bufalini REG'!$A6)</f>
        <v>4</v>
      </c>
      <c r="J6" s="77">
        <f>I6+G6</f>
        <v>5</v>
      </c>
    </row>
    <row r="7" spans="1:10" x14ac:dyDescent="0.25">
      <c r="A7" s="27" t="s">
        <v>4</v>
      </c>
      <c r="B7" s="30">
        <f t="shared" si="0"/>
        <v>19</v>
      </c>
      <c r="C7" s="10">
        <f>SUMIFS(Bufalini!D:D,Bufalini!$A:$A,'Bufalini REG'!$A7)</f>
        <v>15</v>
      </c>
      <c r="D7" s="10">
        <f>SUMIFS(Bufalini!E:E,Bufalini!$A:$A,'Bufalini REG'!$A7)</f>
        <v>3</v>
      </c>
      <c r="E7" s="10">
        <f>SUMIFS(Bufalini!F:F,Bufalini!$A:$A,'Bufalini REG'!$A7)</f>
        <v>0</v>
      </c>
      <c r="F7" s="10">
        <f>SUMIFS(Bufalini!G:G,Bufalini!$A:$A,'Bufalini REG'!$A7)</f>
        <v>0</v>
      </c>
      <c r="G7" s="3">
        <f t="shared" ref="G7:G27" si="1">SUM(D7:F7)</f>
        <v>3</v>
      </c>
      <c r="H7" s="10">
        <f>SUMIFS(Bufalini!I:I,Bufalini!$A:$A,'Bufalini REG'!$A7)</f>
        <v>4</v>
      </c>
      <c r="I7" s="10">
        <f>SUMIFS(Bufalini!J:J,Bufalini!$A:$A,'Bufalini REG'!$A7)</f>
        <v>2</v>
      </c>
      <c r="J7" s="77">
        <f t="shared" ref="J7:J27" si="2">I7+G7</f>
        <v>5</v>
      </c>
    </row>
    <row r="8" spans="1:10" x14ac:dyDescent="0.25">
      <c r="A8" s="27" t="s">
        <v>5</v>
      </c>
      <c r="B8" s="30">
        <f t="shared" si="0"/>
        <v>9</v>
      </c>
      <c r="C8" s="10">
        <f>SUMIFS(Bufalini!D:D,Bufalini!$A:$A,'Bufalini REG'!$A8)</f>
        <v>3</v>
      </c>
      <c r="D8" s="10">
        <f>SUMIFS(Bufalini!E:E,Bufalini!$A:$A,'Bufalini REG'!$A8)</f>
        <v>3</v>
      </c>
      <c r="E8" s="10">
        <f>SUMIFS(Bufalini!F:F,Bufalini!$A:$A,'Bufalini REG'!$A8)</f>
        <v>0</v>
      </c>
      <c r="F8" s="10">
        <f>SUMIFS(Bufalini!G:G,Bufalini!$A:$A,'Bufalini REG'!$A8)</f>
        <v>0</v>
      </c>
      <c r="G8" s="3">
        <f t="shared" si="1"/>
        <v>3</v>
      </c>
      <c r="H8" s="10">
        <f>SUMIFS(Bufalini!I:I,Bufalini!$A:$A,'Bufalini REG'!$A8)</f>
        <v>6</v>
      </c>
      <c r="I8" s="10">
        <f>SUMIFS(Bufalini!J:J,Bufalini!$A:$A,'Bufalini REG'!$A8)</f>
        <v>3</v>
      </c>
      <c r="J8" s="77">
        <f t="shared" si="2"/>
        <v>6</v>
      </c>
    </row>
    <row r="9" spans="1:10" x14ac:dyDescent="0.25">
      <c r="A9" s="27" t="s">
        <v>6</v>
      </c>
      <c r="B9" s="30">
        <f t="shared" si="0"/>
        <v>1136</v>
      </c>
      <c r="C9" s="10">
        <f>SUMIFS(Bufalini!D:D,Bufalini!$A:$A,'Bufalini REG'!$A9)</f>
        <v>992</v>
      </c>
      <c r="D9" s="10">
        <f>SUMIFS(Bufalini!E:E,Bufalini!$A:$A,'Bufalini REG'!$A9)</f>
        <v>93</v>
      </c>
      <c r="E9" s="10">
        <f>SUMIFS(Bufalini!F:F,Bufalini!$A:$A,'Bufalini REG'!$A9)</f>
        <v>52</v>
      </c>
      <c r="F9" s="10">
        <f>SUMIFS(Bufalini!G:G,Bufalini!$A:$A,'Bufalini REG'!$A9)</f>
        <v>7</v>
      </c>
      <c r="G9" s="3">
        <f t="shared" si="1"/>
        <v>152</v>
      </c>
      <c r="H9" s="10">
        <f>SUMIFS(Bufalini!I:I,Bufalini!$A:$A,'Bufalini REG'!$A9)</f>
        <v>144</v>
      </c>
      <c r="I9" s="10">
        <f>SUMIFS(Bufalini!J:J,Bufalini!$A:$A,'Bufalini REG'!$A9)</f>
        <v>5</v>
      </c>
      <c r="J9" s="77">
        <f t="shared" si="2"/>
        <v>157</v>
      </c>
    </row>
    <row r="10" spans="1:10" x14ac:dyDescent="0.25">
      <c r="A10" s="27" t="s">
        <v>7</v>
      </c>
      <c r="B10" s="30">
        <f t="shared" si="0"/>
        <v>6</v>
      </c>
      <c r="C10" s="10">
        <f>SUMIFS(Bufalini!D:D,Bufalini!$A:$A,'Bufalini REG'!$A10)</f>
        <v>1</v>
      </c>
      <c r="D10" s="10">
        <f>SUMIFS(Bufalini!E:E,Bufalini!$A:$A,'Bufalini REG'!$A10)</f>
        <v>1</v>
      </c>
      <c r="E10" s="10">
        <f>SUMIFS(Bufalini!F:F,Bufalini!$A:$A,'Bufalini REG'!$A10)</f>
        <v>0</v>
      </c>
      <c r="F10" s="10">
        <f>SUMIFS(Bufalini!G:G,Bufalini!$A:$A,'Bufalini REG'!$A10)</f>
        <v>0</v>
      </c>
      <c r="G10" s="3">
        <f t="shared" si="1"/>
        <v>1</v>
      </c>
      <c r="H10" s="10">
        <f>SUMIFS(Bufalini!I:I,Bufalini!$A:$A,'Bufalini REG'!$A10)</f>
        <v>5</v>
      </c>
      <c r="I10" s="10">
        <f>SUMIFS(Bufalini!J:J,Bufalini!$A:$A,'Bufalini REG'!$A10)</f>
        <v>4</v>
      </c>
      <c r="J10" s="77">
        <f t="shared" si="2"/>
        <v>5</v>
      </c>
    </row>
    <row r="11" spans="1:10" x14ac:dyDescent="0.25">
      <c r="A11" s="27" t="s">
        <v>8</v>
      </c>
      <c r="B11" s="30">
        <f t="shared" si="0"/>
        <v>5</v>
      </c>
      <c r="C11" s="10">
        <f>SUMIFS(Bufalini!D:D,Bufalini!$A:$A,'Bufalini REG'!$A11)</f>
        <v>4</v>
      </c>
      <c r="D11" s="10">
        <f>SUMIFS(Bufalini!E:E,Bufalini!$A:$A,'Bufalini REG'!$A11)</f>
        <v>2</v>
      </c>
      <c r="E11" s="10">
        <f>SUMIFS(Bufalini!F:F,Bufalini!$A:$A,'Bufalini REG'!$A11)</f>
        <v>0</v>
      </c>
      <c r="F11" s="10">
        <f>SUMIFS(Bufalini!G:G,Bufalini!$A:$A,'Bufalini REG'!$A11)</f>
        <v>0</v>
      </c>
      <c r="G11" s="3">
        <f t="shared" si="1"/>
        <v>2</v>
      </c>
      <c r="H11" s="10">
        <f>SUMIFS(Bufalini!I:I,Bufalini!$A:$A,'Bufalini REG'!$A11)</f>
        <v>1</v>
      </c>
      <c r="I11" s="10">
        <f>SUMIFS(Bufalini!J:J,Bufalini!$A:$A,'Bufalini REG'!$A11)</f>
        <v>1</v>
      </c>
      <c r="J11" s="77">
        <f t="shared" si="2"/>
        <v>3</v>
      </c>
    </row>
    <row r="12" spans="1:10" x14ac:dyDescent="0.25">
      <c r="A12" s="27" t="s">
        <v>9</v>
      </c>
      <c r="B12" s="30">
        <f t="shared" si="0"/>
        <v>522</v>
      </c>
      <c r="C12" s="10">
        <f>SUMIFS(Bufalini!D:D,Bufalini!$A:$A,'Bufalini REG'!$A12)</f>
        <v>366</v>
      </c>
      <c r="D12" s="10">
        <f>SUMIFS(Bufalini!E:E,Bufalini!$A:$A,'Bufalini REG'!$A12)</f>
        <v>39</v>
      </c>
      <c r="E12" s="10">
        <f>SUMIFS(Bufalini!F:F,Bufalini!$A:$A,'Bufalini REG'!$A12)</f>
        <v>19</v>
      </c>
      <c r="F12" s="10">
        <f>SUMIFS(Bufalini!G:G,Bufalini!$A:$A,'Bufalini REG'!$A12)</f>
        <v>3</v>
      </c>
      <c r="G12" s="3">
        <f t="shared" si="1"/>
        <v>61</v>
      </c>
      <c r="H12" s="10">
        <f>SUMIFS(Bufalini!I:I,Bufalini!$A:$A,'Bufalini REG'!$A12)</f>
        <v>156</v>
      </c>
      <c r="I12" s="10">
        <f>SUMIFS(Bufalini!J:J,Bufalini!$A:$A,'Bufalini REG'!$A12)</f>
        <v>6</v>
      </c>
      <c r="J12" s="77">
        <f t="shared" si="2"/>
        <v>67</v>
      </c>
    </row>
    <row r="13" spans="1:10" x14ac:dyDescent="0.25">
      <c r="A13" s="27" t="s">
        <v>10</v>
      </c>
      <c r="B13" s="30">
        <f t="shared" si="0"/>
        <v>1</v>
      </c>
      <c r="C13" s="10">
        <f>SUMIFS(Bufalini!D:D,Bufalini!$A:$A,'Bufalini REG'!$A13)</f>
        <v>0</v>
      </c>
      <c r="D13" s="10">
        <f>SUMIFS(Bufalini!E:E,Bufalini!$A:$A,'Bufalini REG'!$A13)</f>
        <v>0</v>
      </c>
      <c r="E13" s="10">
        <f>SUMIFS(Bufalini!F:F,Bufalini!$A:$A,'Bufalini REG'!$A13)</f>
        <v>0</v>
      </c>
      <c r="F13" s="10">
        <f>SUMIFS(Bufalini!G:G,Bufalini!$A:$A,'Bufalini REG'!$A13)</f>
        <v>0</v>
      </c>
      <c r="G13" s="3">
        <f t="shared" si="1"/>
        <v>0</v>
      </c>
      <c r="H13" s="10">
        <f>SUMIFS(Bufalini!I:I,Bufalini!$A:$A,'Bufalini REG'!$A13)</f>
        <v>1</v>
      </c>
      <c r="I13" s="10">
        <f>SUMIFS(Bufalini!J:J,Bufalini!$A:$A,'Bufalini REG'!$A13)</f>
        <v>1</v>
      </c>
      <c r="J13" s="77">
        <f t="shared" si="2"/>
        <v>1</v>
      </c>
    </row>
    <row r="14" spans="1:10" x14ac:dyDescent="0.25">
      <c r="A14" s="27" t="s">
        <v>11</v>
      </c>
      <c r="B14" s="30">
        <f t="shared" si="0"/>
        <v>20</v>
      </c>
      <c r="C14" s="10">
        <f>SUMIFS(Bufalini!D:D,Bufalini!$A:$A,'Bufalini REG'!$A14)</f>
        <v>15</v>
      </c>
      <c r="D14" s="10">
        <f>SUMIFS(Bufalini!E:E,Bufalini!$A:$A,'Bufalini REG'!$A14)</f>
        <v>4</v>
      </c>
      <c r="E14" s="10">
        <f>SUMIFS(Bufalini!F:F,Bufalini!$A:$A,'Bufalini REG'!$A14)</f>
        <v>0</v>
      </c>
      <c r="F14" s="10">
        <f>SUMIFS(Bufalini!G:G,Bufalini!$A:$A,'Bufalini REG'!$A14)</f>
        <v>0</v>
      </c>
      <c r="G14" s="3">
        <f t="shared" si="1"/>
        <v>4</v>
      </c>
      <c r="H14" s="10">
        <f>SUMIFS(Bufalini!I:I,Bufalini!$A:$A,'Bufalini REG'!$A14)</f>
        <v>5</v>
      </c>
      <c r="I14" s="10">
        <f>SUMIFS(Bufalini!J:J,Bufalini!$A:$A,'Bufalini REG'!$A14)</f>
        <v>4</v>
      </c>
      <c r="J14" s="77">
        <f t="shared" si="2"/>
        <v>8</v>
      </c>
    </row>
    <row r="15" spans="1:10" x14ac:dyDescent="0.25">
      <c r="A15" s="27" t="s">
        <v>12</v>
      </c>
      <c r="B15" s="30">
        <f t="shared" si="0"/>
        <v>3</v>
      </c>
      <c r="C15" s="10">
        <f>SUMIFS(Bufalini!D:D,Bufalini!$A:$A,'Bufalini REG'!$A15)</f>
        <v>3</v>
      </c>
      <c r="D15" s="10">
        <f>SUMIFS(Bufalini!E:E,Bufalini!$A:$A,'Bufalini REG'!$A15)</f>
        <v>3</v>
      </c>
      <c r="E15" s="10">
        <f>SUMIFS(Bufalini!F:F,Bufalini!$A:$A,'Bufalini REG'!$A15)</f>
        <v>0</v>
      </c>
      <c r="F15" s="10">
        <f>SUMIFS(Bufalini!G:G,Bufalini!$A:$A,'Bufalini REG'!$A15)</f>
        <v>0</v>
      </c>
      <c r="G15" s="3">
        <f t="shared" si="1"/>
        <v>3</v>
      </c>
      <c r="H15" s="10">
        <f>SUMIFS(Bufalini!I:I,Bufalini!$A:$A,'Bufalini REG'!$A15)</f>
        <v>0</v>
      </c>
      <c r="I15" s="10">
        <f>SUMIFS(Bufalini!J:J,Bufalini!$A:$A,'Bufalini REG'!$A15)</f>
        <v>0</v>
      </c>
      <c r="J15" s="77">
        <f t="shared" si="2"/>
        <v>3</v>
      </c>
    </row>
    <row r="16" spans="1:10" x14ac:dyDescent="0.25">
      <c r="A16" s="27" t="s">
        <v>13</v>
      </c>
      <c r="B16" s="30">
        <f t="shared" si="0"/>
        <v>3</v>
      </c>
      <c r="C16" s="10">
        <f>SUMIFS(Bufalini!D:D,Bufalini!$A:$A,'Bufalini REG'!$A16)</f>
        <v>3</v>
      </c>
      <c r="D16" s="10">
        <f>SUMIFS(Bufalini!E:E,Bufalini!$A:$A,'Bufalini REG'!$A16)</f>
        <v>2</v>
      </c>
      <c r="E16" s="10">
        <f>SUMIFS(Bufalini!F:F,Bufalini!$A:$A,'Bufalini REG'!$A16)</f>
        <v>0</v>
      </c>
      <c r="F16" s="10">
        <f>SUMIFS(Bufalini!G:G,Bufalini!$A:$A,'Bufalini REG'!$A16)</f>
        <v>0</v>
      </c>
      <c r="G16" s="3">
        <f t="shared" si="1"/>
        <v>2</v>
      </c>
      <c r="H16" s="10">
        <f>SUMIFS(Bufalini!I:I,Bufalini!$A:$A,'Bufalini REG'!$A16)</f>
        <v>0</v>
      </c>
      <c r="I16" s="10">
        <f>SUMIFS(Bufalini!J:J,Bufalini!$A:$A,'Bufalini REG'!$A16)</f>
        <v>0</v>
      </c>
      <c r="J16" s="77">
        <f t="shared" si="2"/>
        <v>2</v>
      </c>
    </row>
    <row r="17" spans="1:10" x14ac:dyDescent="0.25">
      <c r="A17" s="27" t="s">
        <v>14</v>
      </c>
      <c r="B17" s="30">
        <f t="shared" si="0"/>
        <v>10</v>
      </c>
      <c r="C17" s="10">
        <f>SUMIFS(Bufalini!D:D,Bufalini!$A:$A,'Bufalini REG'!$A17)</f>
        <v>6</v>
      </c>
      <c r="D17" s="10">
        <f>SUMIFS(Bufalini!E:E,Bufalini!$A:$A,'Bufalini REG'!$A17)</f>
        <v>3</v>
      </c>
      <c r="E17" s="10">
        <f>SUMIFS(Bufalini!F:F,Bufalini!$A:$A,'Bufalini REG'!$A17)</f>
        <v>0</v>
      </c>
      <c r="F17" s="10">
        <f>SUMIFS(Bufalini!G:G,Bufalini!$A:$A,'Bufalini REG'!$A17)</f>
        <v>0</v>
      </c>
      <c r="G17" s="3">
        <f t="shared" si="1"/>
        <v>3</v>
      </c>
      <c r="H17" s="10">
        <f>SUMIFS(Bufalini!I:I,Bufalini!$A:$A,'Bufalini REG'!$A17)</f>
        <v>4</v>
      </c>
      <c r="I17" s="10">
        <f>SUMIFS(Bufalini!J:J,Bufalini!$A:$A,'Bufalini REG'!$A17)</f>
        <v>4</v>
      </c>
      <c r="J17" s="77">
        <f t="shared" si="2"/>
        <v>7</v>
      </c>
    </row>
    <row r="18" spans="1:10" x14ac:dyDescent="0.25">
      <c r="A18" s="27" t="s">
        <v>15</v>
      </c>
      <c r="B18" s="30">
        <f t="shared" si="0"/>
        <v>50</v>
      </c>
      <c r="C18" s="10">
        <f>SUMIFS(Bufalini!D:D,Bufalini!$A:$A,'Bufalini REG'!$A18)</f>
        <v>35</v>
      </c>
      <c r="D18" s="10">
        <f>SUMIFS(Bufalini!E:E,Bufalini!$A:$A,'Bufalini REG'!$A18)</f>
        <v>5</v>
      </c>
      <c r="E18" s="10">
        <f>SUMIFS(Bufalini!F:F,Bufalini!$A:$A,'Bufalini REG'!$A18)</f>
        <v>2</v>
      </c>
      <c r="F18" s="10">
        <f>SUMIFS(Bufalini!G:G,Bufalini!$A:$A,'Bufalini REG'!$A18)</f>
        <v>0</v>
      </c>
      <c r="G18" s="3">
        <f t="shared" si="1"/>
        <v>7</v>
      </c>
      <c r="H18" s="10">
        <f>SUMIFS(Bufalini!I:I,Bufalini!$A:$A,'Bufalini REG'!$A18)</f>
        <v>15</v>
      </c>
      <c r="I18" s="10">
        <f>SUMIFS(Bufalini!J:J,Bufalini!$A:$A,'Bufalini REG'!$A18)</f>
        <v>4</v>
      </c>
      <c r="J18" s="77">
        <f t="shared" si="2"/>
        <v>11</v>
      </c>
    </row>
    <row r="19" spans="1:10" x14ac:dyDescent="0.25">
      <c r="A19" s="27" t="s">
        <v>16</v>
      </c>
      <c r="B19" s="30">
        <f t="shared" si="0"/>
        <v>1</v>
      </c>
      <c r="C19" s="10">
        <f>SUMIFS(Bufalini!D:D,Bufalini!$A:$A,'Bufalini REG'!$A19)</f>
        <v>0</v>
      </c>
      <c r="D19" s="10">
        <f>SUMIFS(Bufalini!E:E,Bufalini!$A:$A,'Bufalini REG'!$A19)</f>
        <v>0</v>
      </c>
      <c r="E19" s="10">
        <f>SUMIFS(Bufalini!F:F,Bufalini!$A:$A,'Bufalini REG'!$A19)</f>
        <v>0</v>
      </c>
      <c r="F19" s="10">
        <f>SUMIFS(Bufalini!G:G,Bufalini!$A:$A,'Bufalini REG'!$A19)</f>
        <v>0</v>
      </c>
      <c r="G19" s="3">
        <f t="shared" si="1"/>
        <v>0</v>
      </c>
      <c r="H19" s="10">
        <f>SUMIFS(Bufalini!I:I,Bufalini!$A:$A,'Bufalini REG'!$A19)</f>
        <v>1</v>
      </c>
      <c r="I19" s="10">
        <f>SUMIFS(Bufalini!J:J,Bufalini!$A:$A,'Bufalini REG'!$A19)</f>
        <v>1</v>
      </c>
      <c r="J19" s="77">
        <f t="shared" si="2"/>
        <v>1</v>
      </c>
    </row>
    <row r="20" spans="1:10" x14ac:dyDescent="0.25">
      <c r="A20" s="27" t="s">
        <v>17</v>
      </c>
      <c r="B20" s="30">
        <f t="shared" si="0"/>
        <v>12</v>
      </c>
      <c r="C20" s="10">
        <f>SUMIFS(Bufalini!D:D,Bufalini!$A:$A,'Bufalini REG'!$A20)</f>
        <v>7</v>
      </c>
      <c r="D20" s="10">
        <f>SUMIFS(Bufalini!E:E,Bufalini!$A:$A,'Bufalini REG'!$A20)</f>
        <v>5</v>
      </c>
      <c r="E20" s="10">
        <f>SUMIFS(Bufalini!F:F,Bufalini!$A:$A,'Bufalini REG'!$A20)</f>
        <v>0</v>
      </c>
      <c r="F20" s="10">
        <f>SUMIFS(Bufalini!G:G,Bufalini!$A:$A,'Bufalini REG'!$A20)</f>
        <v>0</v>
      </c>
      <c r="G20" s="3">
        <f t="shared" si="1"/>
        <v>5</v>
      </c>
      <c r="H20" s="10">
        <f>SUMIFS(Bufalini!I:I,Bufalini!$A:$A,'Bufalini REG'!$A20)</f>
        <v>5</v>
      </c>
      <c r="I20" s="10">
        <f>SUMIFS(Bufalini!J:J,Bufalini!$A:$A,'Bufalini REG'!$A20)</f>
        <v>4</v>
      </c>
      <c r="J20" s="77">
        <f t="shared" si="2"/>
        <v>9</v>
      </c>
    </row>
    <row r="21" spans="1:10" x14ac:dyDescent="0.25">
      <c r="A21" s="27" t="s">
        <v>18</v>
      </c>
      <c r="B21" s="30">
        <f t="shared" si="0"/>
        <v>9</v>
      </c>
      <c r="C21" s="10">
        <f>SUMIFS(Bufalini!D:D,Bufalini!$A:$A,'Bufalini REG'!$A21)</f>
        <v>4</v>
      </c>
      <c r="D21" s="10">
        <f>SUMIFS(Bufalini!E:E,Bufalini!$A:$A,'Bufalini REG'!$A21)</f>
        <v>1</v>
      </c>
      <c r="E21" s="10">
        <f>SUMIFS(Bufalini!F:F,Bufalini!$A:$A,'Bufalini REG'!$A21)</f>
        <v>0</v>
      </c>
      <c r="F21" s="10">
        <f>SUMIFS(Bufalini!G:G,Bufalini!$A:$A,'Bufalini REG'!$A21)</f>
        <v>0</v>
      </c>
      <c r="G21" s="3">
        <f t="shared" si="1"/>
        <v>1</v>
      </c>
      <c r="H21" s="10">
        <f>SUMIFS(Bufalini!I:I,Bufalini!$A:$A,'Bufalini REG'!$A21)</f>
        <v>5</v>
      </c>
      <c r="I21" s="10">
        <f>SUMIFS(Bufalini!J:J,Bufalini!$A:$A,'Bufalini REG'!$A21)</f>
        <v>3</v>
      </c>
      <c r="J21" s="77">
        <f t="shared" si="2"/>
        <v>4</v>
      </c>
    </row>
    <row r="22" spans="1:10" x14ac:dyDescent="0.25">
      <c r="A22" s="27" t="s">
        <v>19</v>
      </c>
      <c r="B22" s="30">
        <f t="shared" si="0"/>
        <v>1</v>
      </c>
      <c r="C22" s="10">
        <f>SUMIFS(Bufalini!D:D,Bufalini!$A:$A,'Bufalini REG'!$A22)</f>
        <v>0</v>
      </c>
      <c r="D22" s="10">
        <f>SUMIFS(Bufalini!E:E,Bufalini!$A:$A,'Bufalini REG'!$A22)</f>
        <v>0</v>
      </c>
      <c r="E22" s="10">
        <f>SUMIFS(Bufalini!F:F,Bufalini!$A:$A,'Bufalini REG'!$A22)</f>
        <v>0</v>
      </c>
      <c r="F22" s="10">
        <f>SUMIFS(Bufalini!G:G,Bufalini!$A:$A,'Bufalini REG'!$A22)</f>
        <v>0</v>
      </c>
      <c r="G22" s="3">
        <f t="shared" si="1"/>
        <v>0</v>
      </c>
      <c r="H22" s="10">
        <f>SUMIFS(Bufalini!I:I,Bufalini!$A:$A,'Bufalini REG'!$A22)</f>
        <v>1</v>
      </c>
      <c r="I22" s="10">
        <f>SUMIFS(Bufalini!J:J,Bufalini!$A:$A,'Bufalini REG'!$A22)</f>
        <v>1</v>
      </c>
      <c r="J22" s="77">
        <f t="shared" si="2"/>
        <v>1</v>
      </c>
    </row>
    <row r="23" spans="1:10" x14ac:dyDescent="0.25">
      <c r="A23" s="27" t="s">
        <v>20</v>
      </c>
      <c r="B23" s="30">
        <f t="shared" si="0"/>
        <v>0</v>
      </c>
      <c r="C23" s="10">
        <f>SUMIFS(Bufalini!D:D,Bufalini!$A:$A,'Bufalini REG'!$A23)</f>
        <v>0</v>
      </c>
      <c r="D23" s="10">
        <f>SUMIFS(Bufalini!E:E,Bufalini!$A:$A,'Bufalini REG'!$A23)</f>
        <v>0</v>
      </c>
      <c r="E23" s="10">
        <f>SUMIFS(Bufalini!F:F,Bufalini!$A:$A,'Bufalini REG'!$A23)</f>
        <v>0</v>
      </c>
      <c r="F23" s="10">
        <f>SUMIFS(Bufalini!G:G,Bufalini!$A:$A,'Bufalini REG'!$A23)</f>
        <v>0</v>
      </c>
      <c r="G23" s="3">
        <f t="shared" si="1"/>
        <v>0</v>
      </c>
      <c r="H23" s="10">
        <f>SUMIFS(Bufalini!I:I,Bufalini!$A:$A,'Bufalini REG'!$A23)</f>
        <v>0</v>
      </c>
      <c r="I23" s="10">
        <f>SUMIFS(Bufalini!J:J,Bufalini!$A:$A,'Bufalini REG'!$A23)</f>
        <v>0</v>
      </c>
      <c r="J23" s="77">
        <f t="shared" si="2"/>
        <v>0</v>
      </c>
    </row>
    <row r="24" spans="1:10" x14ac:dyDescent="0.25">
      <c r="A24" s="27" t="s">
        <v>21</v>
      </c>
      <c r="B24" s="30">
        <f t="shared" si="0"/>
        <v>6</v>
      </c>
      <c r="C24" s="10">
        <f>SUMIFS(Bufalini!D:D,Bufalini!$A:$A,'Bufalini REG'!$A24)</f>
        <v>3</v>
      </c>
      <c r="D24" s="10">
        <f>SUMIFS(Bufalini!E:E,Bufalini!$A:$A,'Bufalini REG'!$A24)</f>
        <v>2</v>
      </c>
      <c r="E24" s="10">
        <f>SUMIFS(Bufalini!F:F,Bufalini!$A:$A,'Bufalini REG'!$A24)</f>
        <v>0</v>
      </c>
      <c r="F24" s="10">
        <f>SUMIFS(Bufalini!G:G,Bufalini!$A:$A,'Bufalini REG'!$A24)</f>
        <v>0</v>
      </c>
      <c r="G24" s="3">
        <f t="shared" si="1"/>
        <v>2</v>
      </c>
      <c r="H24" s="10">
        <f>SUMIFS(Bufalini!I:I,Bufalini!$A:$A,'Bufalini REG'!$A24)</f>
        <v>3</v>
      </c>
      <c r="I24" s="10">
        <f>SUMIFS(Bufalini!J:J,Bufalini!$A:$A,'Bufalini REG'!$A24)</f>
        <v>2</v>
      </c>
      <c r="J24" s="77">
        <f t="shared" si="2"/>
        <v>4</v>
      </c>
    </row>
    <row r="25" spans="1:10" x14ac:dyDescent="0.25">
      <c r="A25" s="27" t="s">
        <v>22</v>
      </c>
      <c r="B25" s="30">
        <f t="shared" si="0"/>
        <v>0</v>
      </c>
      <c r="C25" s="10">
        <f>SUMIFS(Bufalini!D:D,Bufalini!$A:$A,'Bufalini REG'!$A25)</f>
        <v>0</v>
      </c>
      <c r="D25" s="10">
        <f>SUMIFS(Bufalini!E:E,Bufalini!$A:$A,'Bufalini REG'!$A25)</f>
        <v>0</v>
      </c>
      <c r="E25" s="10">
        <f>SUMIFS(Bufalini!F:F,Bufalini!$A:$A,'Bufalini REG'!$A25)</f>
        <v>0</v>
      </c>
      <c r="F25" s="10">
        <f>SUMIFS(Bufalini!G:G,Bufalini!$A:$A,'Bufalini REG'!$A25)</f>
        <v>0</v>
      </c>
      <c r="G25" s="3">
        <f t="shared" si="1"/>
        <v>0</v>
      </c>
      <c r="H25" s="10">
        <f>SUMIFS(Bufalini!I:I,Bufalini!$A:$A,'Bufalini REG'!$A25)</f>
        <v>0</v>
      </c>
      <c r="I25" s="10">
        <f>SUMIFS(Bufalini!J:J,Bufalini!$A:$A,'Bufalini REG'!$A25)</f>
        <v>0</v>
      </c>
      <c r="J25" s="77">
        <f t="shared" si="2"/>
        <v>0</v>
      </c>
    </row>
    <row r="26" spans="1:10" x14ac:dyDescent="0.25">
      <c r="A26" s="27" t="s">
        <v>23</v>
      </c>
      <c r="B26" s="30">
        <f t="shared" si="0"/>
        <v>19</v>
      </c>
      <c r="C26" s="10">
        <f>SUMIFS(Bufalini!D:D,Bufalini!$A:$A,'Bufalini REG'!$A26)</f>
        <v>8</v>
      </c>
      <c r="D26" s="10">
        <f>SUMIFS(Bufalini!E:E,Bufalini!$A:$A,'Bufalini REG'!$A26)</f>
        <v>4</v>
      </c>
      <c r="E26" s="10">
        <f>SUMIFS(Bufalini!F:F,Bufalini!$A:$A,'Bufalini REG'!$A26)</f>
        <v>0</v>
      </c>
      <c r="F26" s="10">
        <f>SUMIFS(Bufalini!G:G,Bufalini!$A:$A,'Bufalini REG'!$A26)</f>
        <v>0</v>
      </c>
      <c r="G26" s="3">
        <f t="shared" si="1"/>
        <v>4</v>
      </c>
      <c r="H26" s="10">
        <f>SUMIFS(Bufalini!I:I,Bufalini!$A:$A,'Bufalini REG'!$A26)</f>
        <v>11</v>
      </c>
      <c r="I26" s="10">
        <f>SUMIFS(Bufalini!J:J,Bufalini!$A:$A,'Bufalini REG'!$A26)</f>
        <v>3</v>
      </c>
      <c r="J26" s="77">
        <f t="shared" si="2"/>
        <v>7</v>
      </c>
    </row>
    <row r="27" spans="1:10" x14ac:dyDescent="0.25">
      <c r="A27" s="27" t="s">
        <v>24</v>
      </c>
      <c r="B27" s="30">
        <f>SUM(B6:B26)</f>
        <v>1840</v>
      </c>
      <c r="C27" s="30">
        <f t="shared" ref="C27:I27" si="3">SUM(C6:C26)</f>
        <v>1466</v>
      </c>
      <c r="D27" s="30">
        <f t="shared" si="3"/>
        <v>171</v>
      </c>
      <c r="E27" s="30">
        <f t="shared" si="3"/>
        <v>73</v>
      </c>
      <c r="F27" s="30">
        <f t="shared" si="3"/>
        <v>10</v>
      </c>
      <c r="G27" s="3">
        <f t="shared" si="1"/>
        <v>254</v>
      </c>
      <c r="H27" s="30">
        <f t="shared" si="3"/>
        <v>374</v>
      </c>
      <c r="I27" s="30">
        <f t="shared" si="3"/>
        <v>52</v>
      </c>
      <c r="J27" s="77">
        <f t="shared" si="2"/>
        <v>306</v>
      </c>
    </row>
    <row r="28" spans="1:10" x14ac:dyDescent="0.25">
      <c r="A28" s="69"/>
      <c r="B28" s="29"/>
      <c r="C28" s="8"/>
      <c r="D28" s="8"/>
      <c r="E28" s="8"/>
      <c r="F28" s="8"/>
      <c r="G28" s="8"/>
      <c r="H28" s="8"/>
      <c r="I28" s="8"/>
      <c r="J28" s="8"/>
    </row>
    <row r="29" spans="1:10" x14ac:dyDescent="0.25">
      <c r="A29" s="169"/>
      <c r="B29" s="119"/>
      <c r="F29" s="135" t="s">
        <v>55</v>
      </c>
      <c r="G29" s="135" t="s">
        <v>56</v>
      </c>
      <c r="J29" s="8"/>
    </row>
    <row r="30" spans="1:10" x14ac:dyDescent="0.25">
      <c r="A30" s="169"/>
      <c r="B30" s="119"/>
      <c r="C30" s="119"/>
      <c r="D30" s="19"/>
      <c r="E30" s="32" t="s">
        <v>53</v>
      </c>
      <c r="F30" s="132">
        <f>Bufalini!G132</f>
        <v>0.15</v>
      </c>
      <c r="G30" s="133">
        <f>Bufalini!H132</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35E9-321C-45FE-A5BF-47799047C727}">
  <sheetPr>
    <tabColor rgb="FF002060"/>
    <pageSetUpPr fitToPage="1"/>
  </sheetPr>
  <dimension ref="A1:AL127"/>
  <sheetViews>
    <sheetView zoomScale="70" zoomScaleNormal="70" workbookViewId="0">
      <selection activeCell="M24" sqref="M24"/>
    </sheetView>
  </sheetViews>
  <sheetFormatPr defaultRowHeight="15" x14ac:dyDescent="0.25"/>
  <cols>
    <col min="1" max="4" width="30" customWidth="1"/>
    <col min="5" max="5" width="21.28515625" customWidth="1"/>
    <col min="6" max="6" width="13.140625" customWidth="1"/>
    <col min="8" max="18" width="9.140625" style="94"/>
    <col min="19" max="22" width="9.140625" style="87"/>
    <col min="23" max="38" width="9.140625" style="93"/>
  </cols>
  <sheetData>
    <row r="1" spans="1:21" ht="16.5" customHeight="1" x14ac:dyDescent="0.25">
      <c r="A1" s="166" t="s">
        <v>0</v>
      </c>
      <c r="B1" s="170" t="s">
        <v>176</v>
      </c>
      <c r="C1" s="170" t="s">
        <v>158</v>
      </c>
      <c r="D1" s="175" t="s">
        <v>1</v>
      </c>
      <c r="E1" s="176"/>
      <c r="F1" s="176"/>
      <c r="G1" s="176"/>
    </row>
    <row r="2" spans="1:21" ht="32.25" customHeight="1" x14ac:dyDescent="0.25">
      <c r="A2" s="166"/>
      <c r="B2" s="171"/>
      <c r="C2" s="171"/>
      <c r="D2" s="193" t="s">
        <v>157</v>
      </c>
      <c r="E2" s="194"/>
      <c r="F2" s="194"/>
      <c r="G2" s="194"/>
      <c r="O2" s="94" t="s">
        <v>106</v>
      </c>
    </row>
    <row r="3" spans="1:21" ht="38.25" customHeight="1" x14ac:dyDescent="0.25">
      <c r="A3" s="166"/>
      <c r="B3" s="171"/>
      <c r="C3" s="171"/>
      <c r="D3" s="191" t="str">
        <f>E127*100&amp;"% degli allevamenti di grandi dimensioni"</f>
        <v>10% degli allevamenti di grandi dimensioni</v>
      </c>
      <c r="E3" s="192"/>
      <c r="F3" s="192"/>
      <c r="G3" s="192"/>
      <c r="M3" s="94" t="s">
        <v>107</v>
      </c>
      <c r="N3" s="94" t="s">
        <v>24</v>
      </c>
      <c r="O3" s="94" t="s">
        <v>107</v>
      </c>
      <c r="P3" s="94" t="s">
        <v>24</v>
      </c>
      <c r="S3" s="87" t="s">
        <v>106</v>
      </c>
    </row>
    <row r="4" spans="1:21" x14ac:dyDescent="0.25">
      <c r="A4" s="166"/>
      <c r="B4" s="171"/>
      <c r="C4" s="171"/>
      <c r="D4" s="170" t="s">
        <v>98</v>
      </c>
      <c r="E4" s="170" t="s">
        <v>97</v>
      </c>
      <c r="F4" s="170" t="s">
        <v>95</v>
      </c>
      <c r="G4" s="166" t="s">
        <v>96</v>
      </c>
      <c r="L4" s="153" t="s">
        <v>3</v>
      </c>
      <c r="M4" s="94" t="s">
        <v>3</v>
      </c>
      <c r="N4" s="94">
        <v>65</v>
      </c>
      <c r="O4" s="94" t="s">
        <v>3</v>
      </c>
      <c r="P4" s="94">
        <v>65</v>
      </c>
      <c r="S4" s="87" t="s">
        <v>107</v>
      </c>
      <c r="T4" s="87" t="s">
        <v>292</v>
      </c>
      <c r="U4" s="87" t="s">
        <v>24</v>
      </c>
    </row>
    <row r="5" spans="1:21" x14ac:dyDescent="0.25">
      <c r="A5" s="166"/>
      <c r="B5" s="172"/>
      <c r="C5" s="172"/>
      <c r="D5" s="172"/>
      <c r="E5" s="172"/>
      <c r="F5" s="172"/>
      <c r="G5" s="166"/>
      <c r="L5" s="153" t="s">
        <v>4</v>
      </c>
      <c r="M5" s="94" t="s">
        <v>4</v>
      </c>
      <c r="N5" s="94">
        <v>9</v>
      </c>
      <c r="O5" s="94" t="s">
        <v>4</v>
      </c>
      <c r="P5" s="94">
        <v>9</v>
      </c>
      <c r="S5" s="87" t="s">
        <v>3</v>
      </c>
      <c r="T5" s="87" t="s">
        <v>177</v>
      </c>
      <c r="U5" s="87">
        <v>7</v>
      </c>
    </row>
    <row r="6" spans="1:21" x14ac:dyDescent="0.25">
      <c r="A6" s="59" t="s">
        <v>3</v>
      </c>
      <c r="B6" s="59" t="s">
        <v>177</v>
      </c>
      <c r="C6" s="72">
        <f>SUMIFS(U:U,T:T,B6)</f>
        <v>7</v>
      </c>
      <c r="D6" s="64">
        <f t="shared" ref="D6:D37" si="0">IF(H6&gt;I6,ROUND((C6*0.6*$E$127),0)+K6,ROUND((C6*0.6*$E$127),0)+K6)</f>
        <v>1</v>
      </c>
      <c r="E6" s="3">
        <f t="shared" ref="E6:E37" si="1">ROUND((C6*0.35*$E$127),0)</f>
        <v>0</v>
      </c>
      <c r="F6" s="3">
        <f t="shared" ref="F6:F37" si="2">ROUND((C6*0.05*$E$127),0)</f>
        <v>0</v>
      </c>
      <c r="G6" s="3">
        <f>SUM(D6:F6)</f>
        <v>1</v>
      </c>
      <c r="H6" s="94">
        <f t="shared" ref="H6:H37" si="3">ROUNDUP((C6*$E$127),0)</f>
        <v>1</v>
      </c>
      <c r="I6" s="144">
        <f>J6+E6+F6</f>
        <v>0</v>
      </c>
      <c r="J6" s="94">
        <f t="shared" ref="J6:J37" si="4">ROUND((C6*0.6*$E$127),0)</f>
        <v>0</v>
      </c>
      <c r="K6" s="144">
        <f>H6-I6</f>
        <v>1</v>
      </c>
      <c r="L6" s="153" t="s">
        <v>5</v>
      </c>
      <c r="M6" s="94" t="s">
        <v>5</v>
      </c>
      <c r="N6" s="94">
        <v>10</v>
      </c>
      <c r="O6" s="94" t="s">
        <v>5</v>
      </c>
      <c r="P6" s="94">
        <v>10</v>
      </c>
      <c r="T6" s="87" t="s">
        <v>178</v>
      </c>
      <c r="U6" s="87">
        <v>23</v>
      </c>
    </row>
    <row r="7" spans="1:21" x14ac:dyDescent="0.25">
      <c r="A7" s="59" t="s">
        <v>3</v>
      </c>
      <c r="B7" s="62" t="s">
        <v>178</v>
      </c>
      <c r="C7" s="72">
        <f t="shared" ref="C7:C37" si="5">SUMIFS(U:U,T:T,B7)</f>
        <v>23</v>
      </c>
      <c r="D7" s="64">
        <f t="shared" si="0"/>
        <v>2</v>
      </c>
      <c r="E7" s="3">
        <f t="shared" si="1"/>
        <v>1</v>
      </c>
      <c r="F7" s="3">
        <f t="shared" si="2"/>
        <v>0</v>
      </c>
      <c r="G7" s="3">
        <f t="shared" ref="G7:G70" si="6">SUM(D7:F7)</f>
        <v>3</v>
      </c>
      <c r="H7" s="94">
        <f t="shared" si="3"/>
        <v>3</v>
      </c>
      <c r="I7" s="144">
        <f t="shared" ref="I7:I70" si="7">J7+E7+F7</f>
        <v>2</v>
      </c>
      <c r="J7" s="94">
        <f t="shared" si="4"/>
        <v>1</v>
      </c>
      <c r="K7" s="144">
        <f t="shared" ref="K7:K70" si="8">H7-I7</f>
        <v>1</v>
      </c>
      <c r="L7" s="153" t="s">
        <v>6</v>
      </c>
      <c r="M7" s="94" t="s">
        <v>6</v>
      </c>
      <c r="N7" s="94">
        <v>80</v>
      </c>
      <c r="O7" s="94" t="s">
        <v>6</v>
      </c>
      <c r="P7" s="94">
        <v>80</v>
      </c>
      <c r="T7" s="87" t="s">
        <v>179</v>
      </c>
      <c r="U7" s="87">
        <v>1</v>
      </c>
    </row>
    <row r="8" spans="1:21" x14ac:dyDescent="0.25">
      <c r="A8" s="59" t="s">
        <v>3</v>
      </c>
      <c r="B8" s="62" t="s">
        <v>179</v>
      </c>
      <c r="C8" s="72">
        <f t="shared" si="5"/>
        <v>1</v>
      </c>
      <c r="D8" s="64">
        <f t="shared" si="0"/>
        <v>1</v>
      </c>
      <c r="E8" s="3">
        <f t="shared" si="1"/>
        <v>0</v>
      </c>
      <c r="F8" s="3">
        <f t="shared" si="2"/>
        <v>0</v>
      </c>
      <c r="G8" s="3">
        <f t="shared" si="6"/>
        <v>1</v>
      </c>
      <c r="H8" s="94">
        <f t="shared" si="3"/>
        <v>1</v>
      </c>
      <c r="I8" s="144">
        <f t="shared" si="7"/>
        <v>0</v>
      </c>
      <c r="J8" s="94">
        <f t="shared" si="4"/>
        <v>0</v>
      </c>
      <c r="K8" s="144">
        <f t="shared" si="8"/>
        <v>1</v>
      </c>
      <c r="L8" s="153" t="s">
        <v>7</v>
      </c>
      <c r="M8" s="94" t="s">
        <v>7</v>
      </c>
      <c r="N8" s="94">
        <v>249</v>
      </c>
      <c r="O8" s="94" t="s">
        <v>7</v>
      </c>
      <c r="P8" s="94">
        <v>249</v>
      </c>
      <c r="T8" s="87" t="s">
        <v>180</v>
      </c>
      <c r="U8" s="87">
        <v>12</v>
      </c>
    </row>
    <row r="9" spans="1:21" x14ac:dyDescent="0.25">
      <c r="A9" s="59" t="s">
        <v>3</v>
      </c>
      <c r="B9" s="62" t="s">
        <v>180</v>
      </c>
      <c r="C9" s="72">
        <f t="shared" si="5"/>
        <v>12</v>
      </c>
      <c r="D9" s="64">
        <f t="shared" si="0"/>
        <v>2</v>
      </c>
      <c r="E9" s="3">
        <f t="shared" si="1"/>
        <v>0</v>
      </c>
      <c r="F9" s="3">
        <f t="shared" si="2"/>
        <v>0</v>
      </c>
      <c r="G9" s="3">
        <f t="shared" si="6"/>
        <v>2</v>
      </c>
      <c r="H9" s="94">
        <f t="shared" si="3"/>
        <v>2</v>
      </c>
      <c r="I9" s="144">
        <f t="shared" si="7"/>
        <v>1</v>
      </c>
      <c r="J9" s="94">
        <f t="shared" si="4"/>
        <v>1</v>
      </c>
      <c r="K9" s="144">
        <f t="shared" si="8"/>
        <v>1</v>
      </c>
      <c r="L9" s="153" t="s">
        <v>8</v>
      </c>
      <c r="M9" s="94" t="s">
        <v>8</v>
      </c>
      <c r="N9" s="94">
        <v>125</v>
      </c>
      <c r="O9" s="94" t="s">
        <v>8</v>
      </c>
      <c r="P9" s="94">
        <v>125</v>
      </c>
      <c r="S9" s="87" t="s">
        <v>312</v>
      </c>
      <c r="U9" s="87">
        <v>43</v>
      </c>
    </row>
    <row r="10" spans="1:21" x14ac:dyDescent="0.25">
      <c r="A10" s="62" t="s">
        <v>4</v>
      </c>
      <c r="B10" s="62" t="s">
        <v>181</v>
      </c>
      <c r="C10" s="72">
        <f t="shared" si="5"/>
        <v>2</v>
      </c>
      <c r="D10" s="64">
        <f t="shared" si="0"/>
        <v>1</v>
      </c>
      <c r="E10" s="3">
        <f t="shared" si="1"/>
        <v>0</v>
      </c>
      <c r="F10" s="3">
        <f t="shared" si="2"/>
        <v>0</v>
      </c>
      <c r="G10" s="3">
        <f t="shared" si="6"/>
        <v>1</v>
      </c>
      <c r="H10" s="94">
        <f t="shared" si="3"/>
        <v>1</v>
      </c>
      <c r="I10" s="144">
        <f t="shared" si="7"/>
        <v>0</v>
      </c>
      <c r="J10" s="94">
        <f t="shared" si="4"/>
        <v>0</v>
      </c>
      <c r="K10" s="144">
        <f t="shared" si="8"/>
        <v>1</v>
      </c>
      <c r="L10" s="153" t="s">
        <v>9</v>
      </c>
      <c r="M10" s="94" t="s">
        <v>9</v>
      </c>
      <c r="N10" s="94">
        <v>65</v>
      </c>
      <c r="O10" s="94" t="s">
        <v>9</v>
      </c>
      <c r="P10" s="94">
        <v>65</v>
      </c>
      <c r="S10" s="87" t="s">
        <v>4</v>
      </c>
      <c r="T10" s="87" t="s">
        <v>181</v>
      </c>
      <c r="U10" s="87">
        <v>2</v>
      </c>
    </row>
    <row r="11" spans="1:21" x14ac:dyDescent="0.25">
      <c r="A11" s="62" t="s">
        <v>4</v>
      </c>
      <c r="B11" s="62" t="s">
        <v>182</v>
      </c>
      <c r="C11" s="72">
        <f t="shared" si="5"/>
        <v>0</v>
      </c>
      <c r="D11" s="64">
        <f t="shared" si="0"/>
        <v>0</v>
      </c>
      <c r="E11" s="3">
        <f t="shared" si="1"/>
        <v>0</v>
      </c>
      <c r="F11" s="3">
        <f t="shared" si="2"/>
        <v>0</v>
      </c>
      <c r="G11" s="3">
        <f t="shared" si="6"/>
        <v>0</v>
      </c>
      <c r="H11" s="94">
        <f t="shared" si="3"/>
        <v>0</v>
      </c>
      <c r="I11" s="144">
        <f t="shared" si="7"/>
        <v>0</v>
      </c>
      <c r="J11" s="94">
        <f t="shared" si="4"/>
        <v>0</v>
      </c>
      <c r="K11" s="144">
        <f t="shared" si="8"/>
        <v>0</v>
      </c>
      <c r="L11" s="153" t="s">
        <v>10</v>
      </c>
      <c r="M11" s="94" t="s">
        <v>10</v>
      </c>
      <c r="N11" s="94">
        <v>1</v>
      </c>
      <c r="O11" s="94" t="s">
        <v>10</v>
      </c>
      <c r="P11" s="94">
        <v>1</v>
      </c>
      <c r="S11" s="87" t="s">
        <v>297</v>
      </c>
      <c r="U11" s="87">
        <v>2</v>
      </c>
    </row>
    <row r="12" spans="1:21" x14ac:dyDescent="0.25">
      <c r="A12" s="62" t="s">
        <v>5</v>
      </c>
      <c r="B12" s="62" t="s">
        <v>183</v>
      </c>
      <c r="C12" s="72">
        <f t="shared" si="5"/>
        <v>4</v>
      </c>
      <c r="D12" s="64">
        <f t="shared" si="0"/>
        <v>1</v>
      </c>
      <c r="E12" s="3">
        <f t="shared" si="1"/>
        <v>0</v>
      </c>
      <c r="F12" s="3">
        <f t="shared" si="2"/>
        <v>0</v>
      </c>
      <c r="G12" s="3">
        <f t="shared" si="6"/>
        <v>1</v>
      </c>
      <c r="H12" s="94">
        <f t="shared" si="3"/>
        <v>1</v>
      </c>
      <c r="I12" s="144">
        <f t="shared" si="7"/>
        <v>0</v>
      </c>
      <c r="J12" s="94">
        <f t="shared" si="4"/>
        <v>0</v>
      </c>
      <c r="K12" s="144">
        <f t="shared" si="8"/>
        <v>1</v>
      </c>
      <c r="L12" s="153" t="s">
        <v>11</v>
      </c>
      <c r="M12" s="94" t="s">
        <v>11</v>
      </c>
      <c r="N12" s="94">
        <v>344</v>
      </c>
      <c r="O12" s="94" t="s">
        <v>11</v>
      </c>
      <c r="P12" s="94">
        <v>344</v>
      </c>
      <c r="S12" s="87" t="s">
        <v>5</v>
      </c>
      <c r="T12" s="87" t="s">
        <v>183</v>
      </c>
      <c r="U12" s="87">
        <v>4</v>
      </c>
    </row>
    <row r="13" spans="1:21" x14ac:dyDescent="0.25">
      <c r="A13" s="62" t="s">
        <v>5</v>
      </c>
      <c r="B13" s="62" t="s">
        <v>184</v>
      </c>
      <c r="C13" s="72">
        <f t="shared" si="5"/>
        <v>0</v>
      </c>
      <c r="D13" s="64">
        <f t="shared" si="0"/>
        <v>0</v>
      </c>
      <c r="E13" s="3">
        <f t="shared" si="1"/>
        <v>0</v>
      </c>
      <c r="F13" s="3">
        <f t="shared" si="2"/>
        <v>0</v>
      </c>
      <c r="G13" s="3">
        <f t="shared" si="6"/>
        <v>0</v>
      </c>
      <c r="H13" s="94">
        <f t="shared" si="3"/>
        <v>0</v>
      </c>
      <c r="I13" s="144">
        <f t="shared" si="7"/>
        <v>0</v>
      </c>
      <c r="J13" s="94">
        <f t="shared" si="4"/>
        <v>0</v>
      </c>
      <c r="K13" s="144">
        <f t="shared" si="8"/>
        <v>0</v>
      </c>
      <c r="L13" s="153" t="s">
        <v>12</v>
      </c>
      <c r="M13" s="94" t="s">
        <v>12</v>
      </c>
      <c r="N13" s="94">
        <v>132</v>
      </c>
      <c r="O13" s="94" t="s">
        <v>12</v>
      </c>
      <c r="P13" s="94">
        <v>132</v>
      </c>
      <c r="T13" s="87" t="s">
        <v>185</v>
      </c>
      <c r="U13" s="87">
        <v>1</v>
      </c>
    </row>
    <row r="14" spans="1:21" x14ac:dyDescent="0.25">
      <c r="A14" s="62" t="s">
        <v>5</v>
      </c>
      <c r="B14" s="62" t="s">
        <v>185</v>
      </c>
      <c r="C14" s="72">
        <f t="shared" si="5"/>
        <v>1</v>
      </c>
      <c r="D14" s="64">
        <f t="shared" si="0"/>
        <v>1</v>
      </c>
      <c r="E14" s="3">
        <f t="shared" si="1"/>
        <v>0</v>
      </c>
      <c r="F14" s="3">
        <f t="shared" si="2"/>
        <v>0</v>
      </c>
      <c r="G14" s="3">
        <f t="shared" si="6"/>
        <v>1</v>
      </c>
      <c r="H14" s="94">
        <f t="shared" si="3"/>
        <v>1</v>
      </c>
      <c r="I14" s="144">
        <f t="shared" si="7"/>
        <v>0</v>
      </c>
      <c r="J14" s="94">
        <f t="shared" si="4"/>
        <v>0</v>
      </c>
      <c r="K14" s="144">
        <f t="shared" si="8"/>
        <v>1</v>
      </c>
      <c r="L14" s="153" t="s">
        <v>13</v>
      </c>
      <c r="M14" s="94" t="s">
        <v>13</v>
      </c>
      <c r="N14" s="94">
        <v>206</v>
      </c>
      <c r="O14" s="94" t="s">
        <v>13</v>
      </c>
      <c r="P14" s="94">
        <v>206</v>
      </c>
      <c r="T14" s="87" t="s">
        <v>186</v>
      </c>
      <c r="U14" s="87">
        <v>2</v>
      </c>
    </row>
    <row r="15" spans="1:21" x14ac:dyDescent="0.25">
      <c r="A15" s="62" t="s">
        <v>5</v>
      </c>
      <c r="B15" s="62" t="s">
        <v>186</v>
      </c>
      <c r="C15" s="72">
        <f t="shared" si="5"/>
        <v>2</v>
      </c>
      <c r="D15" s="64">
        <f t="shared" si="0"/>
        <v>1</v>
      </c>
      <c r="E15" s="3">
        <f t="shared" si="1"/>
        <v>0</v>
      </c>
      <c r="F15" s="3">
        <f t="shared" si="2"/>
        <v>0</v>
      </c>
      <c r="G15" s="3">
        <f t="shared" si="6"/>
        <v>1</v>
      </c>
      <c r="H15" s="94">
        <f t="shared" si="3"/>
        <v>1</v>
      </c>
      <c r="I15" s="144">
        <f t="shared" si="7"/>
        <v>0</v>
      </c>
      <c r="J15" s="94">
        <f t="shared" si="4"/>
        <v>0</v>
      </c>
      <c r="K15" s="144">
        <f t="shared" si="8"/>
        <v>1</v>
      </c>
      <c r="L15" s="153" t="s">
        <v>14</v>
      </c>
      <c r="M15" s="94" t="s">
        <v>14</v>
      </c>
      <c r="N15" s="94">
        <v>305</v>
      </c>
      <c r="O15" s="94" t="s">
        <v>14</v>
      </c>
      <c r="P15" s="94">
        <v>305</v>
      </c>
      <c r="T15" s="87" t="s">
        <v>187</v>
      </c>
      <c r="U15" s="87">
        <v>1</v>
      </c>
    </row>
    <row r="16" spans="1:21" x14ac:dyDescent="0.25">
      <c r="A16" s="62" t="s">
        <v>5</v>
      </c>
      <c r="B16" s="62" t="s">
        <v>187</v>
      </c>
      <c r="C16" s="72">
        <f t="shared" si="5"/>
        <v>1</v>
      </c>
      <c r="D16" s="64">
        <f t="shared" si="0"/>
        <v>1</v>
      </c>
      <c r="E16" s="3">
        <f t="shared" si="1"/>
        <v>0</v>
      </c>
      <c r="F16" s="3">
        <f t="shared" si="2"/>
        <v>0</v>
      </c>
      <c r="G16" s="3">
        <f t="shared" si="6"/>
        <v>1</v>
      </c>
      <c r="H16" s="94">
        <f t="shared" si="3"/>
        <v>1</v>
      </c>
      <c r="I16" s="144">
        <f t="shared" si="7"/>
        <v>0</v>
      </c>
      <c r="J16" s="94">
        <f t="shared" si="4"/>
        <v>0</v>
      </c>
      <c r="K16" s="144">
        <f t="shared" si="8"/>
        <v>1</v>
      </c>
      <c r="L16" s="153" t="s">
        <v>15</v>
      </c>
      <c r="M16" s="94" t="s">
        <v>15</v>
      </c>
      <c r="N16" s="94">
        <v>144</v>
      </c>
      <c r="O16" s="94" t="s">
        <v>15</v>
      </c>
      <c r="P16" s="94">
        <v>144</v>
      </c>
      <c r="S16" s="87" t="s">
        <v>298</v>
      </c>
      <c r="U16" s="87">
        <v>8</v>
      </c>
    </row>
    <row r="17" spans="1:21" x14ac:dyDescent="0.25">
      <c r="A17" s="62" t="s">
        <v>6</v>
      </c>
      <c r="B17" s="62" t="s">
        <v>188</v>
      </c>
      <c r="C17" s="72">
        <f t="shared" si="5"/>
        <v>5</v>
      </c>
      <c r="D17" s="64">
        <f t="shared" si="0"/>
        <v>1</v>
      </c>
      <c r="E17" s="3">
        <f t="shared" si="1"/>
        <v>0</v>
      </c>
      <c r="F17" s="3">
        <f t="shared" si="2"/>
        <v>0</v>
      </c>
      <c r="G17" s="3">
        <f t="shared" si="6"/>
        <v>1</v>
      </c>
      <c r="H17" s="94">
        <f t="shared" si="3"/>
        <v>1</v>
      </c>
      <c r="I17" s="144">
        <f t="shared" si="7"/>
        <v>0</v>
      </c>
      <c r="J17" s="94">
        <f t="shared" si="4"/>
        <v>0</v>
      </c>
      <c r="K17" s="144">
        <f t="shared" si="8"/>
        <v>1</v>
      </c>
      <c r="L17" s="153" t="s">
        <v>16</v>
      </c>
      <c r="M17" s="94" t="s">
        <v>16</v>
      </c>
      <c r="N17" s="94">
        <v>20</v>
      </c>
      <c r="O17" s="94" t="s">
        <v>16</v>
      </c>
      <c r="P17" s="94">
        <v>20</v>
      </c>
      <c r="S17" s="87" t="s">
        <v>6</v>
      </c>
      <c r="T17" s="87" t="s">
        <v>188</v>
      </c>
      <c r="U17" s="87">
        <v>5</v>
      </c>
    </row>
    <row r="18" spans="1:21" x14ac:dyDescent="0.25">
      <c r="A18" s="62" t="s">
        <v>6</v>
      </c>
      <c r="B18" s="62" t="s">
        <v>189</v>
      </c>
      <c r="C18" s="72">
        <f t="shared" si="5"/>
        <v>56</v>
      </c>
      <c r="D18" s="64">
        <f t="shared" si="0"/>
        <v>4</v>
      </c>
      <c r="E18" s="3">
        <f t="shared" si="1"/>
        <v>2</v>
      </c>
      <c r="F18" s="3">
        <f t="shared" si="2"/>
        <v>0</v>
      </c>
      <c r="G18" s="3">
        <f t="shared" si="6"/>
        <v>6</v>
      </c>
      <c r="H18" s="94">
        <f t="shared" si="3"/>
        <v>6</v>
      </c>
      <c r="I18" s="144">
        <f t="shared" si="7"/>
        <v>5</v>
      </c>
      <c r="J18" s="94">
        <f t="shared" si="4"/>
        <v>3</v>
      </c>
      <c r="K18" s="144">
        <f t="shared" si="8"/>
        <v>1</v>
      </c>
      <c r="L18" s="153" t="s">
        <v>17</v>
      </c>
      <c r="M18" s="94" t="s">
        <v>17</v>
      </c>
      <c r="N18" s="94">
        <v>32</v>
      </c>
      <c r="O18" s="94" t="s">
        <v>17</v>
      </c>
      <c r="P18" s="94">
        <v>32</v>
      </c>
      <c r="T18" s="87" t="s">
        <v>189</v>
      </c>
      <c r="U18" s="87">
        <v>56</v>
      </c>
    </row>
    <row r="19" spans="1:21" x14ac:dyDescent="0.25">
      <c r="A19" s="62" t="s">
        <v>6</v>
      </c>
      <c r="B19" s="62" t="s">
        <v>190</v>
      </c>
      <c r="C19" s="72">
        <f t="shared" si="5"/>
        <v>2</v>
      </c>
      <c r="D19" s="64">
        <f t="shared" si="0"/>
        <v>1</v>
      </c>
      <c r="E19" s="3">
        <f t="shared" si="1"/>
        <v>0</v>
      </c>
      <c r="F19" s="3">
        <f t="shared" si="2"/>
        <v>0</v>
      </c>
      <c r="G19" s="3">
        <f t="shared" si="6"/>
        <v>1</v>
      </c>
      <c r="H19" s="94">
        <f t="shared" si="3"/>
        <v>1</v>
      </c>
      <c r="I19" s="144">
        <f t="shared" si="7"/>
        <v>0</v>
      </c>
      <c r="J19" s="94">
        <f t="shared" si="4"/>
        <v>0</v>
      </c>
      <c r="K19" s="144">
        <f t="shared" si="8"/>
        <v>1</v>
      </c>
      <c r="L19" s="153" t="s">
        <v>18</v>
      </c>
      <c r="M19" s="94" t="s">
        <v>18</v>
      </c>
      <c r="N19" s="94">
        <v>38</v>
      </c>
      <c r="O19" s="94" t="s">
        <v>18</v>
      </c>
      <c r="P19" s="94">
        <v>38</v>
      </c>
      <c r="T19" s="87" t="s">
        <v>190</v>
      </c>
      <c r="U19" s="87">
        <v>2</v>
      </c>
    </row>
    <row r="20" spans="1:21" x14ac:dyDescent="0.25">
      <c r="A20" s="62" t="s">
        <v>6</v>
      </c>
      <c r="B20" s="62" t="s">
        <v>191</v>
      </c>
      <c r="C20" s="72">
        <f t="shared" si="5"/>
        <v>1</v>
      </c>
      <c r="D20" s="64">
        <f t="shared" si="0"/>
        <v>1</v>
      </c>
      <c r="E20" s="3">
        <f t="shared" si="1"/>
        <v>0</v>
      </c>
      <c r="F20" s="3">
        <f t="shared" si="2"/>
        <v>0</v>
      </c>
      <c r="G20" s="3">
        <f t="shared" si="6"/>
        <v>1</v>
      </c>
      <c r="H20" s="94">
        <f t="shared" si="3"/>
        <v>1</v>
      </c>
      <c r="I20" s="144">
        <f t="shared" si="7"/>
        <v>0</v>
      </c>
      <c r="J20" s="94">
        <f t="shared" si="4"/>
        <v>0</v>
      </c>
      <c r="K20" s="144">
        <f t="shared" si="8"/>
        <v>1</v>
      </c>
      <c r="L20" s="153" t="s">
        <v>19</v>
      </c>
      <c r="M20" s="94" t="s">
        <v>19</v>
      </c>
      <c r="N20" s="94">
        <v>4</v>
      </c>
      <c r="O20" s="94" t="s">
        <v>19</v>
      </c>
      <c r="P20" s="94">
        <v>4</v>
      </c>
      <c r="T20" s="87" t="s">
        <v>191</v>
      </c>
      <c r="U20" s="87">
        <v>1</v>
      </c>
    </row>
    <row r="21" spans="1:21" x14ac:dyDescent="0.25">
      <c r="A21" s="62" t="s">
        <v>6</v>
      </c>
      <c r="B21" s="62" t="s">
        <v>192</v>
      </c>
      <c r="C21" s="72">
        <f t="shared" si="5"/>
        <v>1</v>
      </c>
      <c r="D21" s="64">
        <f t="shared" si="0"/>
        <v>1</v>
      </c>
      <c r="E21" s="3">
        <f t="shared" si="1"/>
        <v>0</v>
      </c>
      <c r="F21" s="3">
        <f t="shared" si="2"/>
        <v>0</v>
      </c>
      <c r="G21" s="3">
        <f t="shared" si="6"/>
        <v>1</v>
      </c>
      <c r="H21" s="94">
        <f t="shared" si="3"/>
        <v>1</v>
      </c>
      <c r="I21" s="144">
        <f t="shared" si="7"/>
        <v>0</v>
      </c>
      <c r="J21" s="94">
        <f t="shared" si="4"/>
        <v>0</v>
      </c>
      <c r="K21" s="144">
        <f t="shared" si="8"/>
        <v>1</v>
      </c>
      <c r="L21" s="153" t="s">
        <v>20</v>
      </c>
      <c r="M21" s="94" t="s">
        <v>20</v>
      </c>
      <c r="N21" s="94">
        <v>18</v>
      </c>
      <c r="O21" s="94" t="s">
        <v>20</v>
      </c>
      <c r="P21" s="94">
        <v>18</v>
      </c>
      <c r="T21" s="87" t="s">
        <v>192</v>
      </c>
      <c r="U21" s="87">
        <v>1</v>
      </c>
    </row>
    <row r="22" spans="1:21" x14ac:dyDescent="0.25">
      <c r="A22" s="62" t="s">
        <v>6</v>
      </c>
      <c r="B22" s="62" t="s">
        <v>193</v>
      </c>
      <c r="C22" s="72">
        <f t="shared" si="5"/>
        <v>3</v>
      </c>
      <c r="D22" s="64">
        <f t="shared" si="0"/>
        <v>1</v>
      </c>
      <c r="E22" s="3">
        <f t="shared" si="1"/>
        <v>0</v>
      </c>
      <c r="F22" s="3">
        <f t="shared" si="2"/>
        <v>0</v>
      </c>
      <c r="G22" s="3">
        <f t="shared" si="6"/>
        <v>1</v>
      </c>
      <c r="H22" s="94">
        <f t="shared" si="3"/>
        <v>1</v>
      </c>
      <c r="I22" s="144">
        <f t="shared" si="7"/>
        <v>0</v>
      </c>
      <c r="J22" s="94">
        <f t="shared" si="4"/>
        <v>0</v>
      </c>
      <c r="K22" s="144">
        <f t="shared" si="8"/>
        <v>1</v>
      </c>
      <c r="L22" s="153" t="s">
        <v>21</v>
      </c>
      <c r="M22" s="94" t="s">
        <v>21</v>
      </c>
      <c r="N22" s="94">
        <v>56</v>
      </c>
      <c r="O22" s="94" t="s">
        <v>21</v>
      </c>
      <c r="P22" s="94">
        <v>56</v>
      </c>
      <c r="T22" s="87" t="s">
        <v>193</v>
      </c>
      <c r="U22" s="87">
        <v>3</v>
      </c>
    </row>
    <row r="23" spans="1:21" x14ac:dyDescent="0.25">
      <c r="A23" s="62" t="s">
        <v>6</v>
      </c>
      <c r="B23" s="62" t="s">
        <v>194</v>
      </c>
      <c r="C23" s="72">
        <f t="shared" si="5"/>
        <v>1</v>
      </c>
      <c r="D23" s="64">
        <f t="shared" si="0"/>
        <v>1</v>
      </c>
      <c r="E23" s="3">
        <f t="shared" si="1"/>
        <v>0</v>
      </c>
      <c r="F23" s="3">
        <f t="shared" si="2"/>
        <v>0</v>
      </c>
      <c r="G23" s="3">
        <f t="shared" si="6"/>
        <v>1</v>
      </c>
      <c r="H23" s="94">
        <f t="shared" si="3"/>
        <v>1</v>
      </c>
      <c r="I23" s="144">
        <f t="shared" si="7"/>
        <v>0</v>
      </c>
      <c r="J23" s="94">
        <f t="shared" si="4"/>
        <v>0</v>
      </c>
      <c r="K23" s="144">
        <f t="shared" si="8"/>
        <v>1</v>
      </c>
      <c r="L23" s="153" t="s">
        <v>22</v>
      </c>
      <c r="M23" s="94" t="s">
        <v>22</v>
      </c>
      <c r="N23" s="94">
        <v>3</v>
      </c>
      <c r="O23" s="94" t="s">
        <v>22</v>
      </c>
      <c r="P23" s="94">
        <v>3</v>
      </c>
      <c r="T23" s="87" t="s">
        <v>194</v>
      </c>
      <c r="U23" s="87">
        <v>1</v>
      </c>
    </row>
    <row r="24" spans="1:21" x14ac:dyDescent="0.25">
      <c r="A24" s="62" t="s">
        <v>7</v>
      </c>
      <c r="B24" s="62" t="s">
        <v>195</v>
      </c>
      <c r="C24" s="72">
        <f t="shared" si="5"/>
        <v>7</v>
      </c>
      <c r="D24" s="64">
        <f t="shared" si="0"/>
        <v>1</v>
      </c>
      <c r="E24" s="3">
        <f t="shared" si="1"/>
        <v>0</v>
      </c>
      <c r="F24" s="3">
        <f t="shared" si="2"/>
        <v>0</v>
      </c>
      <c r="G24" s="3">
        <f t="shared" si="6"/>
        <v>1</v>
      </c>
      <c r="H24" s="94">
        <f t="shared" si="3"/>
        <v>1</v>
      </c>
      <c r="I24" s="144">
        <f t="shared" si="7"/>
        <v>0</v>
      </c>
      <c r="J24" s="94">
        <f t="shared" si="4"/>
        <v>0</v>
      </c>
      <c r="K24" s="144">
        <f t="shared" si="8"/>
        <v>1</v>
      </c>
      <c r="L24" s="153" t="s">
        <v>23</v>
      </c>
      <c r="M24" s="94" t="s">
        <v>23</v>
      </c>
      <c r="N24" s="94">
        <v>948</v>
      </c>
      <c r="O24" s="94" t="s">
        <v>23</v>
      </c>
      <c r="P24" s="94">
        <v>948</v>
      </c>
      <c r="S24" s="87" t="s">
        <v>299</v>
      </c>
      <c r="U24" s="87">
        <v>69</v>
      </c>
    </row>
    <row r="25" spans="1:21" x14ac:dyDescent="0.25">
      <c r="A25" s="62" t="s">
        <v>7</v>
      </c>
      <c r="B25" s="62" t="s">
        <v>196</v>
      </c>
      <c r="C25" s="72">
        <f t="shared" si="5"/>
        <v>3</v>
      </c>
      <c r="D25" s="64">
        <f t="shared" si="0"/>
        <v>1</v>
      </c>
      <c r="E25" s="3">
        <f t="shared" si="1"/>
        <v>0</v>
      </c>
      <c r="F25" s="3">
        <f t="shared" si="2"/>
        <v>0</v>
      </c>
      <c r="G25" s="3">
        <f t="shared" si="6"/>
        <v>1</v>
      </c>
      <c r="H25" s="94">
        <f t="shared" si="3"/>
        <v>1</v>
      </c>
      <c r="I25" s="144">
        <f t="shared" si="7"/>
        <v>0</v>
      </c>
      <c r="J25" s="94">
        <f t="shared" si="4"/>
        <v>0</v>
      </c>
      <c r="K25" s="144">
        <f t="shared" si="8"/>
        <v>1</v>
      </c>
      <c r="M25" s="94" t="s">
        <v>75</v>
      </c>
      <c r="N25" s="94">
        <v>2854</v>
      </c>
      <c r="O25" s="94" t="s">
        <v>75</v>
      </c>
      <c r="P25" s="94">
        <v>2854</v>
      </c>
      <c r="S25" s="87" t="s">
        <v>7</v>
      </c>
      <c r="T25" s="87" t="s">
        <v>195</v>
      </c>
      <c r="U25" s="87">
        <v>7</v>
      </c>
    </row>
    <row r="26" spans="1:21" x14ac:dyDescent="0.25">
      <c r="A26" s="62" t="s">
        <v>7</v>
      </c>
      <c r="B26" s="62" t="s">
        <v>197</v>
      </c>
      <c r="C26" s="72">
        <f t="shared" si="5"/>
        <v>2</v>
      </c>
      <c r="D26" s="64">
        <f t="shared" si="0"/>
        <v>1</v>
      </c>
      <c r="E26" s="3">
        <f t="shared" si="1"/>
        <v>0</v>
      </c>
      <c r="F26" s="3">
        <f t="shared" si="2"/>
        <v>0</v>
      </c>
      <c r="G26" s="3">
        <f t="shared" si="6"/>
        <v>1</v>
      </c>
      <c r="H26" s="94">
        <f t="shared" si="3"/>
        <v>1</v>
      </c>
      <c r="I26" s="144">
        <f t="shared" si="7"/>
        <v>0</v>
      </c>
      <c r="J26" s="94">
        <f t="shared" si="4"/>
        <v>0</v>
      </c>
      <c r="K26" s="144">
        <f t="shared" si="8"/>
        <v>1</v>
      </c>
      <c r="T26" s="87" t="s">
        <v>196</v>
      </c>
      <c r="U26" s="87">
        <v>3</v>
      </c>
    </row>
    <row r="27" spans="1:21" x14ac:dyDescent="0.25">
      <c r="A27" s="62" t="s">
        <v>7</v>
      </c>
      <c r="B27" s="62" t="s">
        <v>198</v>
      </c>
      <c r="C27" s="72">
        <f t="shared" si="5"/>
        <v>2</v>
      </c>
      <c r="D27" s="64">
        <f t="shared" si="0"/>
        <v>1</v>
      </c>
      <c r="E27" s="3">
        <f t="shared" si="1"/>
        <v>0</v>
      </c>
      <c r="F27" s="3">
        <f t="shared" si="2"/>
        <v>0</v>
      </c>
      <c r="G27" s="3">
        <f t="shared" si="6"/>
        <v>1</v>
      </c>
      <c r="H27" s="94">
        <f t="shared" si="3"/>
        <v>1</v>
      </c>
      <c r="I27" s="144">
        <f t="shared" si="7"/>
        <v>0</v>
      </c>
      <c r="J27" s="94">
        <f t="shared" si="4"/>
        <v>0</v>
      </c>
      <c r="K27" s="144">
        <f t="shared" si="8"/>
        <v>1</v>
      </c>
      <c r="T27" s="87" t="s">
        <v>197</v>
      </c>
      <c r="U27" s="87">
        <v>2</v>
      </c>
    </row>
    <row r="28" spans="1:21" x14ac:dyDescent="0.25">
      <c r="A28" s="62" t="s">
        <v>7</v>
      </c>
      <c r="B28" s="62" t="s">
        <v>199</v>
      </c>
      <c r="C28" s="72">
        <f t="shared" si="5"/>
        <v>3</v>
      </c>
      <c r="D28" s="64">
        <f t="shared" si="0"/>
        <v>1</v>
      </c>
      <c r="E28" s="3">
        <f t="shared" si="1"/>
        <v>0</v>
      </c>
      <c r="F28" s="3">
        <f t="shared" si="2"/>
        <v>0</v>
      </c>
      <c r="G28" s="3">
        <f t="shared" si="6"/>
        <v>1</v>
      </c>
      <c r="H28" s="94">
        <f t="shared" si="3"/>
        <v>1</v>
      </c>
      <c r="I28" s="144">
        <f t="shared" si="7"/>
        <v>0</v>
      </c>
      <c r="J28" s="94">
        <f t="shared" si="4"/>
        <v>0</v>
      </c>
      <c r="K28" s="144">
        <f t="shared" si="8"/>
        <v>1</v>
      </c>
      <c r="T28" s="87" t="s">
        <v>198</v>
      </c>
      <c r="U28" s="87">
        <v>2</v>
      </c>
    </row>
    <row r="29" spans="1:21" x14ac:dyDescent="0.25">
      <c r="A29" s="62" t="s">
        <v>7</v>
      </c>
      <c r="B29" s="62" t="s">
        <v>200</v>
      </c>
      <c r="C29" s="72">
        <f t="shared" si="5"/>
        <v>2</v>
      </c>
      <c r="D29" s="64">
        <f t="shared" si="0"/>
        <v>1</v>
      </c>
      <c r="E29" s="3">
        <f t="shared" si="1"/>
        <v>0</v>
      </c>
      <c r="F29" s="3">
        <f t="shared" si="2"/>
        <v>0</v>
      </c>
      <c r="G29" s="3">
        <f t="shared" si="6"/>
        <v>1</v>
      </c>
      <c r="H29" s="94">
        <f t="shared" si="3"/>
        <v>1</v>
      </c>
      <c r="I29" s="144">
        <f t="shared" si="7"/>
        <v>0</v>
      </c>
      <c r="J29" s="94">
        <f t="shared" si="4"/>
        <v>0</v>
      </c>
      <c r="K29" s="144">
        <f t="shared" si="8"/>
        <v>1</v>
      </c>
      <c r="T29" s="87" t="s">
        <v>199</v>
      </c>
      <c r="U29" s="87">
        <v>3</v>
      </c>
    </row>
    <row r="30" spans="1:21" x14ac:dyDescent="0.25">
      <c r="A30" s="62" t="s">
        <v>7</v>
      </c>
      <c r="B30" s="62" t="s">
        <v>201</v>
      </c>
      <c r="C30" s="72">
        <f t="shared" si="5"/>
        <v>14</v>
      </c>
      <c r="D30" s="64">
        <f t="shared" si="0"/>
        <v>2</v>
      </c>
      <c r="E30" s="3">
        <f t="shared" si="1"/>
        <v>0</v>
      </c>
      <c r="F30" s="3">
        <f t="shared" si="2"/>
        <v>0</v>
      </c>
      <c r="G30" s="3">
        <f t="shared" si="6"/>
        <v>2</v>
      </c>
      <c r="H30" s="94">
        <f t="shared" si="3"/>
        <v>2</v>
      </c>
      <c r="I30" s="144">
        <f t="shared" si="7"/>
        <v>1</v>
      </c>
      <c r="J30" s="94">
        <f t="shared" si="4"/>
        <v>1</v>
      </c>
      <c r="K30" s="144">
        <f t="shared" si="8"/>
        <v>1</v>
      </c>
      <c r="T30" s="87" t="s">
        <v>200</v>
      </c>
      <c r="U30" s="87">
        <v>2</v>
      </c>
    </row>
    <row r="31" spans="1:21" x14ac:dyDescent="0.25">
      <c r="A31" s="62" t="s">
        <v>7</v>
      </c>
      <c r="B31" s="62" t="s">
        <v>202</v>
      </c>
      <c r="C31" s="72">
        <f t="shared" si="5"/>
        <v>59</v>
      </c>
      <c r="D31" s="64">
        <f t="shared" si="0"/>
        <v>4</v>
      </c>
      <c r="E31" s="3">
        <f t="shared" si="1"/>
        <v>2</v>
      </c>
      <c r="F31" s="3">
        <f t="shared" si="2"/>
        <v>0</v>
      </c>
      <c r="G31" s="3">
        <f t="shared" si="6"/>
        <v>6</v>
      </c>
      <c r="H31" s="94">
        <f t="shared" si="3"/>
        <v>6</v>
      </c>
      <c r="I31" s="144">
        <f t="shared" si="7"/>
        <v>6</v>
      </c>
      <c r="J31" s="94">
        <f t="shared" si="4"/>
        <v>4</v>
      </c>
      <c r="K31" s="144">
        <f t="shared" si="8"/>
        <v>0</v>
      </c>
      <c r="T31" s="87" t="s">
        <v>201</v>
      </c>
      <c r="U31" s="87">
        <v>14</v>
      </c>
    </row>
    <row r="32" spans="1:21" x14ac:dyDescent="0.25">
      <c r="A32" s="62" t="s">
        <v>7</v>
      </c>
      <c r="B32" s="62" t="s">
        <v>203</v>
      </c>
      <c r="C32" s="72">
        <f t="shared" si="5"/>
        <v>91</v>
      </c>
      <c r="D32" s="64">
        <f t="shared" si="0"/>
        <v>7</v>
      </c>
      <c r="E32" s="3">
        <f t="shared" si="1"/>
        <v>3</v>
      </c>
      <c r="F32" s="3">
        <f t="shared" si="2"/>
        <v>0</v>
      </c>
      <c r="G32" s="3">
        <f t="shared" si="6"/>
        <v>10</v>
      </c>
      <c r="H32" s="94">
        <f t="shared" si="3"/>
        <v>10</v>
      </c>
      <c r="I32" s="144">
        <f t="shared" si="7"/>
        <v>8</v>
      </c>
      <c r="J32" s="94">
        <f t="shared" si="4"/>
        <v>5</v>
      </c>
      <c r="K32" s="144">
        <f t="shared" si="8"/>
        <v>2</v>
      </c>
      <c r="T32" s="87" t="s">
        <v>202</v>
      </c>
      <c r="U32" s="87">
        <v>59</v>
      </c>
    </row>
    <row r="33" spans="1:21" x14ac:dyDescent="0.25">
      <c r="A33" s="62" t="s">
        <v>7</v>
      </c>
      <c r="B33" s="62" t="s">
        <v>204</v>
      </c>
      <c r="C33" s="72">
        <f t="shared" si="5"/>
        <v>17</v>
      </c>
      <c r="D33" s="64">
        <f t="shared" si="0"/>
        <v>1</v>
      </c>
      <c r="E33" s="3">
        <f t="shared" si="1"/>
        <v>1</v>
      </c>
      <c r="F33" s="3">
        <f t="shared" si="2"/>
        <v>0</v>
      </c>
      <c r="G33" s="3">
        <f t="shared" si="6"/>
        <v>2</v>
      </c>
      <c r="H33" s="94">
        <f t="shared" si="3"/>
        <v>2</v>
      </c>
      <c r="I33" s="144">
        <f t="shared" si="7"/>
        <v>2</v>
      </c>
      <c r="J33" s="94">
        <f t="shared" si="4"/>
        <v>1</v>
      </c>
      <c r="K33" s="144">
        <f t="shared" si="8"/>
        <v>0</v>
      </c>
      <c r="T33" s="87" t="s">
        <v>203</v>
      </c>
      <c r="U33" s="87">
        <v>91</v>
      </c>
    </row>
    <row r="34" spans="1:21" x14ac:dyDescent="0.25">
      <c r="A34" s="62" t="s">
        <v>7</v>
      </c>
      <c r="B34" s="62" t="s">
        <v>205</v>
      </c>
      <c r="C34" s="72">
        <f t="shared" si="5"/>
        <v>4</v>
      </c>
      <c r="D34" s="64">
        <f t="shared" si="0"/>
        <v>1</v>
      </c>
      <c r="E34" s="3">
        <f t="shared" si="1"/>
        <v>0</v>
      </c>
      <c r="F34" s="3">
        <f t="shared" si="2"/>
        <v>0</v>
      </c>
      <c r="G34" s="3">
        <f t="shared" si="6"/>
        <v>1</v>
      </c>
      <c r="H34" s="94">
        <f t="shared" si="3"/>
        <v>1</v>
      </c>
      <c r="I34" s="144">
        <f t="shared" si="7"/>
        <v>0</v>
      </c>
      <c r="J34" s="94">
        <f t="shared" si="4"/>
        <v>0</v>
      </c>
      <c r="K34" s="144">
        <f t="shared" si="8"/>
        <v>1</v>
      </c>
      <c r="T34" s="87" t="s">
        <v>204</v>
      </c>
      <c r="U34" s="87">
        <v>17</v>
      </c>
    </row>
    <row r="35" spans="1:21" x14ac:dyDescent="0.25">
      <c r="A35" s="62" t="s">
        <v>8</v>
      </c>
      <c r="B35" s="62" t="s">
        <v>206</v>
      </c>
      <c r="C35" s="72">
        <f t="shared" si="5"/>
        <v>37</v>
      </c>
      <c r="D35" s="64">
        <f t="shared" si="0"/>
        <v>3</v>
      </c>
      <c r="E35" s="3">
        <f t="shared" si="1"/>
        <v>1</v>
      </c>
      <c r="F35" s="3">
        <f t="shared" si="2"/>
        <v>0</v>
      </c>
      <c r="G35" s="3">
        <f t="shared" si="6"/>
        <v>4</v>
      </c>
      <c r="H35" s="94">
        <f t="shared" si="3"/>
        <v>4</v>
      </c>
      <c r="I35" s="144">
        <f t="shared" si="7"/>
        <v>3</v>
      </c>
      <c r="J35" s="94">
        <f t="shared" si="4"/>
        <v>2</v>
      </c>
      <c r="K35" s="144">
        <f t="shared" si="8"/>
        <v>1</v>
      </c>
      <c r="T35" s="87" t="s">
        <v>205</v>
      </c>
      <c r="U35" s="87">
        <v>4</v>
      </c>
    </row>
    <row r="36" spans="1:21" x14ac:dyDescent="0.25">
      <c r="A36" s="62" t="s">
        <v>8</v>
      </c>
      <c r="B36" s="62" t="s">
        <v>207</v>
      </c>
      <c r="C36" s="72">
        <f t="shared" si="5"/>
        <v>73</v>
      </c>
      <c r="D36" s="64">
        <f t="shared" si="0"/>
        <v>5</v>
      </c>
      <c r="E36" s="3">
        <f t="shared" si="1"/>
        <v>3</v>
      </c>
      <c r="F36" s="3">
        <f t="shared" si="2"/>
        <v>0</v>
      </c>
      <c r="G36" s="3">
        <f t="shared" si="6"/>
        <v>8</v>
      </c>
      <c r="H36" s="94">
        <f t="shared" si="3"/>
        <v>8</v>
      </c>
      <c r="I36" s="144">
        <f t="shared" si="7"/>
        <v>7</v>
      </c>
      <c r="J36" s="94">
        <f t="shared" si="4"/>
        <v>4</v>
      </c>
      <c r="K36" s="144">
        <f t="shared" si="8"/>
        <v>1</v>
      </c>
      <c r="S36" s="87" t="s">
        <v>300</v>
      </c>
      <c r="U36" s="87">
        <v>204</v>
      </c>
    </row>
    <row r="37" spans="1:21" x14ac:dyDescent="0.25">
      <c r="A37" s="62" t="s">
        <v>8</v>
      </c>
      <c r="B37" s="62" t="s">
        <v>208</v>
      </c>
      <c r="C37" s="72">
        <f t="shared" si="5"/>
        <v>1</v>
      </c>
      <c r="D37" s="64">
        <f t="shared" si="0"/>
        <v>1</v>
      </c>
      <c r="E37" s="3">
        <f t="shared" si="1"/>
        <v>0</v>
      </c>
      <c r="F37" s="3">
        <f t="shared" si="2"/>
        <v>0</v>
      </c>
      <c r="G37" s="3">
        <f t="shared" si="6"/>
        <v>1</v>
      </c>
      <c r="H37" s="94">
        <f t="shared" si="3"/>
        <v>1</v>
      </c>
      <c r="I37" s="144">
        <f t="shared" si="7"/>
        <v>0</v>
      </c>
      <c r="J37" s="94">
        <f t="shared" si="4"/>
        <v>0</v>
      </c>
      <c r="K37" s="144">
        <f t="shared" si="8"/>
        <v>1</v>
      </c>
      <c r="S37" s="87" t="s">
        <v>8</v>
      </c>
      <c r="T37" s="87" t="s">
        <v>206</v>
      </c>
      <c r="U37" s="87">
        <v>37</v>
      </c>
    </row>
    <row r="38" spans="1:21" x14ac:dyDescent="0.25">
      <c r="A38" s="62" t="s">
        <v>9</v>
      </c>
      <c r="B38" s="62" t="s">
        <v>209</v>
      </c>
      <c r="C38" s="72">
        <f t="shared" ref="C38:C69" si="9">SUMIFS(U:U,T:T,B38)</f>
        <v>14</v>
      </c>
      <c r="D38" s="64">
        <f t="shared" ref="D38:D69" si="10">IF(H38&gt;I38,ROUND((C38*0.6*$E$127),0)+K38,ROUND((C38*0.6*$E$127),0)+K38)</f>
        <v>2</v>
      </c>
      <c r="E38" s="3">
        <f t="shared" ref="E38:E70" si="11">ROUND((C38*0.35*$E$127),0)</f>
        <v>0</v>
      </c>
      <c r="F38" s="3">
        <f t="shared" ref="F38:F70" si="12">ROUND((C38*0.05*$E$127),0)</f>
        <v>0</v>
      </c>
      <c r="G38" s="3">
        <f t="shared" si="6"/>
        <v>2</v>
      </c>
      <c r="H38" s="94">
        <f t="shared" ref="H38:H70" si="13">ROUNDUP((C38*$E$127),0)</f>
        <v>2</v>
      </c>
      <c r="I38" s="144">
        <f t="shared" si="7"/>
        <v>1</v>
      </c>
      <c r="J38" s="94">
        <f t="shared" ref="J38:J70" si="14">ROUND((C38*0.6*$E$127),0)</f>
        <v>1</v>
      </c>
      <c r="K38" s="144">
        <f t="shared" si="8"/>
        <v>1</v>
      </c>
      <c r="T38" s="87" t="s">
        <v>207</v>
      </c>
      <c r="U38" s="87">
        <v>73</v>
      </c>
    </row>
    <row r="39" spans="1:21" x14ac:dyDescent="0.25">
      <c r="A39" s="62" t="s">
        <v>9</v>
      </c>
      <c r="B39" s="62" t="s">
        <v>210</v>
      </c>
      <c r="C39" s="72">
        <f t="shared" si="9"/>
        <v>2</v>
      </c>
      <c r="D39" s="64">
        <f t="shared" si="10"/>
        <v>1</v>
      </c>
      <c r="E39" s="3">
        <f t="shared" si="11"/>
        <v>0</v>
      </c>
      <c r="F39" s="3">
        <f t="shared" si="12"/>
        <v>0</v>
      </c>
      <c r="G39" s="3">
        <f t="shared" si="6"/>
        <v>1</v>
      </c>
      <c r="H39" s="94">
        <f t="shared" si="13"/>
        <v>1</v>
      </c>
      <c r="I39" s="144">
        <f t="shared" si="7"/>
        <v>0</v>
      </c>
      <c r="J39" s="94">
        <f t="shared" si="14"/>
        <v>0</v>
      </c>
      <c r="K39" s="144">
        <f t="shared" si="8"/>
        <v>1</v>
      </c>
      <c r="T39" s="87" t="s">
        <v>208</v>
      </c>
      <c r="U39" s="87">
        <v>1</v>
      </c>
    </row>
    <row r="40" spans="1:21" x14ac:dyDescent="0.25">
      <c r="A40" s="62" t="s">
        <v>9</v>
      </c>
      <c r="B40" s="62" t="s">
        <v>211</v>
      </c>
      <c r="C40" s="72">
        <f t="shared" si="9"/>
        <v>2</v>
      </c>
      <c r="D40" s="64">
        <f t="shared" si="10"/>
        <v>1</v>
      </c>
      <c r="E40" s="3">
        <f t="shared" si="11"/>
        <v>0</v>
      </c>
      <c r="F40" s="3">
        <f t="shared" si="12"/>
        <v>0</v>
      </c>
      <c r="G40" s="3">
        <f t="shared" si="6"/>
        <v>1</v>
      </c>
      <c r="H40" s="94">
        <f t="shared" si="13"/>
        <v>1</v>
      </c>
      <c r="I40" s="144">
        <f t="shared" si="7"/>
        <v>0</v>
      </c>
      <c r="J40" s="94">
        <f t="shared" si="14"/>
        <v>0</v>
      </c>
      <c r="K40" s="144">
        <f t="shared" si="8"/>
        <v>1</v>
      </c>
      <c r="S40" s="87" t="s">
        <v>301</v>
      </c>
      <c r="U40" s="87">
        <v>111</v>
      </c>
    </row>
    <row r="41" spans="1:21" x14ac:dyDescent="0.25">
      <c r="A41" s="62" t="s">
        <v>9</v>
      </c>
      <c r="B41" s="62" t="s">
        <v>212</v>
      </c>
      <c r="C41" s="72">
        <f t="shared" si="9"/>
        <v>1</v>
      </c>
      <c r="D41" s="64">
        <f t="shared" si="10"/>
        <v>1</v>
      </c>
      <c r="E41" s="3">
        <f t="shared" si="11"/>
        <v>0</v>
      </c>
      <c r="F41" s="3">
        <f t="shared" si="12"/>
        <v>0</v>
      </c>
      <c r="G41" s="3">
        <f t="shared" si="6"/>
        <v>1</v>
      </c>
      <c r="H41" s="94">
        <f t="shared" si="13"/>
        <v>1</v>
      </c>
      <c r="I41" s="144">
        <f t="shared" si="7"/>
        <v>0</v>
      </c>
      <c r="J41" s="94">
        <f t="shared" si="14"/>
        <v>0</v>
      </c>
      <c r="K41" s="144">
        <f t="shared" si="8"/>
        <v>1</v>
      </c>
      <c r="S41" s="87" t="s">
        <v>9</v>
      </c>
      <c r="T41" s="87" t="s">
        <v>209</v>
      </c>
      <c r="U41" s="87">
        <v>14</v>
      </c>
    </row>
    <row r="42" spans="1:21" x14ac:dyDescent="0.25">
      <c r="A42" s="62" t="s">
        <v>9</v>
      </c>
      <c r="B42" s="62" t="s">
        <v>213</v>
      </c>
      <c r="C42" s="72">
        <f t="shared" si="9"/>
        <v>2</v>
      </c>
      <c r="D42" s="64">
        <f t="shared" si="10"/>
        <v>1</v>
      </c>
      <c r="E42" s="3">
        <f t="shared" si="11"/>
        <v>0</v>
      </c>
      <c r="F42" s="3">
        <f t="shared" si="12"/>
        <v>0</v>
      </c>
      <c r="G42" s="3">
        <f t="shared" si="6"/>
        <v>1</v>
      </c>
      <c r="H42" s="94">
        <f t="shared" si="13"/>
        <v>1</v>
      </c>
      <c r="I42" s="144">
        <f t="shared" si="7"/>
        <v>0</v>
      </c>
      <c r="J42" s="94">
        <f t="shared" si="14"/>
        <v>0</v>
      </c>
      <c r="K42" s="144">
        <f t="shared" si="8"/>
        <v>1</v>
      </c>
      <c r="T42" s="87" t="s">
        <v>210</v>
      </c>
      <c r="U42" s="87">
        <v>2</v>
      </c>
    </row>
    <row r="43" spans="1:21" x14ac:dyDescent="0.25">
      <c r="A43" s="62" t="s">
        <v>9</v>
      </c>
      <c r="B43" s="62" t="s">
        <v>214</v>
      </c>
      <c r="C43" s="72">
        <f t="shared" si="9"/>
        <v>0</v>
      </c>
      <c r="D43" s="64">
        <f t="shared" si="10"/>
        <v>0</v>
      </c>
      <c r="E43" s="3">
        <f t="shared" si="11"/>
        <v>0</v>
      </c>
      <c r="F43" s="3">
        <f t="shared" si="12"/>
        <v>0</v>
      </c>
      <c r="G43" s="3">
        <f t="shared" si="6"/>
        <v>0</v>
      </c>
      <c r="H43" s="94">
        <f t="shared" si="13"/>
        <v>0</v>
      </c>
      <c r="I43" s="144">
        <f t="shared" si="7"/>
        <v>0</v>
      </c>
      <c r="J43" s="94">
        <f t="shared" si="14"/>
        <v>0</v>
      </c>
      <c r="K43" s="144">
        <f t="shared" si="8"/>
        <v>0</v>
      </c>
      <c r="T43" s="87" t="s">
        <v>211</v>
      </c>
      <c r="U43" s="87">
        <v>2</v>
      </c>
    </row>
    <row r="44" spans="1:21" x14ac:dyDescent="0.25">
      <c r="A44" s="62" t="s">
        <v>9</v>
      </c>
      <c r="B44" s="62" t="s">
        <v>215</v>
      </c>
      <c r="C44" s="72">
        <f t="shared" si="9"/>
        <v>0</v>
      </c>
      <c r="D44" s="64">
        <f t="shared" si="10"/>
        <v>0</v>
      </c>
      <c r="E44" s="3">
        <f t="shared" si="11"/>
        <v>0</v>
      </c>
      <c r="F44" s="3">
        <f t="shared" si="12"/>
        <v>0</v>
      </c>
      <c r="G44" s="3">
        <f t="shared" si="6"/>
        <v>0</v>
      </c>
      <c r="H44" s="94">
        <f t="shared" si="13"/>
        <v>0</v>
      </c>
      <c r="I44" s="144">
        <f t="shared" si="7"/>
        <v>0</v>
      </c>
      <c r="J44" s="94">
        <f t="shared" si="14"/>
        <v>0</v>
      </c>
      <c r="K44" s="144">
        <f t="shared" si="8"/>
        <v>0</v>
      </c>
      <c r="T44" s="87" t="s">
        <v>212</v>
      </c>
      <c r="U44" s="87">
        <v>1</v>
      </c>
    </row>
    <row r="45" spans="1:21" x14ac:dyDescent="0.25">
      <c r="A45" s="62" t="s">
        <v>9</v>
      </c>
      <c r="B45" s="62" t="s">
        <v>216</v>
      </c>
      <c r="C45" s="72">
        <f t="shared" si="9"/>
        <v>2</v>
      </c>
      <c r="D45" s="64">
        <f t="shared" si="10"/>
        <v>1</v>
      </c>
      <c r="E45" s="3">
        <f t="shared" si="11"/>
        <v>0</v>
      </c>
      <c r="F45" s="3">
        <f t="shared" si="12"/>
        <v>0</v>
      </c>
      <c r="G45" s="3">
        <f t="shared" si="6"/>
        <v>1</v>
      </c>
      <c r="H45" s="94">
        <f t="shared" si="13"/>
        <v>1</v>
      </c>
      <c r="I45" s="144">
        <f t="shared" si="7"/>
        <v>0</v>
      </c>
      <c r="J45" s="94">
        <f t="shared" si="14"/>
        <v>0</v>
      </c>
      <c r="K45" s="144">
        <f t="shared" si="8"/>
        <v>1</v>
      </c>
      <c r="T45" s="87" t="s">
        <v>213</v>
      </c>
      <c r="U45" s="87">
        <v>2</v>
      </c>
    </row>
    <row r="46" spans="1:21" x14ac:dyDescent="0.25">
      <c r="A46" s="62" t="s">
        <v>9</v>
      </c>
      <c r="B46" s="62" t="s">
        <v>217</v>
      </c>
      <c r="C46" s="72">
        <f t="shared" si="9"/>
        <v>1</v>
      </c>
      <c r="D46" s="64">
        <f t="shared" si="10"/>
        <v>1</v>
      </c>
      <c r="E46" s="3">
        <f t="shared" si="11"/>
        <v>0</v>
      </c>
      <c r="F46" s="3">
        <f t="shared" si="12"/>
        <v>0</v>
      </c>
      <c r="G46" s="3">
        <f t="shared" si="6"/>
        <v>1</v>
      </c>
      <c r="H46" s="94">
        <f t="shared" si="13"/>
        <v>1</v>
      </c>
      <c r="I46" s="144">
        <f t="shared" si="7"/>
        <v>0</v>
      </c>
      <c r="J46" s="94">
        <f t="shared" si="14"/>
        <v>0</v>
      </c>
      <c r="K46" s="144">
        <f t="shared" si="8"/>
        <v>1</v>
      </c>
      <c r="T46" s="87" t="s">
        <v>216</v>
      </c>
      <c r="U46" s="87">
        <v>2</v>
      </c>
    </row>
    <row r="47" spans="1:21" x14ac:dyDescent="0.25">
      <c r="A47" s="62" t="s">
        <v>9</v>
      </c>
      <c r="B47" s="62" t="s">
        <v>218</v>
      </c>
      <c r="C47" s="72">
        <f t="shared" si="9"/>
        <v>1</v>
      </c>
      <c r="D47" s="64">
        <f t="shared" si="10"/>
        <v>1</v>
      </c>
      <c r="E47" s="3">
        <f t="shared" si="11"/>
        <v>0</v>
      </c>
      <c r="F47" s="3">
        <f t="shared" si="12"/>
        <v>0</v>
      </c>
      <c r="G47" s="3">
        <f t="shared" si="6"/>
        <v>1</v>
      </c>
      <c r="H47" s="94">
        <f t="shared" si="13"/>
        <v>1</v>
      </c>
      <c r="I47" s="144">
        <f t="shared" si="7"/>
        <v>0</v>
      </c>
      <c r="J47" s="94">
        <f t="shared" si="14"/>
        <v>0</v>
      </c>
      <c r="K47" s="144">
        <f t="shared" si="8"/>
        <v>1</v>
      </c>
      <c r="T47" s="87" t="s">
        <v>217</v>
      </c>
      <c r="U47" s="87">
        <v>1</v>
      </c>
    </row>
    <row r="48" spans="1:21" x14ac:dyDescent="0.25">
      <c r="A48" s="62" t="s">
        <v>10</v>
      </c>
      <c r="B48" s="62" t="s">
        <v>219</v>
      </c>
      <c r="C48" s="72">
        <f t="shared" si="9"/>
        <v>0</v>
      </c>
      <c r="D48" s="64">
        <f t="shared" si="10"/>
        <v>0</v>
      </c>
      <c r="E48" s="3">
        <f t="shared" si="11"/>
        <v>0</v>
      </c>
      <c r="F48" s="3">
        <f t="shared" si="12"/>
        <v>0</v>
      </c>
      <c r="G48" s="3">
        <f t="shared" si="6"/>
        <v>0</v>
      </c>
      <c r="H48" s="94">
        <f t="shared" si="13"/>
        <v>0</v>
      </c>
      <c r="I48" s="144">
        <f t="shared" si="7"/>
        <v>0</v>
      </c>
      <c r="J48" s="94">
        <f t="shared" si="14"/>
        <v>0</v>
      </c>
      <c r="K48" s="144">
        <f t="shared" si="8"/>
        <v>0</v>
      </c>
      <c r="T48" s="87" t="s">
        <v>218</v>
      </c>
      <c r="U48" s="87">
        <v>1</v>
      </c>
    </row>
    <row r="49" spans="1:21" x14ac:dyDescent="0.25">
      <c r="A49" s="62" t="s">
        <v>10</v>
      </c>
      <c r="B49" s="62" t="s">
        <v>220</v>
      </c>
      <c r="C49" s="72">
        <f t="shared" si="9"/>
        <v>0</v>
      </c>
      <c r="D49" s="64">
        <f t="shared" si="10"/>
        <v>0</v>
      </c>
      <c r="E49" s="3">
        <f t="shared" si="11"/>
        <v>0</v>
      </c>
      <c r="F49" s="3">
        <f t="shared" si="12"/>
        <v>0</v>
      </c>
      <c r="G49" s="3">
        <f t="shared" si="6"/>
        <v>0</v>
      </c>
      <c r="H49" s="94">
        <f t="shared" si="13"/>
        <v>0</v>
      </c>
      <c r="I49" s="144">
        <f t="shared" si="7"/>
        <v>0</v>
      </c>
      <c r="J49" s="94">
        <f t="shared" si="14"/>
        <v>0</v>
      </c>
      <c r="K49" s="144">
        <f t="shared" si="8"/>
        <v>0</v>
      </c>
      <c r="S49" s="87" t="s">
        <v>302</v>
      </c>
      <c r="U49" s="87">
        <v>25</v>
      </c>
    </row>
    <row r="50" spans="1:21" x14ac:dyDescent="0.25">
      <c r="A50" s="62" t="s">
        <v>10</v>
      </c>
      <c r="B50" s="62" t="s">
        <v>221</v>
      </c>
      <c r="C50" s="72">
        <f t="shared" si="9"/>
        <v>0</v>
      </c>
      <c r="D50" s="64">
        <f t="shared" si="10"/>
        <v>0</v>
      </c>
      <c r="E50" s="3">
        <f t="shared" si="11"/>
        <v>0</v>
      </c>
      <c r="F50" s="3">
        <f t="shared" si="12"/>
        <v>0</v>
      </c>
      <c r="G50" s="3">
        <f t="shared" si="6"/>
        <v>0</v>
      </c>
      <c r="H50" s="94">
        <f t="shared" si="13"/>
        <v>0</v>
      </c>
      <c r="I50" s="144">
        <f t="shared" si="7"/>
        <v>0</v>
      </c>
      <c r="J50" s="94">
        <f t="shared" si="14"/>
        <v>0</v>
      </c>
      <c r="K50" s="144">
        <f t="shared" si="8"/>
        <v>0</v>
      </c>
      <c r="S50" s="87" t="s">
        <v>11</v>
      </c>
      <c r="T50" s="87" t="s">
        <v>223</v>
      </c>
      <c r="U50" s="87">
        <v>5</v>
      </c>
    </row>
    <row r="51" spans="1:21" x14ac:dyDescent="0.25">
      <c r="A51" s="62" t="s">
        <v>10</v>
      </c>
      <c r="B51" s="62" t="s">
        <v>222</v>
      </c>
      <c r="C51" s="72">
        <f t="shared" si="9"/>
        <v>0</v>
      </c>
      <c r="D51" s="64">
        <f t="shared" si="10"/>
        <v>0</v>
      </c>
      <c r="E51" s="3">
        <f t="shared" si="11"/>
        <v>0</v>
      </c>
      <c r="F51" s="3">
        <f t="shared" si="12"/>
        <v>0</v>
      </c>
      <c r="G51" s="3">
        <f t="shared" si="6"/>
        <v>0</v>
      </c>
      <c r="H51" s="94">
        <f t="shared" si="13"/>
        <v>0</v>
      </c>
      <c r="I51" s="144">
        <f t="shared" si="7"/>
        <v>0</v>
      </c>
      <c r="J51" s="94">
        <f t="shared" si="14"/>
        <v>0</v>
      </c>
      <c r="K51" s="144">
        <f t="shared" si="8"/>
        <v>0</v>
      </c>
      <c r="T51" s="87" t="s">
        <v>224</v>
      </c>
      <c r="U51" s="87">
        <v>6</v>
      </c>
    </row>
    <row r="52" spans="1:21" x14ac:dyDescent="0.25">
      <c r="A52" s="62" t="s">
        <v>10</v>
      </c>
      <c r="B52" s="62" t="s">
        <v>291</v>
      </c>
      <c r="C52" s="72">
        <f t="shared" si="9"/>
        <v>0</v>
      </c>
      <c r="D52" s="64">
        <f t="shared" si="10"/>
        <v>0</v>
      </c>
      <c r="E52" s="3">
        <f t="shared" si="11"/>
        <v>0</v>
      </c>
      <c r="F52" s="3">
        <f t="shared" si="12"/>
        <v>0</v>
      </c>
      <c r="G52" s="3">
        <f t="shared" si="6"/>
        <v>0</v>
      </c>
      <c r="H52" s="94">
        <f t="shared" si="13"/>
        <v>0</v>
      </c>
      <c r="I52" s="144">
        <f t="shared" si="7"/>
        <v>0</v>
      </c>
      <c r="J52" s="94">
        <f t="shared" si="14"/>
        <v>0</v>
      </c>
      <c r="K52" s="144">
        <f t="shared" si="8"/>
        <v>0</v>
      </c>
      <c r="T52" s="87" t="s">
        <v>225</v>
      </c>
      <c r="U52" s="87">
        <v>8</v>
      </c>
    </row>
    <row r="53" spans="1:21" x14ac:dyDescent="0.25">
      <c r="A53" s="62" t="s">
        <v>11</v>
      </c>
      <c r="B53" s="62" t="s">
        <v>223</v>
      </c>
      <c r="C53" s="72">
        <f t="shared" si="9"/>
        <v>5</v>
      </c>
      <c r="D53" s="64">
        <f t="shared" si="10"/>
        <v>1</v>
      </c>
      <c r="E53" s="3">
        <f t="shared" si="11"/>
        <v>0</v>
      </c>
      <c r="F53" s="3">
        <f t="shared" si="12"/>
        <v>0</v>
      </c>
      <c r="G53" s="3">
        <f t="shared" si="6"/>
        <v>1</v>
      </c>
      <c r="H53" s="94">
        <f t="shared" si="13"/>
        <v>1</v>
      </c>
      <c r="I53" s="144">
        <f t="shared" si="7"/>
        <v>0</v>
      </c>
      <c r="J53" s="94">
        <f t="shared" si="14"/>
        <v>0</v>
      </c>
      <c r="K53" s="144">
        <f t="shared" si="8"/>
        <v>1</v>
      </c>
      <c r="T53" s="87" t="s">
        <v>226</v>
      </c>
      <c r="U53" s="87">
        <v>3</v>
      </c>
    </row>
    <row r="54" spans="1:21" x14ac:dyDescent="0.25">
      <c r="A54" s="62" t="s">
        <v>11</v>
      </c>
      <c r="B54" s="62" t="s">
        <v>224</v>
      </c>
      <c r="C54" s="72">
        <f t="shared" si="9"/>
        <v>6</v>
      </c>
      <c r="D54" s="64">
        <f t="shared" si="10"/>
        <v>1</v>
      </c>
      <c r="E54" s="3">
        <f t="shared" si="11"/>
        <v>0</v>
      </c>
      <c r="F54" s="3">
        <f t="shared" si="12"/>
        <v>0</v>
      </c>
      <c r="G54" s="3">
        <f t="shared" si="6"/>
        <v>1</v>
      </c>
      <c r="H54" s="94">
        <f t="shared" si="13"/>
        <v>1</v>
      </c>
      <c r="I54" s="144">
        <f t="shared" si="7"/>
        <v>0</v>
      </c>
      <c r="J54" s="94">
        <f t="shared" si="14"/>
        <v>0</v>
      </c>
      <c r="K54" s="144">
        <f t="shared" si="8"/>
        <v>1</v>
      </c>
      <c r="T54" s="87" t="s">
        <v>227</v>
      </c>
      <c r="U54" s="87">
        <v>31</v>
      </c>
    </row>
    <row r="55" spans="1:21" x14ac:dyDescent="0.25">
      <c r="A55" s="62" t="s">
        <v>11</v>
      </c>
      <c r="B55" s="62" t="s">
        <v>225</v>
      </c>
      <c r="C55" s="72">
        <f t="shared" si="9"/>
        <v>8</v>
      </c>
      <c r="D55" s="64">
        <f t="shared" si="10"/>
        <v>1</v>
      </c>
      <c r="E55" s="3">
        <f t="shared" si="11"/>
        <v>0</v>
      </c>
      <c r="F55" s="3">
        <f t="shared" si="12"/>
        <v>0</v>
      </c>
      <c r="G55" s="3">
        <f t="shared" si="6"/>
        <v>1</v>
      </c>
      <c r="H55" s="94">
        <f t="shared" si="13"/>
        <v>1</v>
      </c>
      <c r="I55" s="144">
        <f t="shared" si="7"/>
        <v>0</v>
      </c>
      <c r="J55" s="94">
        <f t="shared" si="14"/>
        <v>0</v>
      </c>
      <c r="K55" s="144">
        <f t="shared" si="8"/>
        <v>1</v>
      </c>
      <c r="T55" s="87" t="s">
        <v>228</v>
      </c>
      <c r="U55" s="87">
        <v>166</v>
      </c>
    </row>
    <row r="56" spans="1:21" x14ac:dyDescent="0.25">
      <c r="A56" s="62" t="s">
        <v>11</v>
      </c>
      <c r="B56" s="62" t="s">
        <v>226</v>
      </c>
      <c r="C56" s="72">
        <f t="shared" si="9"/>
        <v>3</v>
      </c>
      <c r="D56" s="64">
        <f t="shared" si="10"/>
        <v>1</v>
      </c>
      <c r="E56" s="3">
        <f t="shared" si="11"/>
        <v>0</v>
      </c>
      <c r="F56" s="3">
        <f t="shared" si="12"/>
        <v>0</v>
      </c>
      <c r="G56" s="3">
        <f t="shared" si="6"/>
        <v>1</v>
      </c>
      <c r="H56" s="94">
        <f t="shared" si="13"/>
        <v>1</v>
      </c>
      <c r="I56" s="144">
        <f t="shared" si="7"/>
        <v>0</v>
      </c>
      <c r="J56" s="94">
        <f t="shared" si="14"/>
        <v>0</v>
      </c>
      <c r="K56" s="144">
        <f t="shared" si="8"/>
        <v>1</v>
      </c>
      <c r="T56" s="87" t="s">
        <v>229</v>
      </c>
      <c r="U56" s="87">
        <v>119</v>
      </c>
    </row>
    <row r="57" spans="1:21" x14ac:dyDescent="0.25">
      <c r="A57" s="62" t="s">
        <v>11</v>
      </c>
      <c r="B57" s="62" t="s">
        <v>227</v>
      </c>
      <c r="C57" s="72">
        <f t="shared" si="9"/>
        <v>31</v>
      </c>
      <c r="D57" s="64">
        <f t="shared" si="10"/>
        <v>3</v>
      </c>
      <c r="E57" s="3">
        <f t="shared" si="11"/>
        <v>1</v>
      </c>
      <c r="F57" s="3">
        <f t="shared" si="12"/>
        <v>0</v>
      </c>
      <c r="G57" s="3">
        <f t="shared" si="6"/>
        <v>4</v>
      </c>
      <c r="H57" s="94">
        <f t="shared" si="13"/>
        <v>4</v>
      </c>
      <c r="I57" s="144">
        <f t="shared" si="7"/>
        <v>3</v>
      </c>
      <c r="J57" s="94">
        <f t="shared" si="14"/>
        <v>2</v>
      </c>
      <c r="K57" s="144">
        <f t="shared" si="8"/>
        <v>1</v>
      </c>
      <c r="T57" s="87" t="s">
        <v>230</v>
      </c>
      <c r="U57" s="87">
        <v>1</v>
      </c>
    </row>
    <row r="58" spans="1:21" x14ac:dyDescent="0.25">
      <c r="A58" s="62" t="s">
        <v>11</v>
      </c>
      <c r="B58" s="62" t="s">
        <v>228</v>
      </c>
      <c r="C58" s="72">
        <f t="shared" si="9"/>
        <v>166</v>
      </c>
      <c r="D58" s="64">
        <f t="shared" si="10"/>
        <v>10</v>
      </c>
      <c r="E58" s="3">
        <f t="shared" si="11"/>
        <v>6</v>
      </c>
      <c r="F58" s="3">
        <f t="shared" si="12"/>
        <v>1</v>
      </c>
      <c r="G58" s="3">
        <f t="shared" si="6"/>
        <v>17</v>
      </c>
      <c r="H58" s="94">
        <f t="shared" si="13"/>
        <v>17</v>
      </c>
      <c r="I58" s="144">
        <f t="shared" si="7"/>
        <v>17</v>
      </c>
      <c r="J58" s="94">
        <f t="shared" si="14"/>
        <v>10</v>
      </c>
      <c r="K58" s="144">
        <f t="shared" si="8"/>
        <v>0</v>
      </c>
      <c r="S58" s="87" t="s">
        <v>303</v>
      </c>
      <c r="U58" s="87">
        <v>339</v>
      </c>
    </row>
    <row r="59" spans="1:21" x14ac:dyDescent="0.25">
      <c r="A59" s="62" t="s">
        <v>11</v>
      </c>
      <c r="B59" s="62" t="s">
        <v>229</v>
      </c>
      <c r="C59" s="72">
        <f t="shared" si="9"/>
        <v>119</v>
      </c>
      <c r="D59" s="64">
        <f t="shared" si="10"/>
        <v>7</v>
      </c>
      <c r="E59" s="3">
        <f t="shared" si="11"/>
        <v>4</v>
      </c>
      <c r="F59" s="3">
        <f t="shared" si="12"/>
        <v>1</v>
      </c>
      <c r="G59" s="3">
        <f t="shared" si="6"/>
        <v>12</v>
      </c>
      <c r="H59" s="94">
        <f t="shared" si="13"/>
        <v>12</v>
      </c>
      <c r="I59" s="144">
        <f t="shared" si="7"/>
        <v>12</v>
      </c>
      <c r="J59" s="94">
        <f t="shared" si="14"/>
        <v>7</v>
      </c>
      <c r="K59" s="144">
        <f t="shared" si="8"/>
        <v>0</v>
      </c>
      <c r="S59" s="87" t="s">
        <v>12</v>
      </c>
      <c r="T59" s="87" t="s">
        <v>231</v>
      </c>
      <c r="U59" s="87">
        <v>1</v>
      </c>
    </row>
    <row r="60" spans="1:21" x14ac:dyDescent="0.25">
      <c r="A60" s="62" t="s">
        <v>11</v>
      </c>
      <c r="B60" s="62" t="s">
        <v>230</v>
      </c>
      <c r="C60" s="72">
        <f t="shared" si="9"/>
        <v>1</v>
      </c>
      <c r="D60" s="64">
        <f t="shared" si="10"/>
        <v>1</v>
      </c>
      <c r="E60" s="3">
        <f t="shared" si="11"/>
        <v>0</v>
      </c>
      <c r="F60" s="3">
        <f t="shared" si="12"/>
        <v>0</v>
      </c>
      <c r="G60" s="3">
        <f t="shared" si="6"/>
        <v>1</v>
      </c>
      <c r="H60" s="94">
        <f t="shared" si="13"/>
        <v>1</v>
      </c>
      <c r="I60" s="144">
        <f t="shared" si="7"/>
        <v>0</v>
      </c>
      <c r="J60" s="94">
        <f t="shared" si="14"/>
        <v>0</v>
      </c>
      <c r="K60" s="144">
        <f t="shared" si="8"/>
        <v>1</v>
      </c>
      <c r="T60" s="87" t="s">
        <v>232</v>
      </c>
      <c r="U60" s="87">
        <v>41</v>
      </c>
    </row>
    <row r="61" spans="1:21" x14ac:dyDescent="0.25">
      <c r="A61" s="62" t="s">
        <v>12</v>
      </c>
      <c r="B61" s="62" t="s">
        <v>231</v>
      </c>
      <c r="C61" s="72">
        <f t="shared" si="9"/>
        <v>1</v>
      </c>
      <c r="D61" s="64">
        <f t="shared" si="10"/>
        <v>1</v>
      </c>
      <c r="E61" s="3">
        <f t="shared" si="11"/>
        <v>0</v>
      </c>
      <c r="F61" s="3">
        <f t="shared" si="12"/>
        <v>0</v>
      </c>
      <c r="G61" s="3">
        <f t="shared" si="6"/>
        <v>1</v>
      </c>
      <c r="H61" s="94">
        <f t="shared" si="13"/>
        <v>1</v>
      </c>
      <c r="I61" s="144">
        <f t="shared" si="7"/>
        <v>0</v>
      </c>
      <c r="J61" s="94">
        <f t="shared" si="14"/>
        <v>0</v>
      </c>
      <c r="K61" s="144">
        <f t="shared" si="8"/>
        <v>1</v>
      </c>
      <c r="T61" s="87" t="s">
        <v>233</v>
      </c>
      <c r="U61" s="87">
        <v>24</v>
      </c>
    </row>
    <row r="62" spans="1:21" x14ac:dyDescent="0.25">
      <c r="A62" s="62" t="s">
        <v>12</v>
      </c>
      <c r="B62" s="62" t="s">
        <v>232</v>
      </c>
      <c r="C62" s="72">
        <f t="shared" si="9"/>
        <v>41</v>
      </c>
      <c r="D62" s="64">
        <f t="shared" si="10"/>
        <v>4</v>
      </c>
      <c r="E62" s="3">
        <f t="shared" si="11"/>
        <v>1</v>
      </c>
      <c r="F62" s="3">
        <f t="shared" si="12"/>
        <v>0</v>
      </c>
      <c r="G62" s="3">
        <f t="shared" si="6"/>
        <v>5</v>
      </c>
      <c r="H62" s="94">
        <f t="shared" si="13"/>
        <v>5</v>
      </c>
      <c r="I62" s="144">
        <f t="shared" si="7"/>
        <v>3</v>
      </c>
      <c r="J62" s="94">
        <f t="shared" si="14"/>
        <v>2</v>
      </c>
      <c r="K62" s="144">
        <f t="shared" si="8"/>
        <v>2</v>
      </c>
      <c r="T62" s="87" t="s">
        <v>234</v>
      </c>
      <c r="U62" s="87">
        <v>11</v>
      </c>
    </row>
    <row r="63" spans="1:21" x14ac:dyDescent="0.25">
      <c r="A63" s="62" t="s">
        <v>12</v>
      </c>
      <c r="B63" s="62" t="s">
        <v>233</v>
      </c>
      <c r="C63" s="72">
        <f t="shared" si="9"/>
        <v>24</v>
      </c>
      <c r="D63" s="64">
        <f t="shared" si="10"/>
        <v>2</v>
      </c>
      <c r="E63" s="3">
        <f t="shared" si="11"/>
        <v>1</v>
      </c>
      <c r="F63" s="3">
        <f t="shared" si="12"/>
        <v>0</v>
      </c>
      <c r="G63" s="3">
        <f t="shared" si="6"/>
        <v>3</v>
      </c>
      <c r="H63" s="94">
        <f t="shared" si="13"/>
        <v>3</v>
      </c>
      <c r="I63" s="144">
        <f t="shared" si="7"/>
        <v>2</v>
      </c>
      <c r="J63" s="94">
        <f t="shared" si="14"/>
        <v>1</v>
      </c>
      <c r="K63" s="144">
        <f t="shared" si="8"/>
        <v>1</v>
      </c>
      <c r="T63" s="87" t="s">
        <v>235</v>
      </c>
      <c r="U63" s="87">
        <v>8</v>
      </c>
    </row>
    <row r="64" spans="1:21" x14ac:dyDescent="0.25">
      <c r="A64" s="62" t="s">
        <v>12</v>
      </c>
      <c r="B64" s="62" t="s">
        <v>234</v>
      </c>
      <c r="C64" s="72">
        <f t="shared" si="9"/>
        <v>11</v>
      </c>
      <c r="D64" s="64">
        <f t="shared" si="10"/>
        <v>2</v>
      </c>
      <c r="E64" s="3">
        <f t="shared" si="11"/>
        <v>0</v>
      </c>
      <c r="F64" s="3">
        <f t="shared" si="12"/>
        <v>0</v>
      </c>
      <c r="G64" s="3">
        <f t="shared" si="6"/>
        <v>2</v>
      </c>
      <c r="H64" s="94">
        <f t="shared" si="13"/>
        <v>2</v>
      </c>
      <c r="I64" s="144">
        <f t="shared" si="7"/>
        <v>1</v>
      </c>
      <c r="J64" s="94">
        <f t="shared" si="14"/>
        <v>1</v>
      </c>
      <c r="K64" s="144">
        <f t="shared" si="8"/>
        <v>1</v>
      </c>
      <c r="S64" s="87" t="s">
        <v>304</v>
      </c>
      <c r="U64" s="87">
        <v>85</v>
      </c>
    </row>
    <row r="65" spans="1:21" x14ac:dyDescent="0.25">
      <c r="A65" s="62" t="s">
        <v>12</v>
      </c>
      <c r="B65" s="62" t="s">
        <v>235</v>
      </c>
      <c r="C65" s="72">
        <f t="shared" si="9"/>
        <v>8</v>
      </c>
      <c r="D65" s="64">
        <f t="shared" si="10"/>
        <v>1</v>
      </c>
      <c r="E65" s="3">
        <f t="shared" si="11"/>
        <v>0</v>
      </c>
      <c r="F65" s="3">
        <f t="shared" si="12"/>
        <v>0</v>
      </c>
      <c r="G65" s="3">
        <f t="shared" si="6"/>
        <v>1</v>
      </c>
      <c r="H65" s="94">
        <f t="shared" si="13"/>
        <v>1</v>
      </c>
      <c r="I65" s="144">
        <f t="shared" si="7"/>
        <v>0</v>
      </c>
      <c r="J65" s="94">
        <f t="shared" si="14"/>
        <v>0</v>
      </c>
      <c r="K65" s="144">
        <f t="shared" si="8"/>
        <v>1</v>
      </c>
      <c r="S65" s="87" t="s">
        <v>13</v>
      </c>
      <c r="T65" s="87" t="s">
        <v>236</v>
      </c>
      <c r="U65" s="87">
        <v>5</v>
      </c>
    </row>
    <row r="66" spans="1:21" x14ac:dyDescent="0.25">
      <c r="A66" s="62" t="s">
        <v>13</v>
      </c>
      <c r="B66" s="62" t="s">
        <v>236</v>
      </c>
      <c r="C66" s="72">
        <f t="shared" si="9"/>
        <v>5</v>
      </c>
      <c r="D66" s="64">
        <f t="shared" si="10"/>
        <v>1</v>
      </c>
      <c r="E66" s="3">
        <f t="shared" si="11"/>
        <v>0</v>
      </c>
      <c r="F66" s="3">
        <f t="shared" si="12"/>
        <v>0</v>
      </c>
      <c r="G66" s="3">
        <f t="shared" si="6"/>
        <v>1</v>
      </c>
      <c r="H66" s="94">
        <f t="shared" si="13"/>
        <v>1</v>
      </c>
      <c r="I66" s="144">
        <f t="shared" si="7"/>
        <v>0</v>
      </c>
      <c r="J66" s="94">
        <f t="shared" si="14"/>
        <v>0</v>
      </c>
      <c r="K66" s="144">
        <f t="shared" si="8"/>
        <v>1</v>
      </c>
      <c r="T66" s="87" t="s">
        <v>237</v>
      </c>
      <c r="U66" s="87">
        <v>24</v>
      </c>
    </row>
    <row r="67" spans="1:21" x14ac:dyDescent="0.25">
      <c r="A67" s="62" t="s">
        <v>13</v>
      </c>
      <c r="B67" s="62" t="s">
        <v>237</v>
      </c>
      <c r="C67" s="72">
        <f t="shared" si="9"/>
        <v>24</v>
      </c>
      <c r="D67" s="64">
        <f t="shared" si="10"/>
        <v>2</v>
      </c>
      <c r="E67" s="3">
        <f t="shared" si="11"/>
        <v>1</v>
      </c>
      <c r="F67" s="3">
        <f t="shared" si="12"/>
        <v>0</v>
      </c>
      <c r="G67" s="3">
        <f t="shared" si="6"/>
        <v>3</v>
      </c>
      <c r="H67" s="94">
        <f t="shared" si="13"/>
        <v>3</v>
      </c>
      <c r="I67" s="144">
        <f t="shared" si="7"/>
        <v>2</v>
      </c>
      <c r="J67" s="94">
        <f t="shared" si="14"/>
        <v>1</v>
      </c>
      <c r="K67" s="144">
        <f t="shared" si="8"/>
        <v>1</v>
      </c>
      <c r="T67" s="87" t="s">
        <v>238</v>
      </c>
      <c r="U67" s="87">
        <v>146</v>
      </c>
    </row>
    <row r="68" spans="1:21" x14ac:dyDescent="0.25">
      <c r="A68" s="62" t="s">
        <v>13</v>
      </c>
      <c r="B68" s="62" t="s">
        <v>238</v>
      </c>
      <c r="C68" s="72">
        <f t="shared" si="9"/>
        <v>146</v>
      </c>
      <c r="D68" s="64">
        <f t="shared" si="10"/>
        <v>9</v>
      </c>
      <c r="E68" s="3">
        <f t="shared" si="11"/>
        <v>5</v>
      </c>
      <c r="F68" s="3">
        <f t="shared" si="12"/>
        <v>1</v>
      </c>
      <c r="G68" s="3">
        <f t="shared" si="6"/>
        <v>15</v>
      </c>
      <c r="H68" s="94">
        <f t="shared" si="13"/>
        <v>15</v>
      </c>
      <c r="I68" s="144">
        <f t="shared" si="7"/>
        <v>15</v>
      </c>
      <c r="J68" s="94">
        <f t="shared" si="14"/>
        <v>9</v>
      </c>
      <c r="K68" s="144">
        <f t="shared" si="8"/>
        <v>0</v>
      </c>
      <c r="T68" s="87" t="s">
        <v>239</v>
      </c>
      <c r="U68" s="87">
        <v>4</v>
      </c>
    </row>
    <row r="69" spans="1:21" x14ac:dyDescent="0.25">
      <c r="A69" s="62" t="s">
        <v>13</v>
      </c>
      <c r="B69" s="62" t="s">
        <v>239</v>
      </c>
      <c r="C69" s="72">
        <f t="shared" si="9"/>
        <v>4</v>
      </c>
      <c r="D69" s="64">
        <f t="shared" si="10"/>
        <v>1</v>
      </c>
      <c r="E69" s="3">
        <f t="shared" si="11"/>
        <v>0</v>
      </c>
      <c r="F69" s="3">
        <f t="shared" si="12"/>
        <v>0</v>
      </c>
      <c r="G69" s="3">
        <f t="shared" si="6"/>
        <v>1</v>
      </c>
      <c r="H69" s="94">
        <f t="shared" si="13"/>
        <v>1</v>
      </c>
      <c r="I69" s="144">
        <f t="shared" si="7"/>
        <v>0</v>
      </c>
      <c r="J69" s="94">
        <f t="shared" si="14"/>
        <v>0</v>
      </c>
      <c r="K69" s="144">
        <f t="shared" si="8"/>
        <v>1</v>
      </c>
      <c r="S69" s="87" t="s">
        <v>305</v>
      </c>
      <c r="U69" s="87">
        <v>179</v>
      </c>
    </row>
    <row r="70" spans="1:21" x14ac:dyDescent="0.25">
      <c r="A70" s="62" t="s">
        <v>14</v>
      </c>
      <c r="B70" s="62" t="s">
        <v>293</v>
      </c>
      <c r="C70" s="72">
        <f t="shared" ref="C70:C101" si="15">SUMIFS(U:U,T:T,B70)</f>
        <v>0</v>
      </c>
      <c r="D70" s="64">
        <f t="shared" ref="D70" si="16">IF(H70&gt;I70,ROUND((C70*0.6*$E$127),0)+K70,ROUND((C70*0.6*$E$127),0)+K70)</f>
        <v>0</v>
      </c>
      <c r="E70" s="3">
        <f t="shared" si="11"/>
        <v>0</v>
      </c>
      <c r="F70" s="3">
        <f t="shared" si="12"/>
        <v>0</v>
      </c>
      <c r="G70" s="3">
        <f t="shared" si="6"/>
        <v>0</v>
      </c>
      <c r="H70" s="94">
        <f t="shared" si="13"/>
        <v>0</v>
      </c>
      <c r="I70" s="144">
        <f t="shared" si="7"/>
        <v>0</v>
      </c>
      <c r="J70" s="94">
        <f t="shared" si="14"/>
        <v>0</v>
      </c>
      <c r="K70" s="144">
        <f t="shared" si="8"/>
        <v>0</v>
      </c>
      <c r="S70" s="87" t="s">
        <v>14</v>
      </c>
      <c r="T70" s="87" t="s">
        <v>240</v>
      </c>
      <c r="U70" s="87">
        <v>17</v>
      </c>
    </row>
    <row r="71" spans="1:21" x14ac:dyDescent="0.25">
      <c r="A71" s="62" t="s">
        <v>14</v>
      </c>
      <c r="B71" s="62" t="s">
        <v>294</v>
      </c>
      <c r="C71" s="72">
        <f t="shared" si="15"/>
        <v>0</v>
      </c>
      <c r="D71" s="64">
        <f t="shared" ref="D71:D122" si="17">IF(H71&gt;I71,ROUND((C71*0.6*$E$127),0)+K71,ROUND((C71*0.6*$E$127),0)+K71)</f>
        <v>0</v>
      </c>
      <c r="E71" s="3">
        <f t="shared" ref="E71:E122" si="18">ROUND((C71*0.35*$E$127),0)</f>
        <v>0</v>
      </c>
      <c r="F71" s="3">
        <f t="shared" ref="F71:F122" si="19">ROUND((C71*0.05*$E$127),0)</f>
        <v>0</v>
      </c>
      <c r="G71" s="3">
        <f t="shared" ref="G71:G122" si="20">SUM(D71:F71)</f>
        <v>0</v>
      </c>
      <c r="H71" s="94">
        <f t="shared" ref="H71:H122" si="21">ROUNDUP((C71*$E$127),0)</f>
        <v>0</v>
      </c>
      <c r="I71" s="144">
        <f t="shared" ref="I71:I122" si="22">J71+E71+F71</f>
        <v>0</v>
      </c>
      <c r="J71" s="94">
        <f t="shared" ref="J71:J122" si="23">ROUND((C71*0.6*$E$127),0)</f>
        <v>0</v>
      </c>
      <c r="K71" s="144">
        <f t="shared" ref="K71:K122" si="24">H71-I71</f>
        <v>0</v>
      </c>
      <c r="T71" s="87" t="s">
        <v>241</v>
      </c>
      <c r="U71" s="87">
        <v>19</v>
      </c>
    </row>
    <row r="72" spans="1:21" x14ac:dyDescent="0.25">
      <c r="A72" s="62" t="s">
        <v>14</v>
      </c>
      <c r="B72" s="62" t="s">
        <v>240</v>
      </c>
      <c r="C72" s="72">
        <f t="shared" si="15"/>
        <v>17</v>
      </c>
      <c r="D72" s="64">
        <f t="shared" si="17"/>
        <v>1</v>
      </c>
      <c r="E72" s="3">
        <f t="shared" si="18"/>
        <v>1</v>
      </c>
      <c r="F72" s="3">
        <f t="shared" si="19"/>
        <v>0</v>
      </c>
      <c r="G72" s="3">
        <f t="shared" si="20"/>
        <v>2</v>
      </c>
      <c r="H72" s="94">
        <f t="shared" si="21"/>
        <v>2</v>
      </c>
      <c r="I72" s="144">
        <f t="shared" si="22"/>
        <v>2</v>
      </c>
      <c r="J72" s="94">
        <f t="shared" si="23"/>
        <v>1</v>
      </c>
      <c r="K72" s="144">
        <f t="shared" si="24"/>
        <v>0</v>
      </c>
      <c r="T72" s="87" t="s">
        <v>242</v>
      </c>
      <c r="U72" s="87">
        <v>20</v>
      </c>
    </row>
    <row r="73" spans="1:21" x14ac:dyDescent="0.25">
      <c r="A73" s="62" t="s">
        <v>14</v>
      </c>
      <c r="B73" s="62" t="s">
        <v>241</v>
      </c>
      <c r="C73" s="72">
        <f t="shared" si="15"/>
        <v>19</v>
      </c>
      <c r="D73" s="64">
        <f t="shared" si="17"/>
        <v>1</v>
      </c>
      <c r="E73" s="3">
        <f t="shared" si="18"/>
        <v>1</v>
      </c>
      <c r="F73" s="3">
        <f t="shared" si="19"/>
        <v>0</v>
      </c>
      <c r="G73" s="3">
        <f t="shared" si="20"/>
        <v>2</v>
      </c>
      <c r="H73" s="94">
        <f t="shared" si="21"/>
        <v>2</v>
      </c>
      <c r="I73" s="144">
        <f t="shared" si="22"/>
        <v>2</v>
      </c>
      <c r="J73" s="94">
        <f t="shared" si="23"/>
        <v>1</v>
      </c>
      <c r="K73" s="144">
        <f t="shared" si="24"/>
        <v>0</v>
      </c>
      <c r="T73" s="87" t="s">
        <v>243</v>
      </c>
      <c r="U73" s="87">
        <v>7</v>
      </c>
    </row>
    <row r="74" spans="1:21" x14ac:dyDescent="0.25">
      <c r="A74" s="62" t="s">
        <v>14</v>
      </c>
      <c r="B74" s="62" t="s">
        <v>242</v>
      </c>
      <c r="C74" s="72">
        <f t="shared" si="15"/>
        <v>20</v>
      </c>
      <c r="D74" s="64">
        <f t="shared" si="17"/>
        <v>1</v>
      </c>
      <c r="E74" s="3">
        <f t="shared" si="18"/>
        <v>1</v>
      </c>
      <c r="F74" s="3">
        <f t="shared" si="19"/>
        <v>0</v>
      </c>
      <c r="G74" s="3">
        <f t="shared" si="20"/>
        <v>2</v>
      </c>
      <c r="H74" s="94">
        <f t="shared" si="21"/>
        <v>2</v>
      </c>
      <c r="I74" s="144">
        <f t="shared" si="22"/>
        <v>2</v>
      </c>
      <c r="J74" s="94">
        <f t="shared" si="23"/>
        <v>1</v>
      </c>
      <c r="K74" s="144">
        <f t="shared" si="24"/>
        <v>0</v>
      </c>
      <c r="T74" s="87" t="s">
        <v>244</v>
      </c>
      <c r="U74" s="87">
        <v>2</v>
      </c>
    </row>
    <row r="75" spans="1:21" x14ac:dyDescent="0.25">
      <c r="A75" s="62" t="s">
        <v>14</v>
      </c>
      <c r="B75" s="62" t="s">
        <v>243</v>
      </c>
      <c r="C75" s="72">
        <f t="shared" si="15"/>
        <v>7</v>
      </c>
      <c r="D75" s="64">
        <f t="shared" si="17"/>
        <v>1</v>
      </c>
      <c r="E75" s="3">
        <f t="shared" si="18"/>
        <v>0</v>
      </c>
      <c r="F75" s="3">
        <f t="shared" si="19"/>
        <v>0</v>
      </c>
      <c r="G75" s="3">
        <f t="shared" si="20"/>
        <v>1</v>
      </c>
      <c r="H75" s="94">
        <f t="shared" si="21"/>
        <v>1</v>
      </c>
      <c r="I75" s="144">
        <f t="shared" si="22"/>
        <v>0</v>
      </c>
      <c r="J75" s="94">
        <f t="shared" si="23"/>
        <v>0</v>
      </c>
      <c r="K75" s="144">
        <f t="shared" si="24"/>
        <v>1</v>
      </c>
      <c r="T75" s="87" t="s">
        <v>245</v>
      </c>
      <c r="U75" s="87">
        <v>4</v>
      </c>
    </row>
    <row r="76" spans="1:21" x14ac:dyDescent="0.25">
      <c r="A76" s="62" t="s">
        <v>14</v>
      </c>
      <c r="B76" s="62" t="s">
        <v>244</v>
      </c>
      <c r="C76" s="72">
        <f t="shared" si="15"/>
        <v>2</v>
      </c>
      <c r="D76" s="64">
        <f t="shared" si="17"/>
        <v>1</v>
      </c>
      <c r="E76" s="3">
        <f t="shared" si="18"/>
        <v>0</v>
      </c>
      <c r="F76" s="3">
        <f t="shared" si="19"/>
        <v>0</v>
      </c>
      <c r="G76" s="3">
        <f t="shared" si="20"/>
        <v>1</v>
      </c>
      <c r="H76" s="94">
        <f t="shared" si="21"/>
        <v>1</v>
      </c>
      <c r="I76" s="144">
        <f t="shared" si="22"/>
        <v>0</v>
      </c>
      <c r="J76" s="94">
        <f t="shared" si="23"/>
        <v>0</v>
      </c>
      <c r="K76" s="144">
        <f t="shared" si="24"/>
        <v>1</v>
      </c>
      <c r="T76" s="87" t="s">
        <v>247</v>
      </c>
      <c r="U76" s="87">
        <v>153</v>
      </c>
    </row>
    <row r="77" spans="1:21" x14ac:dyDescent="0.25">
      <c r="A77" s="62" t="s">
        <v>14</v>
      </c>
      <c r="B77" s="62" t="s">
        <v>245</v>
      </c>
      <c r="C77" s="72">
        <f t="shared" si="15"/>
        <v>4</v>
      </c>
      <c r="D77" s="64">
        <f t="shared" si="17"/>
        <v>1</v>
      </c>
      <c r="E77" s="3">
        <f t="shared" si="18"/>
        <v>0</v>
      </c>
      <c r="F77" s="3">
        <f t="shared" si="19"/>
        <v>0</v>
      </c>
      <c r="G77" s="3">
        <f t="shared" si="20"/>
        <v>1</v>
      </c>
      <c r="H77" s="94">
        <f t="shared" si="21"/>
        <v>1</v>
      </c>
      <c r="I77" s="144">
        <f t="shared" si="22"/>
        <v>0</v>
      </c>
      <c r="J77" s="94">
        <f t="shared" si="23"/>
        <v>0</v>
      </c>
      <c r="K77" s="144">
        <f t="shared" si="24"/>
        <v>1</v>
      </c>
      <c r="T77" s="87" t="s">
        <v>248</v>
      </c>
      <c r="U77" s="87">
        <v>49</v>
      </c>
    </row>
    <row r="78" spans="1:21" x14ac:dyDescent="0.25">
      <c r="A78" s="62" t="s">
        <v>14</v>
      </c>
      <c r="B78" s="62" t="s">
        <v>246</v>
      </c>
      <c r="C78" s="72">
        <f t="shared" si="15"/>
        <v>0</v>
      </c>
      <c r="D78" s="64">
        <f t="shared" si="17"/>
        <v>0</v>
      </c>
      <c r="E78" s="3">
        <f t="shared" si="18"/>
        <v>0</v>
      </c>
      <c r="F78" s="3">
        <f t="shared" si="19"/>
        <v>0</v>
      </c>
      <c r="G78" s="3">
        <f t="shared" si="20"/>
        <v>0</v>
      </c>
      <c r="H78" s="94">
        <f t="shared" si="21"/>
        <v>0</v>
      </c>
      <c r="I78" s="144">
        <f t="shared" si="22"/>
        <v>0</v>
      </c>
      <c r="J78" s="94">
        <f t="shared" si="23"/>
        <v>0</v>
      </c>
      <c r="K78" s="144">
        <f t="shared" si="24"/>
        <v>0</v>
      </c>
      <c r="T78" s="87" t="s">
        <v>249</v>
      </c>
      <c r="U78" s="87">
        <v>11</v>
      </c>
    </row>
    <row r="79" spans="1:21" x14ac:dyDescent="0.25">
      <c r="A79" s="62" t="s">
        <v>14</v>
      </c>
      <c r="B79" s="62" t="s">
        <v>247</v>
      </c>
      <c r="C79" s="72">
        <f t="shared" si="15"/>
        <v>153</v>
      </c>
      <c r="D79" s="64">
        <f t="shared" si="17"/>
        <v>10</v>
      </c>
      <c r="E79" s="3">
        <f t="shared" si="18"/>
        <v>5</v>
      </c>
      <c r="F79" s="3">
        <f t="shared" si="19"/>
        <v>1</v>
      </c>
      <c r="G79" s="3">
        <f t="shared" si="20"/>
        <v>16</v>
      </c>
      <c r="H79" s="94">
        <f t="shared" si="21"/>
        <v>16</v>
      </c>
      <c r="I79" s="144">
        <f t="shared" si="22"/>
        <v>15</v>
      </c>
      <c r="J79" s="94">
        <f t="shared" si="23"/>
        <v>9</v>
      </c>
      <c r="K79" s="144">
        <f t="shared" si="24"/>
        <v>1</v>
      </c>
      <c r="T79" s="87" t="s">
        <v>250</v>
      </c>
      <c r="U79" s="87">
        <v>5</v>
      </c>
    </row>
    <row r="80" spans="1:21" x14ac:dyDescent="0.25">
      <c r="A80" s="62" t="s">
        <v>14</v>
      </c>
      <c r="B80" s="62" t="s">
        <v>248</v>
      </c>
      <c r="C80" s="72">
        <f t="shared" si="15"/>
        <v>49</v>
      </c>
      <c r="D80" s="64">
        <f t="shared" si="17"/>
        <v>3</v>
      </c>
      <c r="E80" s="3">
        <f t="shared" si="18"/>
        <v>2</v>
      </c>
      <c r="F80" s="3">
        <f t="shared" si="19"/>
        <v>0</v>
      </c>
      <c r="G80" s="3">
        <f t="shared" si="20"/>
        <v>5</v>
      </c>
      <c r="H80" s="94">
        <f t="shared" si="21"/>
        <v>5</v>
      </c>
      <c r="I80" s="144">
        <f t="shared" si="22"/>
        <v>5</v>
      </c>
      <c r="J80" s="94">
        <f t="shared" si="23"/>
        <v>3</v>
      </c>
      <c r="K80" s="144">
        <f t="shared" si="24"/>
        <v>0</v>
      </c>
      <c r="S80" s="87" t="s">
        <v>306</v>
      </c>
      <c r="U80" s="87">
        <v>287</v>
      </c>
    </row>
    <row r="81" spans="1:21" x14ac:dyDescent="0.25">
      <c r="A81" s="62" t="s">
        <v>14</v>
      </c>
      <c r="B81" s="62" t="s">
        <v>249</v>
      </c>
      <c r="C81" s="72">
        <f t="shared" si="15"/>
        <v>11</v>
      </c>
      <c r="D81" s="64">
        <f t="shared" si="17"/>
        <v>2</v>
      </c>
      <c r="E81" s="3">
        <f t="shared" si="18"/>
        <v>0</v>
      </c>
      <c r="F81" s="3">
        <f t="shared" si="19"/>
        <v>0</v>
      </c>
      <c r="G81" s="3">
        <f t="shared" si="20"/>
        <v>2</v>
      </c>
      <c r="H81" s="94">
        <f t="shared" si="21"/>
        <v>2</v>
      </c>
      <c r="I81" s="144">
        <f t="shared" si="22"/>
        <v>1</v>
      </c>
      <c r="J81" s="94">
        <f t="shared" si="23"/>
        <v>1</v>
      </c>
      <c r="K81" s="144">
        <f t="shared" si="24"/>
        <v>1</v>
      </c>
      <c r="S81" s="87" t="s">
        <v>15</v>
      </c>
      <c r="T81" s="87" t="s">
        <v>255</v>
      </c>
      <c r="U81" s="87">
        <v>31</v>
      </c>
    </row>
    <row r="82" spans="1:21" x14ac:dyDescent="0.25">
      <c r="A82" s="62" t="s">
        <v>14</v>
      </c>
      <c r="B82" s="62" t="s">
        <v>250</v>
      </c>
      <c r="C82" s="72">
        <f t="shared" si="15"/>
        <v>5</v>
      </c>
      <c r="D82" s="64">
        <f t="shared" si="17"/>
        <v>1</v>
      </c>
      <c r="E82" s="3">
        <f t="shared" si="18"/>
        <v>0</v>
      </c>
      <c r="F82" s="3">
        <f t="shared" si="19"/>
        <v>0</v>
      </c>
      <c r="G82" s="3">
        <f t="shared" si="20"/>
        <v>1</v>
      </c>
      <c r="H82" s="94">
        <f t="shared" si="21"/>
        <v>1</v>
      </c>
      <c r="I82" s="144">
        <f t="shared" si="22"/>
        <v>0</v>
      </c>
      <c r="J82" s="94">
        <f t="shared" si="23"/>
        <v>0</v>
      </c>
      <c r="K82" s="144">
        <f t="shared" si="24"/>
        <v>1</v>
      </c>
      <c r="S82" s="87" t="s">
        <v>307</v>
      </c>
      <c r="U82" s="87">
        <v>31</v>
      </c>
    </row>
    <row r="83" spans="1:21" x14ac:dyDescent="0.25">
      <c r="A83" s="62" t="s">
        <v>15</v>
      </c>
      <c r="B83" s="62" t="s">
        <v>251</v>
      </c>
      <c r="C83" s="72">
        <f t="shared" si="15"/>
        <v>0</v>
      </c>
      <c r="D83" s="64">
        <f t="shared" si="17"/>
        <v>0</v>
      </c>
      <c r="E83" s="3">
        <f t="shared" si="18"/>
        <v>0</v>
      </c>
      <c r="F83" s="3">
        <f t="shared" si="19"/>
        <v>0</v>
      </c>
      <c r="G83" s="3">
        <f t="shared" si="20"/>
        <v>0</v>
      </c>
      <c r="H83" s="94">
        <f t="shared" si="21"/>
        <v>0</v>
      </c>
      <c r="I83" s="144">
        <f t="shared" si="22"/>
        <v>0</v>
      </c>
      <c r="J83" s="94">
        <f t="shared" si="23"/>
        <v>0</v>
      </c>
      <c r="K83" s="144">
        <f t="shared" si="24"/>
        <v>0</v>
      </c>
      <c r="S83" s="87" t="s">
        <v>16</v>
      </c>
      <c r="T83" s="87" t="s">
        <v>261</v>
      </c>
      <c r="U83" s="87">
        <v>3</v>
      </c>
    </row>
    <row r="84" spans="1:21" x14ac:dyDescent="0.25">
      <c r="A84" s="62" t="s">
        <v>15</v>
      </c>
      <c r="B84" s="62" t="s">
        <v>252</v>
      </c>
      <c r="C84" s="72">
        <f t="shared" si="15"/>
        <v>0</v>
      </c>
      <c r="D84" s="64">
        <f t="shared" si="17"/>
        <v>0</v>
      </c>
      <c r="E84" s="3">
        <f t="shared" si="18"/>
        <v>0</v>
      </c>
      <c r="F84" s="3">
        <f t="shared" si="19"/>
        <v>0</v>
      </c>
      <c r="G84" s="3">
        <f t="shared" si="20"/>
        <v>0</v>
      </c>
      <c r="H84" s="94">
        <f t="shared" si="21"/>
        <v>0</v>
      </c>
      <c r="I84" s="144">
        <f t="shared" si="22"/>
        <v>0</v>
      </c>
      <c r="J84" s="94">
        <f t="shared" si="23"/>
        <v>0</v>
      </c>
      <c r="K84" s="144">
        <f t="shared" si="24"/>
        <v>0</v>
      </c>
      <c r="T84" s="87" t="s">
        <v>262</v>
      </c>
      <c r="U84" s="87">
        <v>1</v>
      </c>
    </row>
    <row r="85" spans="1:21" x14ac:dyDescent="0.25">
      <c r="A85" s="62" t="s">
        <v>15</v>
      </c>
      <c r="B85" s="62" t="s">
        <v>253</v>
      </c>
      <c r="C85" s="72">
        <f t="shared" si="15"/>
        <v>0</v>
      </c>
      <c r="D85" s="64">
        <f t="shared" si="17"/>
        <v>0</v>
      </c>
      <c r="E85" s="3">
        <f t="shared" si="18"/>
        <v>0</v>
      </c>
      <c r="F85" s="3">
        <f t="shared" si="19"/>
        <v>0</v>
      </c>
      <c r="G85" s="3">
        <f t="shared" si="20"/>
        <v>0</v>
      </c>
      <c r="H85" s="94">
        <f t="shared" si="21"/>
        <v>0</v>
      </c>
      <c r="I85" s="144">
        <f t="shared" si="22"/>
        <v>0</v>
      </c>
      <c r="J85" s="94">
        <f t="shared" si="23"/>
        <v>0</v>
      </c>
      <c r="K85" s="144">
        <f t="shared" si="24"/>
        <v>0</v>
      </c>
      <c r="T85" s="87" t="s">
        <v>263</v>
      </c>
      <c r="U85" s="87">
        <v>1</v>
      </c>
    </row>
    <row r="86" spans="1:21" x14ac:dyDescent="0.25">
      <c r="A86" s="62" t="s">
        <v>15</v>
      </c>
      <c r="B86" s="62" t="s">
        <v>254</v>
      </c>
      <c r="C86" s="72">
        <f t="shared" si="15"/>
        <v>0</v>
      </c>
      <c r="D86" s="64">
        <f t="shared" si="17"/>
        <v>0</v>
      </c>
      <c r="E86" s="3">
        <f t="shared" si="18"/>
        <v>0</v>
      </c>
      <c r="F86" s="3">
        <f t="shared" si="19"/>
        <v>0</v>
      </c>
      <c r="G86" s="3">
        <f t="shared" si="20"/>
        <v>0</v>
      </c>
      <c r="H86" s="94">
        <f t="shared" si="21"/>
        <v>0</v>
      </c>
      <c r="I86" s="144">
        <f t="shared" si="22"/>
        <v>0</v>
      </c>
      <c r="J86" s="94">
        <f t="shared" si="23"/>
        <v>0</v>
      </c>
      <c r="K86" s="144">
        <f t="shared" si="24"/>
        <v>0</v>
      </c>
      <c r="T86" s="87" t="s">
        <v>264</v>
      </c>
      <c r="U86" s="87">
        <v>4</v>
      </c>
    </row>
    <row r="87" spans="1:21" x14ac:dyDescent="0.25">
      <c r="A87" s="62" t="s">
        <v>15</v>
      </c>
      <c r="B87" s="62" t="s">
        <v>255</v>
      </c>
      <c r="C87" s="72">
        <f t="shared" si="15"/>
        <v>31</v>
      </c>
      <c r="D87" s="64">
        <f t="shared" si="17"/>
        <v>3</v>
      </c>
      <c r="E87" s="3">
        <f t="shared" si="18"/>
        <v>1</v>
      </c>
      <c r="F87" s="3">
        <f t="shared" si="19"/>
        <v>0</v>
      </c>
      <c r="G87" s="3">
        <f t="shared" si="20"/>
        <v>4</v>
      </c>
      <c r="H87" s="94">
        <f t="shared" si="21"/>
        <v>4</v>
      </c>
      <c r="I87" s="144">
        <f t="shared" si="22"/>
        <v>3</v>
      </c>
      <c r="J87" s="94">
        <f t="shared" si="23"/>
        <v>2</v>
      </c>
      <c r="K87" s="144">
        <f t="shared" si="24"/>
        <v>1</v>
      </c>
      <c r="S87" s="87" t="s">
        <v>314</v>
      </c>
      <c r="U87" s="87">
        <v>9</v>
      </c>
    </row>
    <row r="88" spans="1:21" x14ac:dyDescent="0.25">
      <c r="A88" s="62" t="s">
        <v>15</v>
      </c>
      <c r="B88" s="62" t="s">
        <v>256</v>
      </c>
      <c r="C88" s="72">
        <f t="shared" si="15"/>
        <v>0</v>
      </c>
      <c r="D88" s="64">
        <f t="shared" si="17"/>
        <v>0</v>
      </c>
      <c r="E88" s="3">
        <f t="shared" si="18"/>
        <v>0</v>
      </c>
      <c r="F88" s="3">
        <f t="shared" si="19"/>
        <v>0</v>
      </c>
      <c r="G88" s="3">
        <f t="shared" si="20"/>
        <v>0</v>
      </c>
      <c r="H88" s="94">
        <f t="shared" si="21"/>
        <v>0</v>
      </c>
      <c r="I88" s="144">
        <f t="shared" si="22"/>
        <v>0</v>
      </c>
      <c r="J88" s="94">
        <f t="shared" si="23"/>
        <v>0</v>
      </c>
      <c r="K88" s="144">
        <f t="shared" si="24"/>
        <v>0</v>
      </c>
      <c r="S88" s="87" t="s">
        <v>17</v>
      </c>
      <c r="T88" s="87" t="s">
        <v>267</v>
      </c>
      <c r="U88" s="87">
        <v>1</v>
      </c>
    </row>
    <row r="89" spans="1:21" x14ac:dyDescent="0.25">
      <c r="A89" s="62" t="s">
        <v>16</v>
      </c>
      <c r="B89" s="62" t="s">
        <v>257</v>
      </c>
      <c r="C89" s="72">
        <f t="shared" si="15"/>
        <v>0</v>
      </c>
      <c r="D89" s="64">
        <f t="shared" si="17"/>
        <v>0</v>
      </c>
      <c r="E89" s="3">
        <f t="shared" si="18"/>
        <v>0</v>
      </c>
      <c r="F89" s="3">
        <f t="shared" si="19"/>
        <v>0</v>
      </c>
      <c r="G89" s="3">
        <f t="shared" si="20"/>
        <v>0</v>
      </c>
      <c r="H89" s="94">
        <f t="shared" si="21"/>
        <v>0</v>
      </c>
      <c r="I89" s="144">
        <f t="shared" si="22"/>
        <v>0</v>
      </c>
      <c r="J89" s="94">
        <f t="shared" si="23"/>
        <v>0</v>
      </c>
      <c r="K89" s="144">
        <f t="shared" si="24"/>
        <v>0</v>
      </c>
      <c r="T89" s="87" t="s">
        <v>269</v>
      </c>
      <c r="U89" s="87">
        <v>2</v>
      </c>
    </row>
    <row r="90" spans="1:21" x14ac:dyDescent="0.25">
      <c r="A90" s="62" t="s">
        <v>16</v>
      </c>
      <c r="B90" s="62" t="s">
        <v>258</v>
      </c>
      <c r="C90" s="72">
        <f t="shared" si="15"/>
        <v>0</v>
      </c>
      <c r="D90" s="64">
        <f t="shared" si="17"/>
        <v>0</v>
      </c>
      <c r="E90" s="3">
        <f t="shared" si="18"/>
        <v>0</v>
      </c>
      <c r="F90" s="3">
        <f t="shared" si="19"/>
        <v>0</v>
      </c>
      <c r="G90" s="3">
        <f t="shared" si="20"/>
        <v>0</v>
      </c>
      <c r="H90" s="94">
        <f t="shared" si="21"/>
        <v>0</v>
      </c>
      <c r="I90" s="144">
        <f t="shared" si="22"/>
        <v>0</v>
      </c>
      <c r="J90" s="94">
        <f t="shared" si="23"/>
        <v>0</v>
      </c>
      <c r="K90" s="144">
        <f t="shared" si="24"/>
        <v>0</v>
      </c>
      <c r="T90" s="87" t="s">
        <v>271</v>
      </c>
      <c r="U90" s="87">
        <v>22</v>
      </c>
    </row>
    <row r="91" spans="1:21" x14ac:dyDescent="0.25">
      <c r="A91" s="62" t="s">
        <v>16</v>
      </c>
      <c r="B91" s="62" t="s">
        <v>259</v>
      </c>
      <c r="C91" s="72">
        <f t="shared" si="15"/>
        <v>0</v>
      </c>
      <c r="D91" s="64">
        <f t="shared" si="17"/>
        <v>0</v>
      </c>
      <c r="E91" s="3">
        <f t="shared" si="18"/>
        <v>0</v>
      </c>
      <c r="F91" s="3">
        <f t="shared" si="19"/>
        <v>0</v>
      </c>
      <c r="G91" s="3">
        <f t="shared" si="20"/>
        <v>0</v>
      </c>
      <c r="H91" s="94">
        <f t="shared" si="21"/>
        <v>0</v>
      </c>
      <c r="I91" s="144">
        <f t="shared" si="22"/>
        <v>0</v>
      </c>
      <c r="J91" s="94">
        <f t="shared" si="23"/>
        <v>0</v>
      </c>
      <c r="K91" s="144">
        <f t="shared" si="24"/>
        <v>0</v>
      </c>
      <c r="T91" s="87" t="s">
        <v>272</v>
      </c>
      <c r="U91" s="87">
        <v>3</v>
      </c>
    </row>
    <row r="92" spans="1:21" x14ac:dyDescent="0.25">
      <c r="A92" s="62" t="s">
        <v>16</v>
      </c>
      <c r="B92" s="62" t="s">
        <v>260</v>
      </c>
      <c r="C92" s="72">
        <f t="shared" si="15"/>
        <v>0</v>
      </c>
      <c r="D92" s="64">
        <f t="shared" si="17"/>
        <v>0</v>
      </c>
      <c r="E92" s="3">
        <f t="shared" si="18"/>
        <v>0</v>
      </c>
      <c r="F92" s="3">
        <f t="shared" si="19"/>
        <v>0</v>
      </c>
      <c r="G92" s="3">
        <f t="shared" si="20"/>
        <v>0</v>
      </c>
      <c r="H92" s="94">
        <f t="shared" si="21"/>
        <v>0</v>
      </c>
      <c r="I92" s="144">
        <f t="shared" si="22"/>
        <v>0</v>
      </c>
      <c r="J92" s="94">
        <f t="shared" si="23"/>
        <v>0</v>
      </c>
      <c r="K92" s="144">
        <f t="shared" si="24"/>
        <v>0</v>
      </c>
      <c r="S92" s="87" t="s">
        <v>308</v>
      </c>
      <c r="U92" s="87">
        <v>28</v>
      </c>
    </row>
    <row r="93" spans="1:21" x14ac:dyDescent="0.25">
      <c r="A93" s="62" t="s">
        <v>16</v>
      </c>
      <c r="B93" s="62" t="s">
        <v>261</v>
      </c>
      <c r="C93" s="72">
        <f t="shared" si="15"/>
        <v>3</v>
      </c>
      <c r="D93" s="64">
        <f t="shared" si="17"/>
        <v>1</v>
      </c>
      <c r="E93" s="3">
        <f t="shared" si="18"/>
        <v>0</v>
      </c>
      <c r="F93" s="3">
        <f t="shared" si="19"/>
        <v>0</v>
      </c>
      <c r="G93" s="3">
        <f t="shared" si="20"/>
        <v>1</v>
      </c>
      <c r="H93" s="94">
        <f t="shared" si="21"/>
        <v>1</v>
      </c>
      <c r="I93" s="144">
        <f t="shared" si="22"/>
        <v>0</v>
      </c>
      <c r="J93" s="94">
        <f t="shared" si="23"/>
        <v>0</v>
      </c>
      <c r="K93" s="144">
        <f t="shared" si="24"/>
        <v>1</v>
      </c>
      <c r="S93" s="87" t="s">
        <v>18</v>
      </c>
      <c r="T93" s="87" t="s">
        <v>274</v>
      </c>
      <c r="U93" s="87">
        <v>3</v>
      </c>
    </row>
    <row r="94" spans="1:21" x14ac:dyDescent="0.25">
      <c r="A94" s="62" t="s">
        <v>16</v>
      </c>
      <c r="B94" s="62" t="s">
        <v>262</v>
      </c>
      <c r="C94" s="72">
        <f t="shared" si="15"/>
        <v>1</v>
      </c>
      <c r="D94" s="64">
        <f t="shared" si="17"/>
        <v>1</v>
      </c>
      <c r="E94" s="3">
        <f t="shared" si="18"/>
        <v>0</v>
      </c>
      <c r="F94" s="3">
        <f t="shared" si="19"/>
        <v>0</v>
      </c>
      <c r="G94" s="3">
        <f t="shared" si="20"/>
        <v>1</v>
      </c>
      <c r="H94" s="94">
        <f t="shared" si="21"/>
        <v>1</v>
      </c>
      <c r="I94" s="144">
        <f t="shared" si="22"/>
        <v>0</v>
      </c>
      <c r="J94" s="94">
        <f t="shared" si="23"/>
        <v>0</v>
      </c>
      <c r="K94" s="144">
        <f t="shared" si="24"/>
        <v>1</v>
      </c>
      <c r="T94" s="87" t="s">
        <v>275</v>
      </c>
      <c r="U94" s="87">
        <v>4</v>
      </c>
    </row>
    <row r="95" spans="1:21" x14ac:dyDescent="0.25">
      <c r="A95" s="62" t="s">
        <v>16</v>
      </c>
      <c r="B95" s="62" t="s">
        <v>263</v>
      </c>
      <c r="C95" s="72">
        <f t="shared" si="15"/>
        <v>1</v>
      </c>
      <c r="D95" s="64">
        <f t="shared" si="17"/>
        <v>1</v>
      </c>
      <c r="E95" s="3">
        <f t="shared" si="18"/>
        <v>0</v>
      </c>
      <c r="F95" s="3">
        <f t="shared" si="19"/>
        <v>0</v>
      </c>
      <c r="G95" s="3">
        <f t="shared" si="20"/>
        <v>1</v>
      </c>
      <c r="H95" s="94">
        <f t="shared" si="21"/>
        <v>1</v>
      </c>
      <c r="I95" s="144">
        <f t="shared" si="22"/>
        <v>0</v>
      </c>
      <c r="J95" s="94">
        <f t="shared" si="23"/>
        <v>0</v>
      </c>
      <c r="K95" s="144">
        <f t="shared" si="24"/>
        <v>1</v>
      </c>
      <c r="T95" s="87" t="s">
        <v>276</v>
      </c>
      <c r="U95" s="87">
        <v>18</v>
      </c>
    </row>
    <row r="96" spans="1:21" x14ac:dyDescent="0.25">
      <c r="A96" s="62" t="s">
        <v>16</v>
      </c>
      <c r="B96" s="62" t="s">
        <v>264</v>
      </c>
      <c r="C96" s="72">
        <f t="shared" si="15"/>
        <v>4</v>
      </c>
      <c r="D96" s="64">
        <f t="shared" si="17"/>
        <v>1</v>
      </c>
      <c r="E96" s="3">
        <f t="shared" si="18"/>
        <v>0</v>
      </c>
      <c r="F96" s="3">
        <f t="shared" si="19"/>
        <v>0</v>
      </c>
      <c r="G96" s="3">
        <f t="shared" si="20"/>
        <v>1</v>
      </c>
      <c r="H96" s="94">
        <f t="shared" si="21"/>
        <v>1</v>
      </c>
      <c r="I96" s="144">
        <f t="shared" si="22"/>
        <v>0</v>
      </c>
      <c r="J96" s="94">
        <f t="shared" si="23"/>
        <v>0</v>
      </c>
      <c r="K96" s="144">
        <f t="shared" si="24"/>
        <v>1</v>
      </c>
      <c r="S96" s="87" t="s">
        <v>309</v>
      </c>
      <c r="U96" s="87">
        <v>25</v>
      </c>
    </row>
    <row r="97" spans="1:21" x14ac:dyDescent="0.25">
      <c r="A97" s="62" t="s">
        <v>17</v>
      </c>
      <c r="B97" s="62" t="s">
        <v>265</v>
      </c>
      <c r="C97" s="72">
        <f t="shared" si="15"/>
        <v>0</v>
      </c>
      <c r="D97" s="64">
        <f t="shared" si="17"/>
        <v>0</v>
      </c>
      <c r="E97" s="3">
        <f t="shared" si="18"/>
        <v>0</v>
      </c>
      <c r="F97" s="3">
        <f t="shared" si="19"/>
        <v>0</v>
      </c>
      <c r="G97" s="3">
        <f t="shared" si="20"/>
        <v>0</v>
      </c>
      <c r="H97" s="94">
        <f t="shared" si="21"/>
        <v>0</v>
      </c>
      <c r="I97" s="144">
        <f t="shared" si="22"/>
        <v>0</v>
      </c>
      <c r="J97" s="94">
        <f t="shared" si="23"/>
        <v>0</v>
      </c>
      <c r="K97" s="144">
        <f t="shared" si="24"/>
        <v>0</v>
      </c>
      <c r="S97" s="87" t="s">
        <v>20</v>
      </c>
      <c r="T97" s="87" t="s">
        <v>278</v>
      </c>
      <c r="U97" s="87">
        <v>18</v>
      </c>
    </row>
    <row r="98" spans="1:21" x14ac:dyDescent="0.25">
      <c r="A98" s="62" t="s">
        <v>17</v>
      </c>
      <c r="B98" s="62" t="s">
        <v>266</v>
      </c>
      <c r="C98" s="72">
        <f t="shared" si="15"/>
        <v>0</v>
      </c>
      <c r="D98" s="64">
        <f t="shared" si="17"/>
        <v>0</v>
      </c>
      <c r="E98" s="3">
        <f t="shared" si="18"/>
        <v>0</v>
      </c>
      <c r="F98" s="3">
        <f t="shared" si="19"/>
        <v>0</v>
      </c>
      <c r="G98" s="3">
        <f t="shared" si="20"/>
        <v>0</v>
      </c>
      <c r="H98" s="94">
        <f t="shared" si="21"/>
        <v>0</v>
      </c>
      <c r="I98" s="144">
        <f t="shared" si="22"/>
        <v>0</v>
      </c>
      <c r="J98" s="94">
        <f t="shared" si="23"/>
        <v>0</v>
      </c>
      <c r="K98" s="144">
        <f t="shared" si="24"/>
        <v>0</v>
      </c>
      <c r="S98" s="87" t="s">
        <v>316</v>
      </c>
      <c r="U98" s="87">
        <v>18</v>
      </c>
    </row>
    <row r="99" spans="1:21" x14ac:dyDescent="0.25">
      <c r="A99" s="62" t="s">
        <v>17</v>
      </c>
      <c r="B99" s="62" t="s">
        <v>267</v>
      </c>
      <c r="C99" s="72">
        <f t="shared" si="15"/>
        <v>1</v>
      </c>
      <c r="D99" s="64">
        <f t="shared" si="17"/>
        <v>1</v>
      </c>
      <c r="E99" s="3">
        <f t="shared" si="18"/>
        <v>0</v>
      </c>
      <c r="F99" s="3">
        <f t="shared" si="19"/>
        <v>0</v>
      </c>
      <c r="G99" s="3">
        <f t="shared" si="20"/>
        <v>1</v>
      </c>
      <c r="H99" s="94">
        <f t="shared" si="21"/>
        <v>1</v>
      </c>
      <c r="I99" s="144">
        <f t="shared" si="22"/>
        <v>0</v>
      </c>
      <c r="J99" s="94">
        <f t="shared" si="23"/>
        <v>0</v>
      </c>
      <c r="K99" s="144">
        <f t="shared" si="24"/>
        <v>1</v>
      </c>
      <c r="S99" s="87" t="s">
        <v>21</v>
      </c>
      <c r="T99" s="87" t="s">
        <v>279</v>
      </c>
      <c r="U99" s="87">
        <v>19</v>
      </c>
    </row>
    <row r="100" spans="1:21" x14ac:dyDescent="0.25">
      <c r="A100" s="62" t="s">
        <v>17</v>
      </c>
      <c r="B100" s="62" t="s">
        <v>268</v>
      </c>
      <c r="C100" s="72">
        <f t="shared" si="15"/>
        <v>0</v>
      </c>
      <c r="D100" s="64">
        <f t="shared" si="17"/>
        <v>0</v>
      </c>
      <c r="E100" s="3">
        <f t="shared" si="18"/>
        <v>0</v>
      </c>
      <c r="F100" s="3">
        <f t="shared" si="19"/>
        <v>0</v>
      </c>
      <c r="G100" s="3">
        <f t="shared" si="20"/>
        <v>0</v>
      </c>
      <c r="H100" s="94">
        <f t="shared" si="21"/>
        <v>0</v>
      </c>
      <c r="I100" s="144">
        <f t="shared" si="22"/>
        <v>0</v>
      </c>
      <c r="J100" s="94">
        <f t="shared" si="23"/>
        <v>0</v>
      </c>
      <c r="K100" s="144">
        <f t="shared" si="24"/>
        <v>0</v>
      </c>
      <c r="T100" s="87" t="s">
        <v>280</v>
      </c>
      <c r="U100" s="87">
        <v>15</v>
      </c>
    </row>
    <row r="101" spans="1:21" x14ac:dyDescent="0.25">
      <c r="A101" s="62" t="s">
        <v>17</v>
      </c>
      <c r="B101" s="62" t="s">
        <v>269</v>
      </c>
      <c r="C101" s="72">
        <f t="shared" si="15"/>
        <v>2</v>
      </c>
      <c r="D101" s="64">
        <f t="shared" si="17"/>
        <v>1</v>
      </c>
      <c r="E101" s="3">
        <f t="shared" si="18"/>
        <v>0</v>
      </c>
      <c r="F101" s="3">
        <f t="shared" si="19"/>
        <v>0</v>
      </c>
      <c r="G101" s="3">
        <f t="shared" si="20"/>
        <v>1</v>
      </c>
      <c r="H101" s="94">
        <f t="shared" si="21"/>
        <v>1</v>
      </c>
      <c r="I101" s="144">
        <f t="shared" si="22"/>
        <v>0</v>
      </c>
      <c r="J101" s="94">
        <f t="shared" si="23"/>
        <v>0</v>
      </c>
      <c r="K101" s="144">
        <f t="shared" si="24"/>
        <v>1</v>
      </c>
      <c r="S101" s="87" t="s">
        <v>310</v>
      </c>
      <c r="U101" s="87">
        <v>34</v>
      </c>
    </row>
    <row r="102" spans="1:21" x14ac:dyDescent="0.25">
      <c r="A102" s="62" t="s">
        <v>17</v>
      </c>
      <c r="B102" s="62" t="s">
        <v>270</v>
      </c>
      <c r="C102" s="72">
        <f t="shared" ref="C102:C122" si="25">SUMIFS(U:U,T:T,B102)</f>
        <v>0</v>
      </c>
      <c r="D102" s="64">
        <f t="shared" si="17"/>
        <v>0</v>
      </c>
      <c r="E102" s="3">
        <f t="shared" si="18"/>
        <v>0</v>
      </c>
      <c r="F102" s="3">
        <f t="shared" si="19"/>
        <v>0</v>
      </c>
      <c r="G102" s="3">
        <f t="shared" si="20"/>
        <v>0</v>
      </c>
      <c r="H102" s="94">
        <f t="shared" si="21"/>
        <v>0</v>
      </c>
      <c r="I102" s="144">
        <f t="shared" si="22"/>
        <v>0</v>
      </c>
      <c r="J102" s="94">
        <f t="shared" si="23"/>
        <v>0</v>
      </c>
      <c r="K102" s="144">
        <f t="shared" si="24"/>
        <v>0</v>
      </c>
      <c r="S102" s="87" t="s">
        <v>22</v>
      </c>
      <c r="T102" s="87" t="s">
        <v>281</v>
      </c>
      <c r="U102" s="87">
        <v>3</v>
      </c>
    </row>
    <row r="103" spans="1:21" x14ac:dyDescent="0.25">
      <c r="A103" s="62" t="s">
        <v>17</v>
      </c>
      <c r="B103" s="62" t="s">
        <v>271</v>
      </c>
      <c r="C103" s="72">
        <f t="shared" si="25"/>
        <v>22</v>
      </c>
      <c r="D103" s="64">
        <f t="shared" si="17"/>
        <v>2</v>
      </c>
      <c r="E103" s="3">
        <f t="shared" si="18"/>
        <v>1</v>
      </c>
      <c r="F103" s="3">
        <f t="shared" si="19"/>
        <v>0</v>
      </c>
      <c r="G103" s="3">
        <f t="shared" si="20"/>
        <v>3</v>
      </c>
      <c r="H103" s="94">
        <f t="shared" si="21"/>
        <v>3</v>
      </c>
      <c r="I103" s="144">
        <f t="shared" si="22"/>
        <v>2</v>
      </c>
      <c r="J103" s="94">
        <f t="shared" si="23"/>
        <v>1</v>
      </c>
      <c r="K103" s="144">
        <f t="shared" si="24"/>
        <v>1</v>
      </c>
      <c r="S103" s="87" t="s">
        <v>317</v>
      </c>
      <c r="U103" s="87">
        <v>3</v>
      </c>
    </row>
    <row r="104" spans="1:21" x14ac:dyDescent="0.25">
      <c r="A104" s="62" t="s">
        <v>17</v>
      </c>
      <c r="B104" s="62" t="s">
        <v>272</v>
      </c>
      <c r="C104" s="72">
        <f t="shared" si="25"/>
        <v>3</v>
      </c>
      <c r="D104" s="64">
        <f t="shared" si="17"/>
        <v>1</v>
      </c>
      <c r="E104" s="3">
        <f t="shared" si="18"/>
        <v>0</v>
      </c>
      <c r="F104" s="3">
        <f t="shared" si="19"/>
        <v>0</v>
      </c>
      <c r="G104" s="3">
        <f t="shared" si="20"/>
        <v>1</v>
      </c>
      <c r="H104" s="94">
        <f t="shared" si="21"/>
        <v>1</v>
      </c>
      <c r="I104" s="144">
        <f t="shared" si="22"/>
        <v>0</v>
      </c>
      <c r="J104" s="94">
        <f t="shared" si="23"/>
        <v>0</v>
      </c>
      <c r="K104" s="144">
        <f t="shared" si="24"/>
        <v>1</v>
      </c>
      <c r="S104" s="87" t="s">
        <v>23</v>
      </c>
      <c r="T104" s="87" t="s">
        <v>283</v>
      </c>
      <c r="U104" s="87">
        <v>96</v>
      </c>
    </row>
    <row r="105" spans="1:21" x14ac:dyDescent="0.25">
      <c r="A105" s="62" t="s">
        <v>17</v>
      </c>
      <c r="B105" s="62" t="s">
        <v>273</v>
      </c>
      <c r="C105" s="72">
        <f t="shared" si="25"/>
        <v>0</v>
      </c>
      <c r="D105" s="64">
        <f t="shared" si="17"/>
        <v>0</v>
      </c>
      <c r="E105" s="3">
        <f t="shared" si="18"/>
        <v>0</v>
      </c>
      <c r="F105" s="3">
        <f t="shared" si="19"/>
        <v>0</v>
      </c>
      <c r="G105" s="3">
        <f t="shared" si="20"/>
        <v>0</v>
      </c>
      <c r="H105" s="94">
        <f t="shared" si="21"/>
        <v>0</v>
      </c>
      <c r="I105" s="144">
        <f t="shared" si="22"/>
        <v>0</v>
      </c>
      <c r="J105" s="94">
        <f t="shared" si="23"/>
        <v>0</v>
      </c>
      <c r="K105" s="144">
        <f t="shared" si="24"/>
        <v>0</v>
      </c>
      <c r="T105" s="87" t="s">
        <v>284</v>
      </c>
      <c r="U105" s="87">
        <v>4</v>
      </c>
    </row>
    <row r="106" spans="1:21" x14ac:dyDescent="0.25">
      <c r="A106" s="62" t="s">
        <v>18</v>
      </c>
      <c r="B106" s="62" t="s">
        <v>274</v>
      </c>
      <c r="C106" s="72">
        <f t="shared" si="25"/>
        <v>3</v>
      </c>
      <c r="D106" s="64">
        <f t="shared" si="17"/>
        <v>1</v>
      </c>
      <c r="E106" s="3">
        <f t="shared" si="18"/>
        <v>0</v>
      </c>
      <c r="F106" s="3">
        <f t="shared" si="19"/>
        <v>0</v>
      </c>
      <c r="G106" s="3">
        <f t="shared" si="20"/>
        <v>1</v>
      </c>
      <c r="H106" s="94">
        <f t="shared" si="21"/>
        <v>1</v>
      </c>
      <c r="I106" s="144">
        <f t="shared" si="22"/>
        <v>0</v>
      </c>
      <c r="J106" s="94">
        <f t="shared" si="23"/>
        <v>0</v>
      </c>
      <c r="K106" s="144">
        <f t="shared" si="24"/>
        <v>1</v>
      </c>
      <c r="T106" s="87" t="s">
        <v>285</v>
      </c>
      <c r="U106" s="87">
        <v>16</v>
      </c>
    </row>
    <row r="107" spans="1:21" x14ac:dyDescent="0.25">
      <c r="A107" s="62" t="s">
        <v>18</v>
      </c>
      <c r="B107" s="62" t="s">
        <v>275</v>
      </c>
      <c r="C107" s="72">
        <f t="shared" si="25"/>
        <v>4</v>
      </c>
      <c r="D107" s="64">
        <f t="shared" si="17"/>
        <v>1</v>
      </c>
      <c r="E107" s="3">
        <f t="shared" si="18"/>
        <v>0</v>
      </c>
      <c r="F107" s="3">
        <f t="shared" si="19"/>
        <v>0</v>
      </c>
      <c r="G107" s="3">
        <f t="shared" si="20"/>
        <v>1</v>
      </c>
      <c r="H107" s="94">
        <f t="shared" si="21"/>
        <v>1</v>
      </c>
      <c r="I107" s="144">
        <f t="shared" si="22"/>
        <v>0</v>
      </c>
      <c r="J107" s="94">
        <f t="shared" si="23"/>
        <v>0</v>
      </c>
      <c r="K107" s="144">
        <f t="shared" si="24"/>
        <v>1</v>
      </c>
      <c r="T107" s="87" t="s">
        <v>286</v>
      </c>
      <c r="U107" s="87">
        <v>45</v>
      </c>
    </row>
    <row r="108" spans="1:21" x14ac:dyDescent="0.25">
      <c r="A108" s="62" t="s">
        <v>18</v>
      </c>
      <c r="B108" s="62" t="s">
        <v>276</v>
      </c>
      <c r="C108" s="72">
        <f t="shared" si="25"/>
        <v>18</v>
      </c>
      <c r="D108" s="64">
        <f t="shared" si="17"/>
        <v>1</v>
      </c>
      <c r="E108" s="3">
        <f t="shared" si="18"/>
        <v>1</v>
      </c>
      <c r="F108" s="3">
        <f t="shared" si="19"/>
        <v>0</v>
      </c>
      <c r="G108" s="3">
        <f t="shared" si="20"/>
        <v>2</v>
      </c>
      <c r="H108" s="94">
        <f t="shared" si="21"/>
        <v>2</v>
      </c>
      <c r="I108" s="144">
        <f t="shared" si="22"/>
        <v>2</v>
      </c>
      <c r="J108" s="94">
        <f t="shared" si="23"/>
        <v>1</v>
      </c>
      <c r="K108" s="144">
        <f t="shared" si="24"/>
        <v>0</v>
      </c>
      <c r="T108" s="87" t="s">
        <v>287</v>
      </c>
      <c r="U108" s="87">
        <v>116</v>
      </c>
    </row>
    <row r="109" spans="1:21" x14ac:dyDescent="0.25">
      <c r="A109" s="62" t="s">
        <v>19</v>
      </c>
      <c r="B109" s="62" t="s">
        <v>277</v>
      </c>
      <c r="C109" s="72">
        <f t="shared" si="25"/>
        <v>0</v>
      </c>
      <c r="D109" s="64">
        <f t="shared" si="17"/>
        <v>0</v>
      </c>
      <c r="E109" s="3">
        <f t="shared" si="18"/>
        <v>0</v>
      </c>
      <c r="F109" s="3">
        <f t="shared" si="19"/>
        <v>0</v>
      </c>
      <c r="G109" s="3">
        <f t="shared" si="20"/>
        <v>0</v>
      </c>
      <c r="H109" s="94">
        <f t="shared" si="21"/>
        <v>0</v>
      </c>
      <c r="I109" s="144">
        <f t="shared" si="22"/>
        <v>0</v>
      </c>
      <c r="J109" s="94">
        <f t="shared" si="23"/>
        <v>0</v>
      </c>
      <c r="K109" s="144">
        <f t="shared" si="24"/>
        <v>0</v>
      </c>
      <c r="T109" s="87" t="s">
        <v>288</v>
      </c>
      <c r="U109" s="87">
        <v>35</v>
      </c>
    </row>
    <row r="110" spans="1:21" x14ac:dyDescent="0.25">
      <c r="A110" s="62" t="s">
        <v>20</v>
      </c>
      <c r="B110" s="62" t="s">
        <v>278</v>
      </c>
      <c r="C110" s="72">
        <f t="shared" si="25"/>
        <v>18</v>
      </c>
      <c r="D110" s="64">
        <f t="shared" si="17"/>
        <v>1</v>
      </c>
      <c r="E110" s="3">
        <f t="shared" si="18"/>
        <v>1</v>
      </c>
      <c r="F110" s="3">
        <f t="shared" si="19"/>
        <v>0</v>
      </c>
      <c r="G110" s="3">
        <f t="shared" si="20"/>
        <v>2</v>
      </c>
      <c r="H110" s="94">
        <f t="shared" si="21"/>
        <v>2</v>
      </c>
      <c r="I110" s="144">
        <f t="shared" si="22"/>
        <v>2</v>
      </c>
      <c r="J110" s="94">
        <f t="shared" si="23"/>
        <v>1</v>
      </c>
      <c r="K110" s="144">
        <f t="shared" si="24"/>
        <v>0</v>
      </c>
      <c r="T110" s="87" t="s">
        <v>289</v>
      </c>
      <c r="U110" s="87">
        <v>107</v>
      </c>
    </row>
    <row r="111" spans="1:21" x14ac:dyDescent="0.25">
      <c r="A111" s="62" t="s">
        <v>21</v>
      </c>
      <c r="B111" s="62" t="s">
        <v>279</v>
      </c>
      <c r="C111" s="72">
        <f t="shared" si="25"/>
        <v>19</v>
      </c>
      <c r="D111" s="64">
        <f t="shared" si="17"/>
        <v>1</v>
      </c>
      <c r="E111" s="3">
        <f t="shared" si="18"/>
        <v>1</v>
      </c>
      <c r="F111" s="3">
        <f t="shared" si="19"/>
        <v>0</v>
      </c>
      <c r="G111" s="3">
        <f t="shared" si="20"/>
        <v>2</v>
      </c>
      <c r="H111" s="94">
        <f t="shared" si="21"/>
        <v>2</v>
      </c>
      <c r="I111" s="144">
        <f t="shared" si="22"/>
        <v>2</v>
      </c>
      <c r="J111" s="94">
        <f t="shared" si="23"/>
        <v>1</v>
      </c>
      <c r="K111" s="144">
        <f t="shared" si="24"/>
        <v>0</v>
      </c>
      <c r="T111" s="87" t="s">
        <v>290</v>
      </c>
      <c r="U111" s="87">
        <v>465</v>
      </c>
    </row>
    <row r="112" spans="1:21" x14ac:dyDescent="0.25">
      <c r="A112" s="62" t="s">
        <v>21</v>
      </c>
      <c r="B112" s="62" t="s">
        <v>280</v>
      </c>
      <c r="C112" s="72">
        <f t="shared" si="25"/>
        <v>15</v>
      </c>
      <c r="D112" s="64">
        <f t="shared" si="17"/>
        <v>1</v>
      </c>
      <c r="E112" s="3">
        <f t="shared" si="18"/>
        <v>1</v>
      </c>
      <c r="F112" s="3">
        <f t="shared" si="19"/>
        <v>0</v>
      </c>
      <c r="G112" s="3">
        <f t="shared" si="20"/>
        <v>2</v>
      </c>
      <c r="H112" s="94">
        <f t="shared" si="21"/>
        <v>2</v>
      </c>
      <c r="I112" s="144">
        <f t="shared" si="22"/>
        <v>2</v>
      </c>
      <c r="J112" s="94">
        <f t="shared" si="23"/>
        <v>1</v>
      </c>
      <c r="K112" s="144">
        <f t="shared" si="24"/>
        <v>0</v>
      </c>
      <c r="S112" s="87" t="s">
        <v>311</v>
      </c>
      <c r="U112" s="87">
        <v>884</v>
      </c>
    </row>
    <row r="113" spans="1:21" x14ac:dyDescent="0.25">
      <c r="A113" s="62" t="s">
        <v>22</v>
      </c>
      <c r="B113" s="62" t="s">
        <v>281</v>
      </c>
      <c r="C113" s="72">
        <f t="shared" si="25"/>
        <v>3</v>
      </c>
      <c r="D113" s="64">
        <f t="shared" si="17"/>
        <v>1</v>
      </c>
      <c r="E113" s="3">
        <f t="shared" si="18"/>
        <v>0</v>
      </c>
      <c r="F113" s="3">
        <f t="shared" si="19"/>
        <v>0</v>
      </c>
      <c r="G113" s="3">
        <f t="shared" si="20"/>
        <v>1</v>
      </c>
      <c r="H113" s="94">
        <f t="shared" si="21"/>
        <v>1</v>
      </c>
      <c r="I113" s="144">
        <f t="shared" si="22"/>
        <v>0</v>
      </c>
      <c r="J113" s="94">
        <f t="shared" si="23"/>
        <v>0</v>
      </c>
      <c r="K113" s="144">
        <f t="shared" si="24"/>
        <v>1</v>
      </c>
      <c r="S113" s="87" t="s">
        <v>75</v>
      </c>
      <c r="U113" s="87">
        <v>2384</v>
      </c>
    </row>
    <row r="114" spans="1:21" x14ac:dyDescent="0.25">
      <c r="A114" s="62" t="s">
        <v>23</v>
      </c>
      <c r="B114" s="62" t="s">
        <v>282</v>
      </c>
      <c r="C114" s="72">
        <f t="shared" si="25"/>
        <v>0</v>
      </c>
      <c r="D114" s="64">
        <f t="shared" si="17"/>
        <v>0</v>
      </c>
      <c r="E114" s="3">
        <f t="shared" si="18"/>
        <v>0</v>
      </c>
      <c r="F114" s="3">
        <f t="shared" si="19"/>
        <v>0</v>
      </c>
      <c r="G114" s="3">
        <f t="shared" si="20"/>
        <v>0</v>
      </c>
      <c r="H114" s="94">
        <f t="shared" si="21"/>
        <v>0</v>
      </c>
      <c r="I114" s="144">
        <f t="shared" si="22"/>
        <v>0</v>
      </c>
      <c r="J114" s="94">
        <f t="shared" si="23"/>
        <v>0</v>
      </c>
      <c r="K114" s="144">
        <f t="shared" si="24"/>
        <v>0</v>
      </c>
    </row>
    <row r="115" spans="1:21" x14ac:dyDescent="0.25">
      <c r="A115" s="62" t="s">
        <v>23</v>
      </c>
      <c r="B115" s="62" t="s">
        <v>283</v>
      </c>
      <c r="C115" s="72">
        <f t="shared" si="25"/>
        <v>96</v>
      </c>
      <c r="D115" s="64">
        <f t="shared" si="17"/>
        <v>7</v>
      </c>
      <c r="E115" s="3">
        <f t="shared" si="18"/>
        <v>3</v>
      </c>
      <c r="F115" s="3">
        <f t="shared" si="19"/>
        <v>0</v>
      </c>
      <c r="G115" s="3">
        <f t="shared" si="20"/>
        <v>10</v>
      </c>
      <c r="H115" s="94">
        <f t="shared" si="21"/>
        <v>10</v>
      </c>
      <c r="I115" s="144">
        <f t="shared" si="22"/>
        <v>9</v>
      </c>
      <c r="J115" s="94">
        <f t="shared" si="23"/>
        <v>6</v>
      </c>
      <c r="K115" s="144">
        <f t="shared" si="24"/>
        <v>1</v>
      </c>
    </row>
    <row r="116" spans="1:21" x14ac:dyDescent="0.25">
      <c r="A116" s="62" t="s">
        <v>23</v>
      </c>
      <c r="B116" s="62" t="s">
        <v>284</v>
      </c>
      <c r="C116" s="72">
        <f t="shared" si="25"/>
        <v>4</v>
      </c>
      <c r="D116" s="64">
        <f t="shared" si="17"/>
        <v>1</v>
      </c>
      <c r="E116" s="3">
        <f t="shared" si="18"/>
        <v>0</v>
      </c>
      <c r="F116" s="3">
        <f t="shared" si="19"/>
        <v>0</v>
      </c>
      <c r="G116" s="3">
        <f t="shared" si="20"/>
        <v>1</v>
      </c>
      <c r="H116" s="94">
        <f t="shared" si="21"/>
        <v>1</v>
      </c>
      <c r="I116" s="144">
        <f t="shared" si="22"/>
        <v>0</v>
      </c>
      <c r="J116" s="94">
        <f t="shared" si="23"/>
        <v>0</v>
      </c>
      <c r="K116" s="144">
        <f t="shared" si="24"/>
        <v>1</v>
      </c>
    </row>
    <row r="117" spans="1:21" x14ac:dyDescent="0.25">
      <c r="A117" s="62" t="s">
        <v>23</v>
      </c>
      <c r="B117" s="62" t="s">
        <v>285</v>
      </c>
      <c r="C117" s="72">
        <f t="shared" si="25"/>
        <v>16</v>
      </c>
      <c r="D117" s="64">
        <f t="shared" si="17"/>
        <v>1</v>
      </c>
      <c r="E117" s="3">
        <f t="shared" si="18"/>
        <v>1</v>
      </c>
      <c r="F117" s="3">
        <f t="shared" si="19"/>
        <v>0</v>
      </c>
      <c r="G117" s="3">
        <f t="shared" si="20"/>
        <v>2</v>
      </c>
      <c r="H117" s="94">
        <f t="shared" si="21"/>
        <v>2</v>
      </c>
      <c r="I117" s="144">
        <f t="shared" si="22"/>
        <v>2</v>
      </c>
      <c r="J117" s="94">
        <f t="shared" si="23"/>
        <v>1</v>
      </c>
      <c r="K117" s="144">
        <f t="shared" si="24"/>
        <v>0</v>
      </c>
    </row>
    <row r="118" spans="1:21" x14ac:dyDescent="0.25">
      <c r="A118" s="62" t="s">
        <v>23</v>
      </c>
      <c r="B118" s="62" t="s">
        <v>286</v>
      </c>
      <c r="C118" s="72">
        <f t="shared" si="25"/>
        <v>45</v>
      </c>
      <c r="D118" s="64">
        <f t="shared" si="17"/>
        <v>3</v>
      </c>
      <c r="E118" s="3">
        <f t="shared" si="18"/>
        <v>2</v>
      </c>
      <c r="F118" s="3">
        <f t="shared" si="19"/>
        <v>0</v>
      </c>
      <c r="G118" s="3">
        <f t="shared" si="20"/>
        <v>5</v>
      </c>
      <c r="H118" s="94">
        <f t="shared" si="21"/>
        <v>5</v>
      </c>
      <c r="I118" s="144">
        <f t="shared" si="22"/>
        <v>5</v>
      </c>
      <c r="J118" s="94">
        <f t="shared" si="23"/>
        <v>3</v>
      </c>
      <c r="K118" s="144">
        <f t="shared" si="24"/>
        <v>0</v>
      </c>
    </row>
    <row r="119" spans="1:21" x14ac:dyDescent="0.25">
      <c r="A119" s="62" t="s">
        <v>23</v>
      </c>
      <c r="B119" s="62" t="s">
        <v>287</v>
      </c>
      <c r="C119" s="72">
        <f t="shared" si="25"/>
        <v>116</v>
      </c>
      <c r="D119" s="64">
        <f t="shared" si="17"/>
        <v>7</v>
      </c>
      <c r="E119" s="3">
        <f t="shared" si="18"/>
        <v>4</v>
      </c>
      <c r="F119" s="3">
        <f t="shared" si="19"/>
        <v>1</v>
      </c>
      <c r="G119" s="3">
        <f t="shared" si="20"/>
        <v>12</v>
      </c>
      <c r="H119" s="94">
        <f t="shared" si="21"/>
        <v>12</v>
      </c>
      <c r="I119" s="144">
        <f t="shared" si="22"/>
        <v>12</v>
      </c>
      <c r="J119" s="94">
        <f t="shared" si="23"/>
        <v>7</v>
      </c>
      <c r="K119" s="144">
        <f t="shared" si="24"/>
        <v>0</v>
      </c>
    </row>
    <row r="120" spans="1:21" x14ac:dyDescent="0.25">
      <c r="A120" s="62" t="s">
        <v>23</v>
      </c>
      <c r="B120" s="62" t="s">
        <v>288</v>
      </c>
      <c r="C120" s="72">
        <f t="shared" si="25"/>
        <v>35</v>
      </c>
      <c r="D120" s="64">
        <f t="shared" si="17"/>
        <v>3</v>
      </c>
      <c r="E120" s="3">
        <f t="shared" si="18"/>
        <v>1</v>
      </c>
      <c r="F120" s="3">
        <f t="shared" si="19"/>
        <v>0</v>
      </c>
      <c r="G120" s="3">
        <f t="shared" si="20"/>
        <v>4</v>
      </c>
      <c r="H120" s="94">
        <f t="shared" si="21"/>
        <v>4</v>
      </c>
      <c r="I120" s="144">
        <f t="shared" si="22"/>
        <v>3</v>
      </c>
      <c r="J120" s="94">
        <f t="shared" si="23"/>
        <v>2</v>
      </c>
      <c r="K120" s="144">
        <f t="shared" si="24"/>
        <v>1</v>
      </c>
    </row>
    <row r="121" spans="1:21" x14ac:dyDescent="0.25">
      <c r="A121" s="62" t="s">
        <v>23</v>
      </c>
      <c r="B121" s="62" t="s">
        <v>289</v>
      </c>
      <c r="C121" s="72">
        <f t="shared" si="25"/>
        <v>107</v>
      </c>
      <c r="D121" s="64">
        <f t="shared" si="17"/>
        <v>6</v>
      </c>
      <c r="E121" s="3">
        <f t="shared" si="18"/>
        <v>4</v>
      </c>
      <c r="F121" s="3">
        <f t="shared" si="19"/>
        <v>1</v>
      </c>
      <c r="G121" s="3">
        <f t="shared" si="20"/>
        <v>11</v>
      </c>
      <c r="H121" s="94">
        <f t="shared" si="21"/>
        <v>11</v>
      </c>
      <c r="I121" s="144">
        <f t="shared" si="22"/>
        <v>11</v>
      </c>
      <c r="J121" s="94">
        <f t="shared" si="23"/>
        <v>6</v>
      </c>
      <c r="K121" s="144">
        <f t="shared" si="24"/>
        <v>0</v>
      </c>
    </row>
    <row r="122" spans="1:21" x14ac:dyDescent="0.25">
      <c r="A122" s="62" t="s">
        <v>23</v>
      </c>
      <c r="B122" s="62" t="s">
        <v>290</v>
      </c>
      <c r="C122" s="72">
        <f t="shared" si="25"/>
        <v>465</v>
      </c>
      <c r="D122" s="64">
        <f t="shared" si="17"/>
        <v>29</v>
      </c>
      <c r="E122" s="3">
        <f t="shared" si="18"/>
        <v>16</v>
      </c>
      <c r="F122" s="3">
        <f t="shared" si="19"/>
        <v>2</v>
      </c>
      <c r="G122" s="3">
        <f t="shared" si="20"/>
        <v>47</v>
      </c>
      <c r="H122" s="94">
        <f t="shared" si="21"/>
        <v>47</v>
      </c>
      <c r="I122" s="144">
        <f t="shared" si="22"/>
        <v>46</v>
      </c>
      <c r="J122" s="94">
        <f t="shared" si="23"/>
        <v>28</v>
      </c>
      <c r="K122" s="144">
        <f t="shared" si="24"/>
        <v>1</v>
      </c>
    </row>
    <row r="123" spans="1:21" x14ac:dyDescent="0.25">
      <c r="A123" s="122"/>
      <c r="B123" s="123"/>
      <c r="C123" s="123"/>
      <c r="D123" s="124"/>
      <c r="E123" s="125"/>
      <c r="F123" s="125"/>
      <c r="G123" s="125"/>
      <c r="H123" s="154"/>
      <c r="I123" s="144"/>
      <c r="J123" s="144"/>
      <c r="K123" s="144"/>
    </row>
    <row r="124" spans="1:21" x14ac:dyDescent="0.25">
      <c r="A124" s="97" t="s">
        <v>88</v>
      </c>
      <c r="B124" s="121"/>
    </row>
    <row r="126" spans="1:21" x14ac:dyDescent="0.25">
      <c r="E126" s="33" t="s">
        <v>55</v>
      </c>
    </row>
    <row r="127" spans="1:21" ht="30" x14ac:dyDescent="0.25">
      <c r="A127" s="11" t="s">
        <v>54</v>
      </c>
      <c r="B127" s="119"/>
      <c r="C127" s="19"/>
      <c r="D127" s="32" t="s">
        <v>53</v>
      </c>
      <c r="E127" s="31">
        <v>0.1</v>
      </c>
    </row>
  </sheetData>
  <mergeCells count="10">
    <mergeCell ref="G4:G5"/>
    <mergeCell ref="D3:G3"/>
    <mergeCell ref="D2:G2"/>
    <mergeCell ref="D1:G1"/>
    <mergeCell ref="A1:A5"/>
    <mergeCell ref="C1:C5"/>
    <mergeCell ref="D4:D5"/>
    <mergeCell ref="E4:E5"/>
    <mergeCell ref="F4:F5"/>
    <mergeCell ref="B1:B5"/>
  </mergeCells>
  <pageMargins left="0.7" right="0.7" top="0.75" bottom="0.75" header="0.3" footer="0.3"/>
  <pageSetup paperSize="9"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77504-9F0B-45FC-8D73-5F382E24E2E5}">
  <sheetPr>
    <tabColor rgb="FF002060"/>
  </sheetPr>
  <dimension ref="A1:O31"/>
  <sheetViews>
    <sheetView workbookViewId="0">
      <selection activeCell="G34" sqref="G34"/>
    </sheetView>
  </sheetViews>
  <sheetFormatPr defaultRowHeight="15" x14ac:dyDescent="0.25"/>
  <cols>
    <col min="1" max="3" width="30" customWidth="1"/>
    <col min="4" max="4" width="21.28515625" customWidth="1"/>
    <col min="5" max="5" width="13.140625" customWidth="1"/>
    <col min="7" max="15" width="8.85546875" style="93"/>
  </cols>
  <sheetData>
    <row r="1" spans="1:6" x14ac:dyDescent="0.25">
      <c r="A1" s="166" t="s">
        <v>0</v>
      </c>
      <c r="B1" s="170" t="s">
        <v>158</v>
      </c>
      <c r="C1" s="175" t="s">
        <v>1</v>
      </c>
      <c r="D1" s="176"/>
      <c r="E1" s="176"/>
      <c r="F1" s="176"/>
    </row>
    <row r="2" spans="1:6" x14ac:dyDescent="0.25">
      <c r="A2" s="166"/>
      <c r="B2" s="171"/>
      <c r="C2" s="193" t="s">
        <v>157</v>
      </c>
      <c r="D2" s="194"/>
      <c r="E2" s="194"/>
      <c r="F2" s="194"/>
    </row>
    <row r="3" spans="1:6" x14ac:dyDescent="0.25">
      <c r="A3" s="166"/>
      <c r="B3" s="171"/>
      <c r="C3" s="191" t="str">
        <f>D31*100&amp;"% degli allevamenti di grandi dimensioni"</f>
        <v>10% degli allevamenti di grandi dimensioni</v>
      </c>
      <c r="D3" s="192"/>
      <c r="E3" s="192"/>
      <c r="F3" s="192"/>
    </row>
    <row r="4" spans="1:6" x14ac:dyDescent="0.25">
      <c r="A4" s="166"/>
      <c r="B4" s="171"/>
      <c r="C4" s="170" t="s">
        <v>98</v>
      </c>
      <c r="D4" s="170" t="s">
        <v>97</v>
      </c>
      <c r="E4" s="170" t="s">
        <v>95</v>
      </c>
      <c r="F4" s="166" t="s">
        <v>96</v>
      </c>
    </row>
    <row r="5" spans="1:6" x14ac:dyDescent="0.25">
      <c r="A5" s="166"/>
      <c r="B5" s="172"/>
      <c r="C5" s="172"/>
      <c r="D5" s="172"/>
      <c r="E5" s="172"/>
      <c r="F5" s="166"/>
    </row>
    <row r="6" spans="1:6" x14ac:dyDescent="0.25">
      <c r="A6" s="72" t="s">
        <v>3</v>
      </c>
      <c r="B6" s="72">
        <f>SUMIFS('Polli da carne'!C:C,'Polli da carne'!$A:$A,'Polli da carne REG'!$A6)</f>
        <v>43</v>
      </c>
      <c r="C6" s="72">
        <f>SUMIFS('Polli da carne'!D:D,'Polli da carne'!$A:$A,'Polli da carne REG'!$A6)</f>
        <v>6</v>
      </c>
      <c r="D6" s="72">
        <f>SUMIFS('Polli da carne'!E:E,'Polli da carne'!$A:$A,'Polli da carne REG'!$A6)</f>
        <v>1</v>
      </c>
      <c r="E6" s="72">
        <f>SUMIFS('Polli da carne'!F:F,'Polli da carne'!$A:$A,'Polli da carne REG'!$A6)</f>
        <v>0</v>
      </c>
      <c r="F6" s="3">
        <f>SUM(C6:E6)</f>
        <v>7</v>
      </c>
    </row>
    <row r="7" spans="1:6" x14ac:dyDescent="0.25">
      <c r="A7" s="72" t="s">
        <v>4</v>
      </c>
      <c r="B7" s="72">
        <f>SUMIFS('Polli da carne'!C:C,'Polli da carne'!$A:$A,'Polli da carne REG'!$A7)</f>
        <v>2</v>
      </c>
      <c r="C7" s="72">
        <f>SUMIFS('Polli da carne'!D:D,'Polli da carne'!$A:$A,'Polli da carne REG'!$A7)</f>
        <v>1</v>
      </c>
      <c r="D7" s="72">
        <f>SUMIFS('Polli da carne'!E:E,'Polli da carne'!$A:$A,'Polli da carne REG'!$A7)</f>
        <v>0</v>
      </c>
      <c r="E7" s="72">
        <f>SUMIFS('Polli da carne'!F:F,'Polli da carne'!$A:$A,'Polli da carne REG'!$A7)</f>
        <v>0</v>
      </c>
      <c r="F7" s="3">
        <f t="shared" ref="F7:F26" si="0">SUM(C7:E7)</f>
        <v>1</v>
      </c>
    </row>
    <row r="8" spans="1:6" x14ac:dyDescent="0.25">
      <c r="A8" s="72" t="s">
        <v>5</v>
      </c>
      <c r="B8" s="72">
        <f>SUMIFS('Polli da carne'!C:C,'Polli da carne'!$A:$A,'Polli da carne REG'!$A8)</f>
        <v>8</v>
      </c>
      <c r="C8" s="72">
        <f>SUMIFS('Polli da carne'!D:D,'Polli da carne'!$A:$A,'Polli da carne REG'!$A8)</f>
        <v>4</v>
      </c>
      <c r="D8" s="72">
        <f>SUMIFS('Polli da carne'!E:E,'Polli da carne'!$A:$A,'Polli da carne REG'!$A8)</f>
        <v>0</v>
      </c>
      <c r="E8" s="72">
        <f>SUMIFS('Polli da carne'!F:F,'Polli da carne'!$A:$A,'Polli da carne REG'!$A8)</f>
        <v>0</v>
      </c>
      <c r="F8" s="3">
        <f t="shared" si="0"/>
        <v>4</v>
      </c>
    </row>
    <row r="9" spans="1:6" x14ac:dyDescent="0.25">
      <c r="A9" s="72" t="s">
        <v>6</v>
      </c>
      <c r="B9" s="72">
        <f>SUMIFS('Polli da carne'!C:C,'Polli da carne'!$A:$A,'Polli da carne REG'!$A9)</f>
        <v>69</v>
      </c>
      <c r="C9" s="72">
        <f>SUMIFS('Polli da carne'!D:D,'Polli da carne'!$A:$A,'Polli da carne REG'!$A9)</f>
        <v>10</v>
      </c>
      <c r="D9" s="72">
        <f>SUMIFS('Polli da carne'!E:E,'Polli da carne'!$A:$A,'Polli da carne REG'!$A9)</f>
        <v>2</v>
      </c>
      <c r="E9" s="72">
        <f>SUMIFS('Polli da carne'!F:F,'Polli da carne'!$A:$A,'Polli da carne REG'!$A9)</f>
        <v>0</v>
      </c>
      <c r="F9" s="3">
        <f t="shared" si="0"/>
        <v>12</v>
      </c>
    </row>
    <row r="10" spans="1:6" x14ac:dyDescent="0.25">
      <c r="A10" s="72" t="s">
        <v>7</v>
      </c>
      <c r="B10" s="72">
        <f>SUMIFS('Polli da carne'!C:C,'Polli da carne'!$A:$A,'Polli da carne REG'!$A10)</f>
        <v>204</v>
      </c>
      <c r="C10" s="72">
        <f>SUMIFS('Polli da carne'!D:D,'Polli da carne'!$A:$A,'Polli da carne REG'!$A10)</f>
        <v>21</v>
      </c>
      <c r="D10" s="72">
        <f>SUMIFS('Polli da carne'!E:E,'Polli da carne'!$A:$A,'Polli da carne REG'!$A10)</f>
        <v>6</v>
      </c>
      <c r="E10" s="72">
        <f>SUMIFS('Polli da carne'!F:F,'Polli da carne'!$A:$A,'Polli da carne REG'!$A10)</f>
        <v>0</v>
      </c>
      <c r="F10" s="3">
        <f t="shared" si="0"/>
        <v>27</v>
      </c>
    </row>
    <row r="11" spans="1:6" x14ac:dyDescent="0.25">
      <c r="A11" s="72" t="s">
        <v>8</v>
      </c>
      <c r="B11" s="72">
        <f>SUMIFS('Polli da carne'!C:C,'Polli da carne'!$A:$A,'Polli da carne REG'!$A11)</f>
        <v>111</v>
      </c>
      <c r="C11" s="72">
        <f>SUMIFS('Polli da carne'!D:D,'Polli da carne'!$A:$A,'Polli da carne REG'!$A11)</f>
        <v>9</v>
      </c>
      <c r="D11" s="72">
        <f>SUMIFS('Polli da carne'!E:E,'Polli da carne'!$A:$A,'Polli da carne REG'!$A11)</f>
        <v>4</v>
      </c>
      <c r="E11" s="72">
        <f>SUMIFS('Polli da carne'!F:F,'Polli da carne'!$A:$A,'Polli da carne REG'!$A11)</f>
        <v>0</v>
      </c>
      <c r="F11" s="3">
        <f t="shared" si="0"/>
        <v>13</v>
      </c>
    </row>
    <row r="12" spans="1:6" x14ac:dyDescent="0.25">
      <c r="A12" s="72" t="s">
        <v>9</v>
      </c>
      <c r="B12" s="72">
        <f>SUMIFS('Polli da carne'!C:C,'Polli da carne'!$A:$A,'Polli da carne REG'!$A12)</f>
        <v>25</v>
      </c>
      <c r="C12" s="72">
        <f>SUMIFS('Polli da carne'!D:D,'Polli da carne'!$A:$A,'Polli da carne REG'!$A12)</f>
        <v>9</v>
      </c>
      <c r="D12" s="72">
        <f>SUMIFS('Polli da carne'!E:E,'Polli da carne'!$A:$A,'Polli da carne REG'!$A12)</f>
        <v>0</v>
      </c>
      <c r="E12" s="72">
        <f>SUMIFS('Polli da carne'!F:F,'Polli da carne'!$A:$A,'Polli da carne REG'!$A12)</f>
        <v>0</v>
      </c>
      <c r="F12" s="3">
        <f t="shared" si="0"/>
        <v>9</v>
      </c>
    </row>
    <row r="13" spans="1:6" x14ac:dyDescent="0.25">
      <c r="A13" s="72" t="s">
        <v>10</v>
      </c>
      <c r="B13" s="72">
        <f>SUMIFS('Polli da carne'!C:C,'Polli da carne'!$A:$A,'Polli da carne REG'!$A13)</f>
        <v>0</v>
      </c>
      <c r="C13" s="72">
        <f>SUMIFS('Polli da carne'!D:D,'Polli da carne'!$A:$A,'Polli da carne REG'!$A13)</f>
        <v>0</v>
      </c>
      <c r="D13" s="72">
        <f>SUMIFS('Polli da carne'!E:E,'Polli da carne'!$A:$A,'Polli da carne REG'!$A13)</f>
        <v>0</v>
      </c>
      <c r="E13" s="72">
        <f>SUMIFS('Polli da carne'!F:F,'Polli da carne'!$A:$A,'Polli da carne REG'!$A13)</f>
        <v>0</v>
      </c>
      <c r="F13" s="3">
        <f t="shared" si="0"/>
        <v>0</v>
      </c>
    </row>
    <row r="14" spans="1:6" x14ac:dyDescent="0.25">
      <c r="A14" s="72" t="s">
        <v>11</v>
      </c>
      <c r="B14" s="72">
        <f>SUMIFS('Polli da carne'!C:C,'Polli da carne'!$A:$A,'Polli da carne REG'!$A14)</f>
        <v>339</v>
      </c>
      <c r="C14" s="72">
        <f>SUMIFS('Polli da carne'!D:D,'Polli da carne'!$A:$A,'Polli da carne REG'!$A14)</f>
        <v>25</v>
      </c>
      <c r="D14" s="72">
        <f>SUMIFS('Polli da carne'!E:E,'Polli da carne'!$A:$A,'Polli da carne REG'!$A14)</f>
        <v>11</v>
      </c>
      <c r="E14" s="72">
        <f>SUMIFS('Polli da carne'!F:F,'Polli da carne'!$A:$A,'Polli da carne REG'!$A14)</f>
        <v>2</v>
      </c>
      <c r="F14" s="3">
        <f>SUM(C14:E14)</f>
        <v>38</v>
      </c>
    </row>
    <row r="15" spans="1:6" x14ac:dyDescent="0.25">
      <c r="A15" s="72" t="s">
        <v>12</v>
      </c>
      <c r="B15" s="72">
        <f>SUMIFS('Polli da carne'!C:C,'Polli da carne'!$A:$A,'Polli da carne REG'!$A15)</f>
        <v>85</v>
      </c>
      <c r="C15" s="72">
        <f>SUMIFS('Polli da carne'!D:D,'Polli da carne'!$A:$A,'Polli da carne REG'!$A15)</f>
        <v>10</v>
      </c>
      <c r="D15" s="72">
        <f>SUMIFS('Polli da carne'!E:E,'Polli da carne'!$A:$A,'Polli da carne REG'!$A15)</f>
        <v>2</v>
      </c>
      <c r="E15" s="72">
        <f>SUMIFS('Polli da carne'!F:F,'Polli da carne'!$A:$A,'Polli da carne REG'!$A15)</f>
        <v>0</v>
      </c>
      <c r="F15" s="3">
        <f t="shared" si="0"/>
        <v>12</v>
      </c>
    </row>
    <row r="16" spans="1:6" x14ac:dyDescent="0.25">
      <c r="A16" s="72" t="s">
        <v>13</v>
      </c>
      <c r="B16" s="72">
        <f>SUMIFS('Polli da carne'!C:C,'Polli da carne'!$A:$A,'Polli da carne REG'!$A16)</f>
        <v>179</v>
      </c>
      <c r="C16" s="72">
        <f>SUMIFS('Polli da carne'!D:D,'Polli da carne'!$A:$A,'Polli da carne REG'!$A16)</f>
        <v>13</v>
      </c>
      <c r="D16" s="72">
        <f>SUMIFS('Polli da carne'!E:E,'Polli da carne'!$A:$A,'Polli da carne REG'!$A16)</f>
        <v>6</v>
      </c>
      <c r="E16" s="72">
        <f>SUMIFS('Polli da carne'!F:F,'Polli da carne'!$A:$A,'Polli da carne REG'!$A16)</f>
        <v>1</v>
      </c>
      <c r="F16" s="3">
        <f t="shared" si="0"/>
        <v>20</v>
      </c>
    </row>
    <row r="17" spans="1:6" x14ac:dyDescent="0.25">
      <c r="A17" s="72" t="s">
        <v>14</v>
      </c>
      <c r="B17" s="72">
        <f>SUMIFS('Polli da carne'!C:C,'Polli da carne'!$A:$A,'Polli da carne REG'!$A17)</f>
        <v>287</v>
      </c>
      <c r="C17" s="72">
        <f>SUMIFS('Polli da carne'!D:D,'Polli da carne'!$A:$A,'Polli da carne REG'!$A17)</f>
        <v>22</v>
      </c>
      <c r="D17" s="72">
        <f>SUMIFS('Polli da carne'!E:E,'Polli da carne'!$A:$A,'Polli da carne REG'!$A17)</f>
        <v>10</v>
      </c>
      <c r="E17" s="72">
        <f>SUMIFS('Polli da carne'!F:F,'Polli da carne'!$A:$A,'Polli da carne REG'!$A17)</f>
        <v>1</v>
      </c>
      <c r="F17" s="3">
        <f t="shared" si="0"/>
        <v>33</v>
      </c>
    </row>
    <row r="18" spans="1:6" x14ac:dyDescent="0.25">
      <c r="A18" s="72" t="s">
        <v>15</v>
      </c>
      <c r="B18" s="72">
        <f>SUMIFS('Polli da carne'!C:C,'Polli da carne'!$A:$A,'Polli da carne REG'!$A18)</f>
        <v>31</v>
      </c>
      <c r="C18" s="72">
        <f>SUMIFS('Polli da carne'!D:D,'Polli da carne'!$A:$A,'Polli da carne REG'!$A18)</f>
        <v>3</v>
      </c>
      <c r="D18" s="72">
        <f>SUMIFS('Polli da carne'!E:E,'Polli da carne'!$A:$A,'Polli da carne REG'!$A18)</f>
        <v>1</v>
      </c>
      <c r="E18" s="72">
        <f>SUMIFS('Polli da carne'!F:F,'Polli da carne'!$A:$A,'Polli da carne REG'!$A18)</f>
        <v>0</v>
      </c>
      <c r="F18" s="3">
        <f t="shared" si="0"/>
        <v>4</v>
      </c>
    </row>
    <row r="19" spans="1:6" x14ac:dyDescent="0.25">
      <c r="A19" s="72" t="s">
        <v>16</v>
      </c>
      <c r="B19" s="72">
        <f>SUMIFS('Polli da carne'!C:C,'Polli da carne'!$A:$A,'Polli da carne REG'!$A19)</f>
        <v>9</v>
      </c>
      <c r="C19" s="72">
        <f>SUMIFS('Polli da carne'!D:D,'Polli da carne'!$A:$A,'Polli da carne REG'!$A19)</f>
        <v>4</v>
      </c>
      <c r="D19" s="72">
        <f>SUMIFS('Polli da carne'!E:E,'Polli da carne'!$A:$A,'Polli da carne REG'!$A19)</f>
        <v>0</v>
      </c>
      <c r="E19" s="72">
        <f>SUMIFS('Polli da carne'!F:F,'Polli da carne'!$A:$A,'Polli da carne REG'!$A19)</f>
        <v>0</v>
      </c>
      <c r="F19" s="3">
        <f t="shared" si="0"/>
        <v>4</v>
      </c>
    </row>
    <row r="20" spans="1:6" x14ac:dyDescent="0.25">
      <c r="A20" s="72" t="s">
        <v>17</v>
      </c>
      <c r="B20" s="72">
        <f>SUMIFS('Polli da carne'!C:C,'Polli da carne'!$A:$A,'Polli da carne REG'!$A20)</f>
        <v>28</v>
      </c>
      <c r="C20" s="72">
        <f>SUMIFS('Polli da carne'!D:D,'Polli da carne'!$A:$A,'Polli da carne REG'!$A20)</f>
        <v>5</v>
      </c>
      <c r="D20" s="72">
        <f>SUMIFS('Polli da carne'!E:E,'Polli da carne'!$A:$A,'Polli da carne REG'!$A20)</f>
        <v>1</v>
      </c>
      <c r="E20" s="72">
        <f>SUMIFS('Polli da carne'!F:F,'Polli da carne'!$A:$A,'Polli da carne REG'!$A20)</f>
        <v>0</v>
      </c>
      <c r="F20" s="3">
        <f t="shared" si="0"/>
        <v>6</v>
      </c>
    </row>
    <row r="21" spans="1:6" x14ac:dyDescent="0.25">
      <c r="A21" s="72" t="s">
        <v>18</v>
      </c>
      <c r="B21" s="72">
        <f>SUMIFS('Polli da carne'!C:C,'Polli da carne'!$A:$A,'Polli da carne REG'!$A21)</f>
        <v>25</v>
      </c>
      <c r="C21" s="72">
        <f>SUMIFS('Polli da carne'!D:D,'Polli da carne'!$A:$A,'Polli da carne REG'!$A21)</f>
        <v>3</v>
      </c>
      <c r="D21" s="72">
        <f>SUMIFS('Polli da carne'!E:E,'Polli da carne'!$A:$A,'Polli da carne REG'!$A21)</f>
        <v>1</v>
      </c>
      <c r="E21" s="72">
        <f>SUMIFS('Polli da carne'!F:F,'Polli da carne'!$A:$A,'Polli da carne REG'!$A21)</f>
        <v>0</v>
      </c>
      <c r="F21" s="3">
        <f t="shared" si="0"/>
        <v>4</v>
      </c>
    </row>
    <row r="22" spans="1:6" x14ac:dyDescent="0.25">
      <c r="A22" s="72" t="s">
        <v>19</v>
      </c>
      <c r="B22" s="72">
        <f>SUMIFS('Polli da carne'!C:C,'Polli da carne'!$A:$A,'Polli da carne REG'!$A22)</f>
        <v>0</v>
      </c>
      <c r="C22" s="72">
        <f>SUMIFS('Polli da carne'!D:D,'Polli da carne'!$A:$A,'Polli da carne REG'!$A22)</f>
        <v>0</v>
      </c>
      <c r="D22" s="72">
        <f>SUMIFS('Polli da carne'!E:E,'Polli da carne'!$A:$A,'Polli da carne REG'!$A22)</f>
        <v>0</v>
      </c>
      <c r="E22" s="72">
        <f>SUMIFS('Polli da carne'!F:F,'Polli da carne'!$A:$A,'Polli da carne REG'!$A22)</f>
        <v>0</v>
      </c>
      <c r="F22" s="3">
        <f t="shared" si="0"/>
        <v>0</v>
      </c>
    </row>
    <row r="23" spans="1:6" x14ac:dyDescent="0.25">
      <c r="A23" s="72" t="s">
        <v>20</v>
      </c>
      <c r="B23" s="72">
        <f>SUMIFS('Polli da carne'!C:C,'Polli da carne'!$A:$A,'Polli da carne REG'!$A23)</f>
        <v>18</v>
      </c>
      <c r="C23" s="72">
        <f>SUMIFS('Polli da carne'!D:D,'Polli da carne'!$A:$A,'Polli da carne REG'!$A23)</f>
        <v>1</v>
      </c>
      <c r="D23" s="72">
        <f>SUMIFS('Polli da carne'!E:E,'Polli da carne'!$A:$A,'Polli da carne REG'!$A23)</f>
        <v>1</v>
      </c>
      <c r="E23" s="72">
        <f>SUMIFS('Polli da carne'!F:F,'Polli da carne'!$A:$A,'Polli da carne REG'!$A23)</f>
        <v>0</v>
      </c>
      <c r="F23" s="3">
        <f t="shared" si="0"/>
        <v>2</v>
      </c>
    </row>
    <row r="24" spans="1:6" x14ac:dyDescent="0.25">
      <c r="A24" s="72" t="s">
        <v>21</v>
      </c>
      <c r="B24" s="72">
        <f>SUMIFS('Polli da carne'!C:C,'Polli da carne'!$A:$A,'Polli da carne REG'!$A24)</f>
        <v>34</v>
      </c>
      <c r="C24" s="72">
        <f>SUMIFS('Polli da carne'!D:D,'Polli da carne'!$A:$A,'Polli da carne REG'!$A24)</f>
        <v>2</v>
      </c>
      <c r="D24" s="72">
        <f>SUMIFS('Polli da carne'!E:E,'Polli da carne'!$A:$A,'Polli da carne REG'!$A24)</f>
        <v>2</v>
      </c>
      <c r="E24" s="72">
        <f>SUMIFS('Polli da carne'!F:F,'Polli da carne'!$A:$A,'Polli da carne REG'!$A24)</f>
        <v>0</v>
      </c>
      <c r="F24" s="3">
        <f t="shared" si="0"/>
        <v>4</v>
      </c>
    </row>
    <row r="25" spans="1:6" x14ac:dyDescent="0.25">
      <c r="A25" s="72" t="s">
        <v>22</v>
      </c>
      <c r="B25" s="72">
        <f>SUMIFS('Polli da carne'!C:C,'Polli da carne'!$A:$A,'Polli da carne REG'!$A25)</f>
        <v>3</v>
      </c>
      <c r="C25" s="72">
        <f>SUMIFS('Polli da carne'!D:D,'Polli da carne'!$A:$A,'Polli da carne REG'!$A25)</f>
        <v>1</v>
      </c>
      <c r="D25" s="72">
        <f>SUMIFS('Polli da carne'!E:E,'Polli da carne'!$A:$A,'Polli da carne REG'!$A25)</f>
        <v>0</v>
      </c>
      <c r="E25" s="72">
        <f>SUMIFS('Polli da carne'!F:F,'Polli da carne'!$A:$A,'Polli da carne REG'!$A25)</f>
        <v>0</v>
      </c>
      <c r="F25" s="3">
        <f t="shared" si="0"/>
        <v>1</v>
      </c>
    </row>
    <row r="26" spans="1:6" x14ac:dyDescent="0.25">
      <c r="A26" s="72" t="s">
        <v>23</v>
      </c>
      <c r="B26" s="72">
        <f>SUMIFS('Polli da carne'!C:C,'Polli da carne'!$A:$A,'Polli da carne REG'!$A26)</f>
        <v>884</v>
      </c>
      <c r="C26" s="72">
        <f>SUMIFS('Polli da carne'!D:D,'Polli da carne'!$A:$A,'Polli da carne REG'!$A26)</f>
        <v>57</v>
      </c>
      <c r="D26" s="72">
        <f>SUMIFS('Polli da carne'!E:E,'Polli da carne'!$A:$A,'Polli da carne REG'!$A26)</f>
        <v>31</v>
      </c>
      <c r="E26" s="72">
        <f>SUMIFS('Polli da carne'!F:F,'Polli da carne'!$A:$A,'Polli da carne REG'!$A26)</f>
        <v>4</v>
      </c>
      <c r="F26" s="3">
        <f t="shared" si="0"/>
        <v>92</v>
      </c>
    </row>
    <row r="27" spans="1:6" x14ac:dyDescent="0.25">
      <c r="A27" s="72" t="s">
        <v>24</v>
      </c>
      <c r="B27" s="72">
        <f>SUM(B6:B26)</f>
        <v>2384</v>
      </c>
      <c r="C27" s="65">
        <f t="shared" ref="C27:F27" si="1">SUM(C6:C26)</f>
        <v>206</v>
      </c>
      <c r="D27" s="26">
        <f t="shared" si="1"/>
        <v>79</v>
      </c>
      <c r="E27" s="26">
        <f t="shared" si="1"/>
        <v>8</v>
      </c>
      <c r="F27" s="26">
        <f t="shared" si="1"/>
        <v>293</v>
      </c>
    </row>
    <row r="28" spans="1:6" x14ac:dyDescent="0.25">
      <c r="A28" s="97" t="s">
        <v>88</v>
      </c>
    </row>
    <row r="30" spans="1:6" x14ac:dyDescent="0.25">
      <c r="D30" s="135" t="s">
        <v>55</v>
      </c>
    </row>
    <row r="31" spans="1:6" x14ac:dyDescent="0.25">
      <c r="A31" s="119"/>
      <c r="B31" s="19"/>
      <c r="C31" s="32" t="s">
        <v>53</v>
      </c>
      <c r="D31" s="132">
        <f>'Polli da carne'!E127</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17C92-9DA7-4E00-9185-E73708F67E0E}">
  <sheetPr>
    <tabColor rgb="FF002060"/>
  </sheetPr>
  <dimension ref="A1:AM142"/>
  <sheetViews>
    <sheetView topLeftCell="A115" workbookViewId="0">
      <selection activeCell="E127" sqref="E127"/>
    </sheetView>
  </sheetViews>
  <sheetFormatPr defaultRowHeight="15" x14ac:dyDescent="0.25"/>
  <cols>
    <col min="1" max="5" width="30" customWidth="1"/>
    <col min="8" max="16" width="9.140625" style="95"/>
    <col min="17" max="35" width="9.140625" style="87"/>
    <col min="36" max="39" width="9.140625" style="93"/>
  </cols>
  <sheetData>
    <row r="1" spans="1:20" ht="16.5" customHeight="1" x14ac:dyDescent="0.25">
      <c r="A1" s="166" t="s">
        <v>0</v>
      </c>
      <c r="B1" s="170" t="s">
        <v>176</v>
      </c>
      <c r="C1" s="170" t="s">
        <v>91</v>
      </c>
      <c r="D1" s="175" t="s">
        <v>1</v>
      </c>
      <c r="E1" s="176"/>
      <c r="F1" s="176"/>
      <c r="G1" s="176"/>
    </row>
    <row r="2" spans="1:20" ht="28.5" customHeight="1" x14ac:dyDescent="0.25">
      <c r="A2" s="166"/>
      <c r="B2" s="171"/>
      <c r="C2" s="171"/>
      <c r="D2" s="193" t="s">
        <v>101</v>
      </c>
      <c r="E2" s="194"/>
      <c r="F2" s="194"/>
      <c r="G2" s="194"/>
    </row>
    <row r="3" spans="1:20" ht="28.5" customHeight="1" x14ac:dyDescent="0.25">
      <c r="A3" s="166"/>
      <c r="B3" s="171"/>
      <c r="C3" s="171"/>
      <c r="D3" s="191" t="str">
        <f>E129*100&amp;"% degli allevamenti di grandi dimensioni"</f>
        <v>10% degli allevamenti di grandi dimensioni</v>
      </c>
      <c r="E3" s="192"/>
      <c r="F3" s="192"/>
      <c r="G3" s="192"/>
    </row>
    <row r="4" spans="1:20" x14ac:dyDescent="0.25">
      <c r="A4" s="166"/>
      <c r="B4" s="171"/>
      <c r="C4" s="171"/>
      <c r="D4" s="170" t="s">
        <v>98</v>
      </c>
      <c r="E4" s="170" t="s">
        <v>97</v>
      </c>
      <c r="F4" s="170" t="s">
        <v>95</v>
      </c>
      <c r="G4" s="170" t="s">
        <v>96</v>
      </c>
      <c r="N4" s="95" t="s">
        <v>106</v>
      </c>
      <c r="R4" s="87" t="s">
        <v>106</v>
      </c>
    </row>
    <row r="5" spans="1:20" x14ac:dyDescent="0.25">
      <c r="A5" s="166"/>
      <c r="B5" s="172"/>
      <c r="C5" s="172"/>
      <c r="D5" s="172"/>
      <c r="E5" s="172"/>
      <c r="F5" s="172"/>
      <c r="G5" s="172"/>
      <c r="N5" s="95" t="s">
        <v>107</v>
      </c>
      <c r="O5" s="95" t="s">
        <v>24</v>
      </c>
      <c r="R5" s="87" t="s">
        <v>107</v>
      </c>
      <c r="S5" s="87" t="s">
        <v>292</v>
      </c>
      <c r="T5" s="87" t="s">
        <v>24</v>
      </c>
    </row>
    <row r="6" spans="1:20" x14ac:dyDescent="0.25">
      <c r="A6" s="59" t="s">
        <v>3</v>
      </c>
      <c r="B6" s="59" t="s">
        <v>177</v>
      </c>
      <c r="C6" s="72">
        <f>SUMIFS(T:T,S:S,B6)</f>
        <v>5</v>
      </c>
      <c r="D6" s="64">
        <f>IF(H6&gt;I6,ROUND((C6*0.6*$E$129),0)+K6,ROUND((C6*0.6*$E$129),0)+K6)</f>
        <v>1</v>
      </c>
      <c r="E6" s="3">
        <f t="shared" ref="E6" si="0">ROUND((C6*0.35*$E$129),0)</f>
        <v>0</v>
      </c>
      <c r="F6" s="3">
        <f t="shared" ref="F6" si="1">ROUND((C6*0.05*$E$129),0)</f>
        <v>0</v>
      </c>
      <c r="G6" s="3">
        <f>SUM(D6:F6)</f>
        <v>1</v>
      </c>
      <c r="H6" s="95">
        <f>ROUNDUP((C6*$E$129),0)</f>
        <v>1</v>
      </c>
      <c r="I6" s="155">
        <f>J6+E6+F6</f>
        <v>0</v>
      </c>
      <c r="J6" s="95">
        <f>ROUND((C6*0.6*$E$129),0)</f>
        <v>0</v>
      </c>
      <c r="K6" s="155">
        <f>H6-I6</f>
        <v>1</v>
      </c>
      <c r="L6" s="95" t="s">
        <v>3</v>
      </c>
      <c r="M6" s="95">
        <v>41</v>
      </c>
      <c r="N6" s="95" t="s">
        <v>3</v>
      </c>
      <c r="O6" s="95">
        <v>41</v>
      </c>
      <c r="R6" s="87" t="s">
        <v>3</v>
      </c>
      <c r="S6" s="87" t="s">
        <v>177</v>
      </c>
      <c r="T6" s="87">
        <v>5</v>
      </c>
    </row>
    <row r="7" spans="1:20" x14ac:dyDescent="0.25">
      <c r="A7" s="59" t="s">
        <v>3</v>
      </c>
      <c r="B7" s="62" t="s">
        <v>178</v>
      </c>
      <c r="C7" s="72">
        <f t="shared" ref="C7:C28" si="2">SUMIFS(T:T,S:S,B7)</f>
        <v>6</v>
      </c>
      <c r="D7" s="64">
        <f t="shared" ref="D7:D28" si="3">IF(H7&gt;I7,ROUND((C7*0.6*$E$129),0)+K7,ROUND((C7*0.6*$E$129),0)+K7)</f>
        <v>1</v>
      </c>
      <c r="E7" s="3">
        <f t="shared" ref="E7:E28" si="4">ROUND((C7*0.35*$E$129),0)</f>
        <v>0</v>
      </c>
      <c r="F7" s="3">
        <f t="shared" ref="F7:F28" si="5">ROUND((C7*0.05*$E$129),0)</f>
        <v>0</v>
      </c>
      <c r="G7" s="3">
        <f t="shared" ref="G7:G28" si="6">SUM(D7:F7)</f>
        <v>1</v>
      </c>
      <c r="H7" s="95">
        <f t="shared" ref="H7:H28" si="7">ROUNDUP((C7*$E$129),0)</f>
        <v>1</v>
      </c>
      <c r="I7" s="155">
        <f t="shared" ref="I7:I28" si="8">J7+E7+F7</f>
        <v>0</v>
      </c>
      <c r="J7" s="95">
        <f t="shared" ref="J7:J28" si="9">ROUND((C7*0.6*$E$129),0)</f>
        <v>0</v>
      </c>
      <c r="K7" s="155">
        <f t="shared" ref="K7:K28" si="10">H7-I7</f>
        <v>1</v>
      </c>
      <c r="L7" s="95" t="s">
        <v>4</v>
      </c>
      <c r="M7" s="95">
        <v>9</v>
      </c>
      <c r="N7" s="95" t="s">
        <v>4</v>
      </c>
      <c r="O7" s="95">
        <v>9</v>
      </c>
      <c r="S7" s="87" t="s">
        <v>178</v>
      </c>
      <c r="T7" s="87">
        <v>6</v>
      </c>
    </row>
    <row r="8" spans="1:20" x14ac:dyDescent="0.25">
      <c r="A8" s="59" t="s">
        <v>3</v>
      </c>
      <c r="B8" s="62" t="s">
        <v>179</v>
      </c>
      <c r="C8" s="72">
        <f t="shared" si="2"/>
        <v>21</v>
      </c>
      <c r="D8" s="64">
        <f t="shared" si="3"/>
        <v>2</v>
      </c>
      <c r="E8" s="3">
        <f t="shared" si="4"/>
        <v>1</v>
      </c>
      <c r="F8" s="3">
        <f t="shared" si="5"/>
        <v>0</v>
      </c>
      <c r="G8" s="3">
        <f t="shared" si="6"/>
        <v>3</v>
      </c>
      <c r="H8" s="95">
        <f t="shared" si="7"/>
        <v>3</v>
      </c>
      <c r="I8" s="155">
        <f t="shared" si="8"/>
        <v>2</v>
      </c>
      <c r="J8" s="95">
        <f t="shared" si="9"/>
        <v>1</v>
      </c>
      <c r="K8" s="155">
        <f t="shared" si="10"/>
        <v>1</v>
      </c>
      <c r="L8" s="95" t="s">
        <v>5</v>
      </c>
      <c r="M8" s="95">
        <v>38</v>
      </c>
      <c r="N8" s="95" t="s">
        <v>5</v>
      </c>
      <c r="O8" s="95">
        <v>38</v>
      </c>
      <c r="S8" s="87" t="s">
        <v>179</v>
      </c>
      <c r="T8" s="87">
        <v>21</v>
      </c>
    </row>
    <row r="9" spans="1:20" x14ac:dyDescent="0.25">
      <c r="A9" s="59" t="s">
        <v>3</v>
      </c>
      <c r="B9" s="62" t="s">
        <v>180</v>
      </c>
      <c r="C9" s="72">
        <f t="shared" si="2"/>
        <v>9</v>
      </c>
      <c r="D9" s="64">
        <f t="shared" si="3"/>
        <v>1</v>
      </c>
      <c r="E9" s="3">
        <f t="shared" si="4"/>
        <v>0</v>
      </c>
      <c r="F9" s="3">
        <f t="shared" si="5"/>
        <v>0</v>
      </c>
      <c r="G9" s="3">
        <f t="shared" si="6"/>
        <v>1</v>
      </c>
      <c r="H9" s="95">
        <f t="shared" si="7"/>
        <v>1</v>
      </c>
      <c r="I9" s="155">
        <f t="shared" si="8"/>
        <v>1</v>
      </c>
      <c r="J9" s="95">
        <f t="shared" si="9"/>
        <v>1</v>
      </c>
      <c r="K9" s="155">
        <f t="shared" si="10"/>
        <v>0</v>
      </c>
      <c r="L9" s="95" t="s">
        <v>6</v>
      </c>
      <c r="M9" s="95">
        <v>75</v>
      </c>
      <c r="N9" s="95" t="s">
        <v>6</v>
      </c>
      <c r="O9" s="95">
        <v>75</v>
      </c>
      <c r="S9" s="87" t="s">
        <v>180</v>
      </c>
      <c r="T9" s="87">
        <v>9</v>
      </c>
    </row>
    <row r="10" spans="1:20" x14ac:dyDescent="0.25">
      <c r="A10" s="62" t="s">
        <v>4</v>
      </c>
      <c r="B10" s="62" t="s">
        <v>181</v>
      </c>
      <c r="C10" s="72">
        <f t="shared" si="2"/>
        <v>7</v>
      </c>
      <c r="D10" s="64">
        <f t="shared" si="3"/>
        <v>1</v>
      </c>
      <c r="E10" s="3">
        <f t="shared" si="4"/>
        <v>0</v>
      </c>
      <c r="F10" s="3">
        <f t="shared" si="5"/>
        <v>0</v>
      </c>
      <c r="G10" s="3">
        <f t="shared" si="6"/>
        <v>1</v>
      </c>
      <c r="H10" s="95">
        <f t="shared" si="7"/>
        <v>1</v>
      </c>
      <c r="I10" s="155">
        <f t="shared" si="8"/>
        <v>0</v>
      </c>
      <c r="J10" s="95">
        <f t="shared" si="9"/>
        <v>0</v>
      </c>
      <c r="K10" s="155">
        <f t="shared" si="10"/>
        <v>1</v>
      </c>
      <c r="L10" s="95" t="s">
        <v>7</v>
      </c>
      <c r="M10" s="95">
        <v>147</v>
      </c>
      <c r="N10" s="95" t="s">
        <v>7</v>
      </c>
      <c r="O10" s="95">
        <v>147</v>
      </c>
      <c r="R10" s="87" t="s">
        <v>312</v>
      </c>
      <c r="T10" s="87">
        <v>41</v>
      </c>
    </row>
    <row r="11" spans="1:20" x14ac:dyDescent="0.25">
      <c r="A11" s="62" t="s">
        <v>4</v>
      </c>
      <c r="B11" s="62" t="s">
        <v>182</v>
      </c>
      <c r="C11" s="72">
        <f t="shared" si="2"/>
        <v>2</v>
      </c>
      <c r="D11" s="64">
        <f t="shared" si="3"/>
        <v>1</v>
      </c>
      <c r="E11" s="3">
        <f t="shared" si="4"/>
        <v>0</v>
      </c>
      <c r="F11" s="3">
        <f t="shared" si="5"/>
        <v>0</v>
      </c>
      <c r="G11" s="3">
        <f t="shared" si="6"/>
        <v>1</v>
      </c>
      <c r="H11" s="95">
        <f t="shared" si="7"/>
        <v>1</v>
      </c>
      <c r="I11" s="155">
        <f t="shared" si="8"/>
        <v>0</v>
      </c>
      <c r="J11" s="95">
        <f t="shared" si="9"/>
        <v>0</v>
      </c>
      <c r="K11" s="155">
        <f t="shared" si="10"/>
        <v>1</v>
      </c>
      <c r="L11" s="95" t="s">
        <v>8</v>
      </c>
      <c r="M11" s="95">
        <v>25</v>
      </c>
      <c r="N11" s="95" t="s">
        <v>8</v>
      </c>
      <c r="O11" s="95">
        <v>25</v>
      </c>
      <c r="R11" s="87" t="s">
        <v>4</v>
      </c>
      <c r="S11" s="87" t="s">
        <v>181</v>
      </c>
      <c r="T11" s="87">
        <v>7</v>
      </c>
    </row>
    <row r="12" spans="1:20" x14ac:dyDescent="0.25">
      <c r="A12" s="62" t="s">
        <v>5</v>
      </c>
      <c r="B12" s="62" t="s">
        <v>183</v>
      </c>
      <c r="C12" s="72">
        <f t="shared" si="2"/>
        <v>7</v>
      </c>
      <c r="D12" s="64">
        <f t="shared" si="3"/>
        <v>1</v>
      </c>
      <c r="E12" s="3">
        <f t="shared" si="4"/>
        <v>0</v>
      </c>
      <c r="F12" s="3">
        <f t="shared" si="5"/>
        <v>0</v>
      </c>
      <c r="G12" s="3">
        <f t="shared" si="6"/>
        <v>1</v>
      </c>
      <c r="H12" s="95">
        <f t="shared" si="7"/>
        <v>1</v>
      </c>
      <c r="I12" s="155">
        <f t="shared" si="8"/>
        <v>0</v>
      </c>
      <c r="J12" s="95">
        <f t="shared" si="9"/>
        <v>0</v>
      </c>
      <c r="K12" s="155">
        <f t="shared" si="10"/>
        <v>1</v>
      </c>
      <c r="L12" s="95" t="s">
        <v>9</v>
      </c>
      <c r="M12" s="95">
        <v>163</v>
      </c>
      <c r="N12" s="95" t="s">
        <v>9</v>
      </c>
      <c r="O12" s="95">
        <v>163</v>
      </c>
      <c r="S12" s="87" t="s">
        <v>182</v>
      </c>
      <c r="T12" s="87">
        <v>2</v>
      </c>
    </row>
    <row r="13" spans="1:20" x14ac:dyDescent="0.25">
      <c r="A13" s="62" t="s">
        <v>5</v>
      </c>
      <c r="B13" s="62" t="s">
        <v>184</v>
      </c>
      <c r="C13" s="72">
        <f t="shared" si="2"/>
        <v>6</v>
      </c>
      <c r="D13" s="64">
        <f t="shared" si="3"/>
        <v>1</v>
      </c>
      <c r="E13" s="3">
        <f t="shared" si="4"/>
        <v>0</v>
      </c>
      <c r="F13" s="3">
        <f t="shared" si="5"/>
        <v>0</v>
      </c>
      <c r="G13" s="3">
        <f t="shared" si="6"/>
        <v>1</v>
      </c>
      <c r="H13" s="95">
        <f t="shared" si="7"/>
        <v>1</v>
      </c>
      <c r="I13" s="155">
        <f t="shared" si="8"/>
        <v>0</v>
      </c>
      <c r="J13" s="95">
        <f t="shared" si="9"/>
        <v>0</v>
      </c>
      <c r="K13" s="155">
        <f t="shared" si="10"/>
        <v>1</v>
      </c>
      <c r="L13" s="95" t="s">
        <v>10</v>
      </c>
      <c r="M13" s="95">
        <v>13</v>
      </c>
      <c r="N13" s="95" t="s">
        <v>10</v>
      </c>
      <c r="O13" s="95">
        <v>13</v>
      </c>
      <c r="R13" s="87" t="s">
        <v>297</v>
      </c>
      <c r="T13" s="87">
        <v>9</v>
      </c>
    </row>
    <row r="14" spans="1:20" x14ac:dyDescent="0.25">
      <c r="A14" s="62" t="s">
        <v>5</v>
      </c>
      <c r="B14" s="62" t="s">
        <v>185</v>
      </c>
      <c r="C14" s="72">
        <f t="shared" si="2"/>
        <v>15</v>
      </c>
      <c r="D14" s="64">
        <f t="shared" si="3"/>
        <v>1</v>
      </c>
      <c r="E14" s="3">
        <f t="shared" si="4"/>
        <v>1</v>
      </c>
      <c r="F14" s="3">
        <f t="shared" si="5"/>
        <v>0</v>
      </c>
      <c r="G14" s="3">
        <f t="shared" si="6"/>
        <v>2</v>
      </c>
      <c r="H14" s="95">
        <f t="shared" si="7"/>
        <v>2</v>
      </c>
      <c r="I14" s="155">
        <f t="shared" si="8"/>
        <v>2</v>
      </c>
      <c r="J14" s="95">
        <f t="shared" si="9"/>
        <v>1</v>
      </c>
      <c r="K14" s="155">
        <f t="shared" si="10"/>
        <v>0</v>
      </c>
      <c r="L14" s="95" t="s">
        <v>11</v>
      </c>
      <c r="M14" s="95">
        <v>215</v>
      </c>
      <c r="N14" s="95" t="s">
        <v>11</v>
      </c>
      <c r="O14" s="95">
        <v>215</v>
      </c>
      <c r="R14" s="87" t="s">
        <v>5</v>
      </c>
      <c r="S14" s="87" t="s">
        <v>183</v>
      </c>
      <c r="T14" s="87">
        <v>7</v>
      </c>
    </row>
    <row r="15" spans="1:20" x14ac:dyDescent="0.25">
      <c r="A15" s="62" t="s">
        <v>5</v>
      </c>
      <c r="B15" s="62" t="s">
        <v>186</v>
      </c>
      <c r="C15" s="72">
        <f t="shared" si="2"/>
        <v>5</v>
      </c>
      <c r="D15" s="64">
        <f t="shared" si="3"/>
        <v>1</v>
      </c>
      <c r="E15" s="3">
        <f t="shared" si="4"/>
        <v>0</v>
      </c>
      <c r="F15" s="3">
        <f t="shared" si="5"/>
        <v>0</v>
      </c>
      <c r="G15" s="3">
        <f t="shared" si="6"/>
        <v>1</v>
      </c>
      <c r="H15" s="95">
        <f t="shared" si="7"/>
        <v>1</v>
      </c>
      <c r="I15" s="155">
        <f t="shared" si="8"/>
        <v>0</v>
      </c>
      <c r="J15" s="95">
        <f t="shared" si="9"/>
        <v>0</v>
      </c>
      <c r="K15" s="155">
        <f t="shared" si="10"/>
        <v>1</v>
      </c>
      <c r="L15" s="95" t="s">
        <v>12</v>
      </c>
      <c r="M15" s="95">
        <v>57</v>
      </c>
      <c r="N15" s="95" t="s">
        <v>12</v>
      </c>
      <c r="O15" s="95">
        <v>57</v>
      </c>
      <c r="S15" s="87" t="s">
        <v>184</v>
      </c>
      <c r="T15" s="87">
        <v>6</v>
      </c>
    </row>
    <row r="16" spans="1:20" x14ac:dyDescent="0.25">
      <c r="A16" s="62" t="s">
        <v>5</v>
      </c>
      <c r="B16" s="62" t="s">
        <v>187</v>
      </c>
      <c r="C16" s="72">
        <f t="shared" si="2"/>
        <v>5</v>
      </c>
      <c r="D16" s="64">
        <f t="shared" si="3"/>
        <v>1</v>
      </c>
      <c r="E16" s="3">
        <f t="shared" si="4"/>
        <v>0</v>
      </c>
      <c r="F16" s="3">
        <f t="shared" si="5"/>
        <v>0</v>
      </c>
      <c r="G16" s="3">
        <f t="shared" si="6"/>
        <v>1</v>
      </c>
      <c r="H16" s="95">
        <f t="shared" si="7"/>
        <v>1</v>
      </c>
      <c r="I16" s="155">
        <f t="shared" si="8"/>
        <v>0</v>
      </c>
      <c r="J16" s="95">
        <f t="shared" si="9"/>
        <v>0</v>
      </c>
      <c r="K16" s="155">
        <f t="shared" si="10"/>
        <v>1</v>
      </c>
      <c r="L16" s="95" t="s">
        <v>13</v>
      </c>
      <c r="M16" s="95">
        <v>10</v>
      </c>
      <c r="N16" s="95" t="s">
        <v>13</v>
      </c>
      <c r="O16" s="95">
        <v>10</v>
      </c>
      <c r="S16" s="87" t="s">
        <v>185</v>
      </c>
      <c r="T16" s="87">
        <v>15</v>
      </c>
    </row>
    <row r="17" spans="1:20" x14ac:dyDescent="0.25">
      <c r="A17" s="62" t="s">
        <v>6</v>
      </c>
      <c r="B17" s="62" t="s">
        <v>188</v>
      </c>
      <c r="C17" s="72">
        <f t="shared" si="2"/>
        <v>6</v>
      </c>
      <c r="D17" s="64">
        <f t="shared" si="3"/>
        <v>1</v>
      </c>
      <c r="E17" s="3">
        <f t="shared" si="4"/>
        <v>0</v>
      </c>
      <c r="F17" s="3">
        <f t="shared" si="5"/>
        <v>0</v>
      </c>
      <c r="G17" s="3">
        <f t="shared" si="6"/>
        <v>1</v>
      </c>
      <c r="H17" s="95">
        <f t="shared" si="7"/>
        <v>1</v>
      </c>
      <c r="I17" s="155">
        <f t="shared" si="8"/>
        <v>0</v>
      </c>
      <c r="J17" s="95">
        <f t="shared" si="9"/>
        <v>0</v>
      </c>
      <c r="K17" s="155">
        <f t="shared" si="10"/>
        <v>1</v>
      </c>
      <c r="L17" s="95" t="s">
        <v>14</v>
      </c>
      <c r="M17" s="95">
        <v>127</v>
      </c>
      <c r="N17" s="95" t="s">
        <v>14</v>
      </c>
      <c r="O17" s="95">
        <v>127</v>
      </c>
      <c r="S17" s="87" t="s">
        <v>186</v>
      </c>
      <c r="T17" s="87">
        <v>5</v>
      </c>
    </row>
    <row r="18" spans="1:20" x14ac:dyDescent="0.25">
      <c r="A18" s="62" t="s">
        <v>6</v>
      </c>
      <c r="B18" s="62" t="s">
        <v>189</v>
      </c>
      <c r="C18" s="72">
        <f t="shared" si="2"/>
        <v>9</v>
      </c>
      <c r="D18" s="64">
        <f t="shared" si="3"/>
        <v>1</v>
      </c>
      <c r="E18" s="3">
        <f t="shared" si="4"/>
        <v>0</v>
      </c>
      <c r="F18" s="3">
        <f t="shared" si="5"/>
        <v>0</v>
      </c>
      <c r="G18" s="3">
        <f t="shared" si="6"/>
        <v>1</v>
      </c>
      <c r="H18" s="95">
        <f t="shared" si="7"/>
        <v>1</v>
      </c>
      <c r="I18" s="155">
        <f t="shared" si="8"/>
        <v>1</v>
      </c>
      <c r="J18" s="95">
        <f t="shared" si="9"/>
        <v>1</v>
      </c>
      <c r="K18" s="155">
        <f t="shared" si="10"/>
        <v>0</v>
      </c>
      <c r="L18" s="95" t="s">
        <v>15</v>
      </c>
      <c r="M18" s="95">
        <v>114</v>
      </c>
      <c r="N18" s="95" t="s">
        <v>15</v>
      </c>
      <c r="O18" s="95">
        <v>114</v>
      </c>
      <c r="S18" s="87" t="s">
        <v>187</v>
      </c>
      <c r="T18" s="87">
        <v>5</v>
      </c>
    </row>
    <row r="19" spans="1:20" x14ac:dyDescent="0.25">
      <c r="A19" s="62" t="s">
        <v>6</v>
      </c>
      <c r="B19" s="62" t="s">
        <v>190</v>
      </c>
      <c r="C19" s="72">
        <f t="shared" si="2"/>
        <v>19</v>
      </c>
      <c r="D19" s="64">
        <f t="shared" si="3"/>
        <v>1</v>
      </c>
      <c r="E19" s="3">
        <f t="shared" si="4"/>
        <v>1</v>
      </c>
      <c r="F19" s="3">
        <f t="shared" si="5"/>
        <v>0</v>
      </c>
      <c r="G19" s="3">
        <f t="shared" si="6"/>
        <v>2</v>
      </c>
      <c r="H19" s="95">
        <f t="shared" si="7"/>
        <v>2</v>
      </c>
      <c r="I19" s="155">
        <f t="shared" si="8"/>
        <v>2</v>
      </c>
      <c r="J19" s="95">
        <f t="shared" si="9"/>
        <v>1</v>
      </c>
      <c r="K19" s="155">
        <f t="shared" si="10"/>
        <v>0</v>
      </c>
      <c r="L19" s="95" t="s">
        <v>16</v>
      </c>
      <c r="M19" s="95">
        <v>54</v>
      </c>
      <c r="N19" s="95" t="s">
        <v>16</v>
      </c>
      <c r="O19" s="95">
        <v>54</v>
      </c>
      <c r="R19" s="87" t="s">
        <v>298</v>
      </c>
      <c r="T19" s="87">
        <v>38</v>
      </c>
    </row>
    <row r="20" spans="1:20" x14ac:dyDescent="0.25">
      <c r="A20" s="62" t="s">
        <v>6</v>
      </c>
      <c r="B20" s="62" t="s">
        <v>191</v>
      </c>
      <c r="C20" s="72">
        <f t="shared" si="2"/>
        <v>4</v>
      </c>
      <c r="D20" s="64">
        <f t="shared" si="3"/>
        <v>1</v>
      </c>
      <c r="E20" s="3">
        <f t="shared" si="4"/>
        <v>0</v>
      </c>
      <c r="F20" s="3">
        <f t="shared" si="5"/>
        <v>0</v>
      </c>
      <c r="G20" s="3">
        <f t="shared" si="6"/>
        <v>1</v>
      </c>
      <c r="H20" s="95">
        <f t="shared" si="7"/>
        <v>1</v>
      </c>
      <c r="I20" s="155">
        <f t="shared" si="8"/>
        <v>0</v>
      </c>
      <c r="J20" s="95">
        <f t="shared" si="9"/>
        <v>0</v>
      </c>
      <c r="K20" s="155">
        <f t="shared" si="10"/>
        <v>1</v>
      </c>
      <c r="L20" s="95" t="s">
        <v>17</v>
      </c>
      <c r="M20" s="95">
        <v>112</v>
      </c>
      <c r="N20" s="95" t="s">
        <v>17</v>
      </c>
      <c r="O20" s="95">
        <v>112</v>
      </c>
      <c r="R20" s="87" t="s">
        <v>6</v>
      </c>
      <c r="S20" s="87" t="s">
        <v>188</v>
      </c>
      <c r="T20" s="87">
        <v>6</v>
      </c>
    </row>
    <row r="21" spans="1:20" x14ac:dyDescent="0.25">
      <c r="A21" s="62" t="s">
        <v>6</v>
      </c>
      <c r="B21" s="62" t="s">
        <v>192</v>
      </c>
      <c r="C21" s="72">
        <f t="shared" si="2"/>
        <v>6</v>
      </c>
      <c r="D21" s="64">
        <f t="shared" si="3"/>
        <v>1</v>
      </c>
      <c r="E21" s="3">
        <f t="shared" si="4"/>
        <v>0</v>
      </c>
      <c r="F21" s="3">
        <f t="shared" si="5"/>
        <v>0</v>
      </c>
      <c r="G21" s="3">
        <f t="shared" si="6"/>
        <v>1</v>
      </c>
      <c r="H21" s="95">
        <f t="shared" si="7"/>
        <v>1</v>
      </c>
      <c r="I21" s="155">
        <f t="shared" si="8"/>
        <v>0</v>
      </c>
      <c r="J21" s="95">
        <f t="shared" si="9"/>
        <v>0</v>
      </c>
      <c r="K21" s="155">
        <f t="shared" si="10"/>
        <v>1</v>
      </c>
      <c r="L21" s="95" t="s">
        <v>18</v>
      </c>
      <c r="M21" s="95">
        <v>50</v>
      </c>
      <c r="N21" s="95" t="s">
        <v>18</v>
      </c>
      <c r="O21" s="95">
        <v>50</v>
      </c>
      <c r="S21" s="87" t="s">
        <v>189</v>
      </c>
      <c r="T21" s="87">
        <v>9</v>
      </c>
    </row>
    <row r="22" spans="1:20" x14ac:dyDescent="0.25">
      <c r="A22" s="62" t="s">
        <v>6</v>
      </c>
      <c r="B22" s="62" t="s">
        <v>193</v>
      </c>
      <c r="C22" s="72">
        <f t="shared" si="2"/>
        <v>16</v>
      </c>
      <c r="D22" s="64">
        <f t="shared" si="3"/>
        <v>1</v>
      </c>
      <c r="E22" s="3">
        <f t="shared" si="4"/>
        <v>1</v>
      </c>
      <c r="F22" s="3">
        <f t="shared" si="5"/>
        <v>0</v>
      </c>
      <c r="G22" s="3">
        <f t="shared" si="6"/>
        <v>2</v>
      </c>
      <c r="H22" s="95">
        <f t="shared" si="7"/>
        <v>2</v>
      </c>
      <c r="I22" s="155">
        <f t="shared" si="8"/>
        <v>2</v>
      </c>
      <c r="J22" s="95">
        <f t="shared" si="9"/>
        <v>1</v>
      </c>
      <c r="K22" s="155">
        <f t="shared" si="10"/>
        <v>0</v>
      </c>
      <c r="L22" s="95" t="s">
        <v>19</v>
      </c>
      <c r="M22" s="95">
        <v>88</v>
      </c>
      <c r="N22" s="95" t="s">
        <v>19</v>
      </c>
      <c r="O22" s="95">
        <v>88</v>
      </c>
      <c r="S22" s="87" t="s">
        <v>190</v>
      </c>
      <c r="T22" s="87">
        <v>19</v>
      </c>
    </row>
    <row r="23" spans="1:20" x14ac:dyDescent="0.25">
      <c r="A23" s="62" t="s">
        <v>6</v>
      </c>
      <c r="B23" s="62" t="s">
        <v>194</v>
      </c>
      <c r="C23" s="72">
        <f t="shared" si="2"/>
        <v>15</v>
      </c>
      <c r="D23" s="64">
        <f t="shared" si="3"/>
        <v>1</v>
      </c>
      <c r="E23" s="3">
        <f t="shared" si="4"/>
        <v>1</v>
      </c>
      <c r="F23" s="3">
        <f t="shared" si="5"/>
        <v>0</v>
      </c>
      <c r="G23" s="3">
        <f t="shared" si="6"/>
        <v>2</v>
      </c>
      <c r="H23" s="95">
        <f t="shared" si="7"/>
        <v>2</v>
      </c>
      <c r="I23" s="155">
        <f t="shared" si="8"/>
        <v>2</v>
      </c>
      <c r="J23" s="95">
        <f t="shared" si="9"/>
        <v>1</v>
      </c>
      <c r="K23" s="155">
        <f t="shared" si="10"/>
        <v>0</v>
      </c>
      <c r="L23" s="95" t="s">
        <v>20</v>
      </c>
      <c r="M23" s="95">
        <v>19</v>
      </c>
      <c r="N23" s="95" t="s">
        <v>20</v>
      </c>
      <c r="O23" s="95">
        <v>19</v>
      </c>
      <c r="S23" s="87" t="s">
        <v>191</v>
      </c>
      <c r="T23" s="87">
        <v>4</v>
      </c>
    </row>
    <row r="24" spans="1:20" x14ac:dyDescent="0.25">
      <c r="A24" s="62" t="s">
        <v>7</v>
      </c>
      <c r="B24" s="62" t="s">
        <v>195</v>
      </c>
      <c r="C24" s="72">
        <f t="shared" si="2"/>
        <v>9</v>
      </c>
      <c r="D24" s="64">
        <f t="shared" si="3"/>
        <v>1</v>
      </c>
      <c r="E24" s="3">
        <f t="shared" si="4"/>
        <v>0</v>
      </c>
      <c r="F24" s="3">
        <f t="shared" si="5"/>
        <v>0</v>
      </c>
      <c r="G24" s="3">
        <f t="shared" si="6"/>
        <v>1</v>
      </c>
      <c r="H24" s="95">
        <f t="shared" si="7"/>
        <v>1</v>
      </c>
      <c r="I24" s="155">
        <f t="shared" si="8"/>
        <v>1</v>
      </c>
      <c r="J24" s="95">
        <f t="shared" si="9"/>
        <v>1</v>
      </c>
      <c r="K24" s="155">
        <f t="shared" si="10"/>
        <v>0</v>
      </c>
      <c r="L24" s="95" t="s">
        <v>21</v>
      </c>
      <c r="M24" s="95">
        <v>43</v>
      </c>
      <c r="N24" s="95" t="s">
        <v>21</v>
      </c>
      <c r="O24" s="95">
        <v>43</v>
      </c>
      <c r="S24" s="87" t="s">
        <v>192</v>
      </c>
      <c r="T24" s="87">
        <v>6</v>
      </c>
    </row>
    <row r="25" spans="1:20" x14ac:dyDescent="0.25">
      <c r="A25" s="62" t="s">
        <v>7</v>
      </c>
      <c r="B25" s="62" t="s">
        <v>196</v>
      </c>
      <c r="C25" s="72">
        <f t="shared" si="2"/>
        <v>9</v>
      </c>
      <c r="D25" s="64">
        <f t="shared" si="3"/>
        <v>1</v>
      </c>
      <c r="E25" s="3">
        <f t="shared" si="4"/>
        <v>0</v>
      </c>
      <c r="F25" s="3">
        <f t="shared" si="5"/>
        <v>0</v>
      </c>
      <c r="G25" s="3">
        <f t="shared" si="6"/>
        <v>1</v>
      </c>
      <c r="H25" s="95">
        <f t="shared" si="7"/>
        <v>1</v>
      </c>
      <c r="I25" s="155">
        <f t="shared" si="8"/>
        <v>1</v>
      </c>
      <c r="J25" s="95">
        <f t="shared" si="9"/>
        <v>1</v>
      </c>
      <c r="K25" s="155">
        <f t="shared" si="10"/>
        <v>0</v>
      </c>
      <c r="L25" s="95" t="s">
        <v>22</v>
      </c>
      <c r="M25" s="95">
        <v>1</v>
      </c>
      <c r="N25" s="95" t="s">
        <v>22</v>
      </c>
      <c r="O25" s="95">
        <v>1</v>
      </c>
      <c r="S25" s="87" t="s">
        <v>193</v>
      </c>
      <c r="T25" s="87">
        <v>16</v>
      </c>
    </row>
    <row r="26" spans="1:20" x14ac:dyDescent="0.25">
      <c r="A26" s="62" t="s">
        <v>7</v>
      </c>
      <c r="B26" s="62" t="s">
        <v>197</v>
      </c>
      <c r="C26" s="72">
        <f t="shared" si="2"/>
        <v>7</v>
      </c>
      <c r="D26" s="64">
        <f t="shared" si="3"/>
        <v>1</v>
      </c>
      <c r="E26" s="3">
        <f t="shared" si="4"/>
        <v>0</v>
      </c>
      <c r="F26" s="3">
        <f t="shared" si="5"/>
        <v>0</v>
      </c>
      <c r="G26" s="3">
        <f t="shared" si="6"/>
        <v>1</v>
      </c>
      <c r="H26" s="95">
        <f t="shared" si="7"/>
        <v>1</v>
      </c>
      <c r="I26" s="155">
        <f t="shared" si="8"/>
        <v>0</v>
      </c>
      <c r="J26" s="95">
        <f t="shared" si="9"/>
        <v>0</v>
      </c>
      <c r="K26" s="155">
        <f t="shared" si="10"/>
        <v>1</v>
      </c>
      <c r="L26" s="95" t="s">
        <v>23</v>
      </c>
      <c r="M26" s="95">
        <v>200</v>
      </c>
      <c r="N26" s="95" t="s">
        <v>23</v>
      </c>
      <c r="O26" s="95">
        <v>200</v>
      </c>
      <c r="S26" s="87" t="s">
        <v>194</v>
      </c>
      <c r="T26" s="87">
        <v>15</v>
      </c>
    </row>
    <row r="27" spans="1:20" x14ac:dyDescent="0.25">
      <c r="A27" s="62" t="s">
        <v>7</v>
      </c>
      <c r="B27" s="62" t="s">
        <v>198</v>
      </c>
      <c r="C27" s="72">
        <f t="shared" si="2"/>
        <v>7</v>
      </c>
      <c r="D27" s="64">
        <f t="shared" si="3"/>
        <v>1</v>
      </c>
      <c r="E27" s="3">
        <f t="shared" si="4"/>
        <v>0</v>
      </c>
      <c r="F27" s="3">
        <f t="shared" si="5"/>
        <v>0</v>
      </c>
      <c r="G27" s="3">
        <f t="shared" si="6"/>
        <v>1</v>
      </c>
      <c r="H27" s="95">
        <f t="shared" si="7"/>
        <v>1</v>
      </c>
      <c r="I27" s="155">
        <f t="shared" si="8"/>
        <v>0</v>
      </c>
      <c r="J27" s="95">
        <f t="shared" si="9"/>
        <v>0</v>
      </c>
      <c r="K27" s="155">
        <f t="shared" si="10"/>
        <v>1</v>
      </c>
      <c r="L27" s="95" t="s">
        <v>75</v>
      </c>
      <c r="M27" s="95">
        <v>1601</v>
      </c>
      <c r="N27" s="95" t="s">
        <v>82</v>
      </c>
      <c r="R27" s="87" t="s">
        <v>299</v>
      </c>
      <c r="T27" s="87">
        <v>75</v>
      </c>
    </row>
    <row r="28" spans="1:20" x14ac:dyDescent="0.25">
      <c r="A28" s="62" t="s">
        <v>7</v>
      </c>
      <c r="B28" s="62" t="s">
        <v>199</v>
      </c>
      <c r="C28" s="72">
        <f t="shared" si="2"/>
        <v>9</v>
      </c>
      <c r="D28" s="64">
        <f t="shared" si="3"/>
        <v>1</v>
      </c>
      <c r="E28" s="3">
        <f t="shared" si="4"/>
        <v>0</v>
      </c>
      <c r="F28" s="3">
        <f t="shared" si="5"/>
        <v>0</v>
      </c>
      <c r="G28" s="3">
        <f t="shared" si="6"/>
        <v>1</v>
      </c>
      <c r="H28" s="95">
        <f t="shared" si="7"/>
        <v>1</v>
      </c>
      <c r="I28" s="155">
        <f t="shared" si="8"/>
        <v>1</v>
      </c>
      <c r="J28" s="95">
        <f t="shared" si="9"/>
        <v>1</v>
      </c>
      <c r="K28" s="155">
        <f t="shared" si="10"/>
        <v>0</v>
      </c>
      <c r="R28" s="87" t="s">
        <v>7</v>
      </c>
      <c r="S28" s="87" t="s">
        <v>195</v>
      </c>
      <c r="T28" s="87">
        <v>9</v>
      </c>
    </row>
    <row r="29" spans="1:20" x14ac:dyDescent="0.25">
      <c r="A29" s="62" t="s">
        <v>7</v>
      </c>
      <c r="B29" s="62" t="s">
        <v>200</v>
      </c>
      <c r="C29" s="72">
        <f t="shared" ref="C29:C92" si="11">SUMIFS(T:T,S:S,B29)</f>
        <v>5</v>
      </c>
      <c r="D29" s="64">
        <f t="shared" ref="D29:D92" si="12">IF(H29&gt;I29,ROUND((C29*0.6*$E$129),0)+K29,ROUND((C29*0.6*$E$129),0)+K29)</f>
        <v>1</v>
      </c>
      <c r="E29" s="3">
        <f t="shared" ref="E29:E92" si="13">ROUND((C29*0.35*$E$129),0)</f>
        <v>0</v>
      </c>
      <c r="F29" s="3">
        <f t="shared" ref="F29:F92" si="14">ROUND((C29*0.05*$E$129),0)</f>
        <v>0</v>
      </c>
      <c r="G29" s="3">
        <f t="shared" ref="G29:G92" si="15">SUM(D29:F29)</f>
        <v>1</v>
      </c>
      <c r="H29" s="95">
        <f t="shared" ref="H29:H92" si="16">ROUNDUP((C29*$E$129),0)</f>
        <v>1</v>
      </c>
      <c r="I29" s="155">
        <f t="shared" ref="I29:I92" si="17">J29+E29+F29</f>
        <v>0</v>
      </c>
      <c r="J29" s="95">
        <f t="shared" ref="J29:J92" si="18">ROUND((C29*0.6*$E$129),0)</f>
        <v>0</v>
      </c>
      <c r="K29" s="155">
        <f t="shared" ref="K29:K92" si="19">H29-I29</f>
        <v>1</v>
      </c>
      <c r="S29" s="87" t="s">
        <v>196</v>
      </c>
      <c r="T29" s="87">
        <v>9</v>
      </c>
    </row>
    <row r="30" spans="1:20" x14ac:dyDescent="0.25">
      <c r="A30" s="62" t="s">
        <v>7</v>
      </c>
      <c r="B30" s="62" t="s">
        <v>201</v>
      </c>
      <c r="C30" s="72">
        <f t="shared" si="11"/>
        <v>19</v>
      </c>
      <c r="D30" s="64">
        <f t="shared" si="12"/>
        <v>1</v>
      </c>
      <c r="E30" s="3">
        <f t="shared" si="13"/>
        <v>1</v>
      </c>
      <c r="F30" s="3">
        <f t="shared" si="14"/>
        <v>0</v>
      </c>
      <c r="G30" s="3">
        <f t="shared" si="15"/>
        <v>2</v>
      </c>
      <c r="H30" s="95">
        <f t="shared" si="16"/>
        <v>2</v>
      </c>
      <c r="I30" s="155">
        <f t="shared" si="17"/>
        <v>2</v>
      </c>
      <c r="J30" s="95">
        <f t="shared" si="18"/>
        <v>1</v>
      </c>
      <c r="K30" s="155">
        <f t="shared" si="19"/>
        <v>0</v>
      </c>
      <c r="S30" s="87" t="s">
        <v>197</v>
      </c>
      <c r="T30" s="87">
        <v>7</v>
      </c>
    </row>
    <row r="31" spans="1:20" x14ac:dyDescent="0.25">
      <c r="A31" s="62" t="s">
        <v>7</v>
      </c>
      <c r="B31" s="62" t="s">
        <v>202</v>
      </c>
      <c r="C31" s="72">
        <f t="shared" si="11"/>
        <v>28</v>
      </c>
      <c r="D31" s="64">
        <f t="shared" si="12"/>
        <v>2</v>
      </c>
      <c r="E31" s="3">
        <f t="shared" si="13"/>
        <v>1</v>
      </c>
      <c r="F31" s="3">
        <f t="shared" si="14"/>
        <v>0</v>
      </c>
      <c r="G31" s="3">
        <f t="shared" si="15"/>
        <v>3</v>
      </c>
      <c r="H31" s="95">
        <f t="shared" si="16"/>
        <v>3</v>
      </c>
      <c r="I31" s="155">
        <f t="shared" si="17"/>
        <v>3</v>
      </c>
      <c r="J31" s="95">
        <f t="shared" si="18"/>
        <v>2</v>
      </c>
      <c r="K31" s="155">
        <f t="shared" si="19"/>
        <v>0</v>
      </c>
      <c r="S31" s="87" t="s">
        <v>198</v>
      </c>
      <c r="T31" s="87">
        <v>7</v>
      </c>
    </row>
    <row r="32" spans="1:20" x14ac:dyDescent="0.25">
      <c r="A32" s="62" t="s">
        <v>7</v>
      </c>
      <c r="B32" s="62" t="s">
        <v>203</v>
      </c>
      <c r="C32" s="72">
        <f t="shared" si="11"/>
        <v>33</v>
      </c>
      <c r="D32" s="64">
        <f t="shared" si="12"/>
        <v>3</v>
      </c>
      <c r="E32" s="3">
        <f t="shared" si="13"/>
        <v>1</v>
      </c>
      <c r="F32" s="3">
        <f t="shared" si="14"/>
        <v>0</v>
      </c>
      <c r="G32" s="3">
        <f t="shared" si="15"/>
        <v>4</v>
      </c>
      <c r="H32" s="95">
        <f t="shared" si="16"/>
        <v>4</v>
      </c>
      <c r="I32" s="155">
        <f t="shared" si="17"/>
        <v>3</v>
      </c>
      <c r="J32" s="95">
        <f t="shared" si="18"/>
        <v>2</v>
      </c>
      <c r="K32" s="155">
        <f t="shared" si="19"/>
        <v>1</v>
      </c>
      <c r="S32" s="87" t="s">
        <v>199</v>
      </c>
      <c r="T32" s="87">
        <v>9</v>
      </c>
    </row>
    <row r="33" spans="1:20" x14ac:dyDescent="0.25">
      <c r="A33" s="62" t="s">
        <v>7</v>
      </c>
      <c r="B33" s="62" t="s">
        <v>204</v>
      </c>
      <c r="C33" s="72">
        <f t="shared" si="11"/>
        <v>6</v>
      </c>
      <c r="D33" s="64">
        <f t="shared" si="12"/>
        <v>1</v>
      </c>
      <c r="E33" s="3">
        <f t="shared" si="13"/>
        <v>0</v>
      </c>
      <c r="F33" s="3">
        <f t="shared" si="14"/>
        <v>0</v>
      </c>
      <c r="G33" s="3">
        <f t="shared" si="15"/>
        <v>1</v>
      </c>
      <c r="H33" s="95">
        <f t="shared" si="16"/>
        <v>1</v>
      </c>
      <c r="I33" s="155">
        <f t="shared" si="17"/>
        <v>0</v>
      </c>
      <c r="J33" s="95">
        <f t="shared" si="18"/>
        <v>0</v>
      </c>
      <c r="K33" s="155">
        <f t="shared" si="19"/>
        <v>1</v>
      </c>
      <c r="S33" s="87" t="s">
        <v>200</v>
      </c>
      <c r="T33" s="87">
        <v>5</v>
      </c>
    </row>
    <row r="34" spans="1:20" x14ac:dyDescent="0.25">
      <c r="A34" s="62" t="s">
        <v>7</v>
      </c>
      <c r="B34" s="62" t="s">
        <v>205</v>
      </c>
      <c r="C34" s="72">
        <f t="shared" si="11"/>
        <v>15</v>
      </c>
      <c r="D34" s="64">
        <f t="shared" si="12"/>
        <v>1</v>
      </c>
      <c r="E34" s="3">
        <f t="shared" si="13"/>
        <v>1</v>
      </c>
      <c r="F34" s="3">
        <f t="shared" si="14"/>
        <v>0</v>
      </c>
      <c r="G34" s="3">
        <f t="shared" si="15"/>
        <v>2</v>
      </c>
      <c r="H34" s="95">
        <f t="shared" si="16"/>
        <v>2</v>
      </c>
      <c r="I34" s="155">
        <f t="shared" si="17"/>
        <v>2</v>
      </c>
      <c r="J34" s="95">
        <f t="shared" si="18"/>
        <v>1</v>
      </c>
      <c r="K34" s="155">
        <f t="shared" si="19"/>
        <v>0</v>
      </c>
      <c r="S34" s="87" t="s">
        <v>201</v>
      </c>
      <c r="T34" s="87">
        <v>19</v>
      </c>
    </row>
    <row r="35" spans="1:20" x14ac:dyDescent="0.25">
      <c r="A35" s="62" t="s">
        <v>8</v>
      </c>
      <c r="B35" s="62" t="s">
        <v>206</v>
      </c>
      <c r="C35" s="72">
        <f t="shared" si="11"/>
        <v>10</v>
      </c>
      <c r="D35" s="64">
        <f t="shared" si="12"/>
        <v>1</v>
      </c>
      <c r="E35" s="3">
        <f t="shared" si="13"/>
        <v>0</v>
      </c>
      <c r="F35" s="3">
        <f t="shared" si="14"/>
        <v>0</v>
      </c>
      <c r="G35" s="3">
        <f t="shared" si="15"/>
        <v>1</v>
      </c>
      <c r="H35" s="95">
        <f t="shared" si="16"/>
        <v>1</v>
      </c>
      <c r="I35" s="155">
        <f t="shared" si="17"/>
        <v>1</v>
      </c>
      <c r="J35" s="95">
        <f t="shared" si="18"/>
        <v>1</v>
      </c>
      <c r="K35" s="155">
        <f t="shared" si="19"/>
        <v>0</v>
      </c>
      <c r="S35" s="87" t="s">
        <v>202</v>
      </c>
      <c r="T35" s="87">
        <v>28</v>
      </c>
    </row>
    <row r="36" spans="1:20" x14ac:dyDescent="0.25">
      <c r="A36" s="62" t="s">
        <v>8</v>
      </c>
      <c r="B36" s="62" t="s">
        <v>207</v>
      </c>
      <c r="C36" s="72">
        <f t="shared" si="11"/>
        <v>13</v>
      </c>
      <c r="D36" s="64">
        <f t="shared" si="12"/>
        <v>2</v>
      </c>
      <c r="E36" s="3">
        <f t="shared" si="13"/>
        <v>0</v>
      </c>
      <c r="F36" s="3">
        <f t="shared" si="14"/>
        <v>0</v>
      </c>
      <c r="G36" s="3">
        <f t="shared" si="15"/>
        <v>2</v>
      </c>
      <c r="H36" s="95">
        <f t="shared" si="16"/>
        <v>2</v>
      </c>
      <c r="I36" s="155">
        <f t="shared" si="17"/>
        <v>1</v>
      </c>
      <c r="J36" s="95">
        <f t="shared" si="18"/>
        <v>1</v>
      </c>
      <c r="K36" s="155">
        <f t="shared" si="19"/>
        <v>1</v>
      </c>
      <c r="S36" s="87" t="s">
        <v>203</v>
      </c>
      <c r="T36" s="87">
        <v>33</v>
      </c>
    </row>
    <row r="37" spans="1:20" x14ac:dyDescent="0.25">
      <c r="A37" s="62" t="s">
        <v>8</v>
      </c>
      <c r="B37" s="62" t="s">
        <v>208</v>
      </c>
      <c r="C37" s="72">
        <f t="shared" si="11"/>
        <v>2</v>
      </c>
      <c r="D37" s="64">
        <f t="shared" si="12"/>
        <v>1</v>
      </c>
      <c r="E37" s="3">
        <f t="shared" si="13"/>
        <v>0</v>
      </c>
      <c r="F37" s="3">
        <f t="shared" si="14"/>
        <v>0</v>
      </c>
      <c r="G37" s="3">
        <f t="shared" si="15"/>
        <v>1</v>
      </c>
      <c r="H37" s="95">
        <f t="shared" si="16"/>
        <v>1</v>
      </c>
      <c r="I37" s="155">
        <f t="shared" si="17"/>
        <v>0</v>
      </c>
      <c r="J37" s="95">
        <f t="shared" si="18"/>
        <v>0</v>
      </c>
      <c r="K37" s="155">
        <f t="shared" si="19"/>
        <v>1</v>
      </c>
      <c r="S37" s="87" t="s">
        <v>204</v>
      </c>
      <c r="T37" s="87">
        <v>6</v>
      </c>
    </row>
    <row r="38" spans="1:20" x14ac:dyDescent="0.25">
      <c r="A38" s="62" t="s">
        <v>9</v>
      </c>
      <c r="B38" s="62" t="s">
        <v>209</v>
      </c>
      <c r="C38" s="72">
        <f t="shared" si="11"/>
        <v>74</v>
      </c>
      <c r="D38" s="64">
        <f t="shared" si="12"/>
        <v>5</v>
      </c>
      <c r="E38" s="3">
        <f t="shared" si="13"/>
        <v>3</v>
      </c>
      <c r="F38" s="3">
        <f t="shared" si="14"/>
        <v>0</v>
      </c>
      <c r="G38" s="3">
        <f t="shared" si="15"/>
        <v>8</v>
      </c>
      <c r="H38" s="95">
        <f t="shared" si="16"/>
        <v>8</v>
      </c>
      <c r="I38" s="155">
        <f t="shared" si="17"/>
        <v>7</v>
      </c>
      <c r="J38" s="95">
        <f t="shared" si="18"/>
        <v>4</v>
      </c>
      <c r="K38" s="155">
        <f t="shared" si="19"/>
        <v>1</v>
      </c>
      <c r="S38" s="87" t="s">
        <v>205</v>
      </c>
      <c r="T38" s="87">
        <v>15</v>
      </c>
    </row>
    <row r="39" spans="1:20" x14ac:dyDescent="0.25">
      <c r="A39" s="62" t="s">
        <v>9</v>
      </c>
      <c r="B39" s="62" t="s">
        <v>210</v>
      </c>
      <c r="C39" s="72">
        <f t="shared" si="11"/>
        <v>6</v>
      </c>
      <c r="D39" s="64">
        <f t="shared" si="12"/>
        <v>1</v>
      </c>
      <c r="E39" s="3">
        <f t="shared" si="13"/>
        <v>0</v>
      </c>
      <c r="F39" s="3">
        <f t="shared" si="14"/>
        <v>0</v>
      </c>
      <c r="G39" s="3">
        <f t="shared" si="15"/>
        <v>1</v>
      </c>
      <c r="H39" s="95">
        <f t="shared" si="16"/>
        <v>1</v>
      </c>
      <c r="I39" s="155">
        <f t="shared" si="17"/>
        <v>0</v>
      </c>
      <c r="J39" s="95">
        <f t="shared" si="18"/>
        <v>0</v>
      </c>
      <c r="K39" s="155">
        <f t="shared" si="19"/>
        <v>1</v>
      </c>
      <c r="R39" s="87" t="s">
        <v>300</v>
      </c>
      <c r="T39" s="87">
        <v>147</v>
      </c>
    </row>
    <row r="40" spans="1:20" x14ac:dyDescent="0.25">
      <c r="A40" s="62" t="s">
        <v>9</v>
      </c>
      <c r="B40" s="62" t="s">
        <v>211</v>
      </c>
      <c r="C40" s="72">
        <f t="shared" si="11"/>
        <v>19</v>
      </c>
      <c r="D40" s="64">
        <f t="shared" si="12"/>
        <v>1</v>
      </c>
      <c r="E40" s="3">
        <f t="shared" si="13"/>
        <v>1</v>
      </c>
      <c r="F40" s="3">
        <f t="shared" si="14"/>
        <v>0</v>
      </c>
      <c r="G40" s="3">
        <f t="shared" si="15"/>
        <v>2</v>
      </c>
      <c r="H40" s="95">
        <f t="shared" si="16"/>
        <v>2</v>
      </c>
      <c r="I40" s="155">
        <f t="shared" si="17"/>
        <v>2</v>
      </c>
      <c r="J40" s="95">
        <f t="shared" si="18"/>
        <v>1</v>
      </c>
      <c r="K40" s="155">
        <f t="shared" si="19"/>
        <v>0</v>
      </c>
      <c r="R40" s="87" t="s">
        <v>8</v>
      </c>
      <c r="S40" s="87" t="s">
        <v>206</v>
      </c>
      <c r="T40" s="87">
        <v>10</v>
      </c>
    </row>
    <row r="41" spans="1:20" x14ac:dyDescent="0.25">
      <c r="A41" s="62" t="s">
        <v>9</v>
      </c>
      <c r="B41" s="62" t="s">
        <v>212</v>
      </c>
      <c r="C41" s="72">
        <f t="shared" si="11"/>
        <v>16</v>
      </c>
      <c r="D41" s="64">
        <f t="shared" si="12"/>
        <v>1</v>
      </c>
      <c r="E41" s="3">
        <f t="shared" si="13"/>
        <v>1</v>
      </c>
      <c r="F41" s="3">
        <f t="shared" si="14"/>
        <v>0</v>
      </c>
      <c r="G41" s="3">
        <f t="shared" si="15"/>
        <v>2</v>
      </c>
      <c r="H41" s="95">
        <f t="shared" si="16"/>
        <v>2</v>
      </c>
      <c r="I41" s="155">
        <f t="shared" si="17"/>
        <v>2</v>
      </c>
      <c r="J41" s="95">
        <f t="shared" si="18"/>
        <v>1</v>
      </c>
      <c r="K41" s="155">
        <f t="shared" si="19"/>
        <v>0</v>
      </c>
      <c r="S41" s="87" t="s">
        <v>207</v>
      </c>
      <c r="T41" s="87">
        <v>13</v>
      </c>
    </row>
    <row r="42" spans="1:20" x14ac:dyDescent="0.25">
      <c r="A42" s="62" t="s">
        <v>9</v>
      </c>
      <c r="B42" s="62" t="s">
        <v>213</v>
      </c>
      <c r="C42" s="72">
        <f t="shared" si="11"/>
        <v>13</v>
      </c>
      <c r="D42" s="64">
        <f t="shared" si="12"/>
        <v>2</v>
      </c>
      <c r="E42" s="3">
        <f t="shared" si="13"/>
        <v>0</v>
      </c>
      <c r="F42" s="3">
        <f t="shared" si="14"/>
        <v>0</v>
      </c>
      <c r="G42" s="3">
        <f t="shared" si="15"/>
        <v>2</v>
      </c>
      <c r="H42" s="95">
        <f t="shared" si="16"/>
        <v>2</v>
      </c>
      <c r="I42" s="155">
        <f t="shared" si="17"/>
        <v>1</v>
      </c>
      <c r="J42" s="95">
        <f t="shared" si="18"/>
        <v>1</v>
      </c>
      <c r="K42" s="155">
        <f t="shared" si="19"/>
        <v>1</v>
      </c>
      <c r="S42" s="87" t="s">
        <v>208</v>
      </c>
      <c r="T42" s="87">
        <v>2</v>
      </c>
    </row>
    <row r="43" spans="1:20" x14ac:dyDescent="0.25">
      <c r="A43" s="62" t="s">
        <v>9</v>
      </c>
      <c r="B43" s="62" t="s">
        <v>214</v>
      </c>
      <c r="C43" s="72">
        <f t="shared" si="11"/>
        <v>3</v>
      </c>
      <c r="D43" s="64">
        <f t="shared" si="12"/>
        <v>1</v>
      </c>
      <c r="E43" s="3">
        <f t="shared" si="13"/>
        <v>0</v>
      </c>
      <c r="F43" s="3">
        <f t="shared" si="14"/>
        <v>0</v>
      </c>
      <c r="G43" s="3">
        <f t="shared" si="15"/>
        <v>1</v>
      </c>
      <c r="H43" s="95">
        <f t="shared" si="16"/>
        <v>1</v>
      </c>
      <c r="I43" s="155">
        <f t="shared" si="17"/>
        <v>0</v>
      </c>
      <c r="J43" s="95">
        <f t="shared" si="18"/>
        <v>0</v>
      </c>
      <c r="K43" s="155">
        <f t="shared" si="19"/>
        <v>1</v>
      </c>
      <c r="R43" s="87" t="s">
        <v>301</v>
      </c>
      <c r="T43" s="87">
        <v>25</v>
      </c>
    </row>
    <row r="44" spans="1:20" x14ac:dyDescent="0.25">
      <c r="A44" s="62" t="s">
        <v>9</v>
      </c>
      <c r="B44" s="62" t="s">
        <v>215</v>
      </c>
      <c r="C44" s="72">
        <f t="shared" si="11"/>
        <v>3</v>
      </c>
      <c r="D44" s="64">
        <f t="shared" si="12"/>
        <v>1</v>
      </c>
      <c r="E44" s="3">
        <f t="shared" si="13"/>
        <v>0</v>
      </c>
      <c r="F44" s="3">
        <f t="shared" si="14"/>
        <v>0</v>
      </c>
      <c r="G44" s="3">
        <f t="shared" si="15"/>
        <v>1</v>
      </c>
      <c r="H44" s="95">
        <f t="shared" si="16"/>
        <v>1</v>
      </c>
      <c r="I44" s="155">
        <f t="shared" si="17"/>
        <v>0</v>
      </c>
      <c r="J44" s="95">
        <f t="shared" si="18"/>
        <v>0</v>
      </c>
      <c r="K44" s="155">
        <f t="shared" si="19"/>
        <v>1</v>
      </c>
      <c r="R44" s="87" t="s">
        <v>9</v>
      </c>
      <c r="S44" s="87" t="s">
        <v>209</v>
      </c>
      <c r="T44" s="87">
        <v>74</v>
      </c>
    </row>
    <row r="45" spans="1:20" x14ac:dyDescent="0.25">
      <c r="A45" s="62" t="s">
        <v>9</v>
      </c>
      <c r="B45" s="62" t="s">
        <v>216</v>
      </c>
      <c r="C45" s="72">
        <f t="shared" si="11"/>
        <v>5</v>
      </c>
      <c r="D45" s="64">
        <f t="shared" si="12"/>
        <v>1</v>
      </c>
      <c r="E45" s="3">
        <f t="shared" si="13"/>
        <v>0</v>
      </c>
      <c r="F45" s="3">
        <f t="shared" si="14"/>
        <v>0</v>
      </c>
      <c r="G45" s="3">
        <f t="shared" si="15"/>
        <v>1</v>
      </c>
      <c r="H45" s="95">
        <f t="shared" si="16"/>
        <v>1</v>
      </c>
      <c r="I45" s="155">
        <f t="shared" si="17"/>
        <v>0</v>
      </c>
      <c r="J45" s="95">
        <f t="shared" si="18"/>
        <v>0</v>
      </c>
      <c r="K45" s="155">
        <f t="shared" si="19"/>
        <v>1</v>
      </c>
      <c r="S45" s="87" t="s">
        <v>210</v>
      </c>
      <c r="T45" s="87">
        <v>6</v>
      </c>
    </row>
    <row r="46" spans="1:20" x14ac:dyDescent="0.25">
      <c r="A46" s="62" t="s">
        <v>9</v>
      </c>
      <c r="B46" s="62" t="s">
        <v>217</v>
      </c>
      <c r="C46" s="72">
        <f t="shared" si="11"/>
        <v>14</v>
      </c>
      <c r="D46" s="64">
        <f t="shared" si="12"/>
        <v>2</v>
      </c>
      <c r="E46" s="3">
        <f t="shared" si="13"/>
        <v>0</v>
      </c>
      <c r="F46" s="3">
        <f t="shared" si="14"/>
        <v>0</v>
      </c>
      <c r="G46" s="3">
        <f t="shared" si="15"/>
        <v>2</v>
      </c>
      <c r="H46" s="95">
        <f t="shared" si="16"/>
        <v>2</v>
      </c>
      <c r="I46" s="155">
        <f t="shared" si="17"/>
        <v>1</v>
      </c>
      <c r="J46" s="95">
        <f t="shared" si="18"/>
        <v>1</v>
      </c>
      <c r="K46" s="155">
        <f t="shared" si="19"/>
        <v>1</v>
      </c>
      <c r="S46" s="87" t="s">
        <v>211</v>
      </c>
      <c r="T46" s="87">
        <v>19</v>
      </c>
    </row>
    <row r="47" spans="1:20" x14ac:dyDescent="0.25">
      <c r="A47" s="62" t="s">
        <v>9</v>
      </c>
      <c r="B47" s="62" t="s">
        <v>218</v>
      </c>
      <c r="C47" s="72">
        <f t="shared" si="11"/>
        <v>10</v>
      </c>
      <c r="D47" s="64">
        <f t="shared" si="12"/>
        <v>1</v>
      </c>
      <c r="E47" s="3">
        <f t="shared" si="13"/>
        <v>0</v>
      </c>
      <c r="F47" s="3">
        <f t="shared" si="14"/>
        <v>0</v>
      </c>
      <c r="G47" s="3">
        <f t="shared" si="15"/>
        <v>1</v>
      </c>
      <c r="H47" s="95">
        <f t="shared" si="16"/>
        <v>1</v>
      </c>
      <c r="I47" s="155">
        <f t="shared" si="17"/>
        <v>1</v>
      </c>
      <c r="J47" s="95">
        <f t="shared" si="18"/>
        <v>1</v>
      </c>
      <c r="K47" s="155">
        <f t="shared" si="19"/>
        <v>0</v>
      </c>
      <c r="S47" s="87" t="s">
        <v>212</v>
      </c>
      <c r="T47" s="87">
        <v>16</v>
      </c>
    </row>
    <row r="48" spans="1:20" x14ac:dyDescent="0.25">
      <c r="A48" s="62" t="s">
        <v>10</v>
      </c>
      <c r="B48" s="62" t="s">
        <v>219</v>
      </c>
      <c r="C48" s="72">
        <f t="shared" si="11"/>
        <v>3</v>
      </c>
      <c r="D48" s="64">
        <f t="shared" si="12"/>
        <v>1</v>
      </c>
      <c r="E48" s="3">
        <f t="shared" si="13"/>
        <v>0</v>
      </c>
      <c r="F48" s="3">
        <f t="shared" si="14"/>
        <v>0</v>
      </c>
      <c r="G48" s="3">
        <f t="shared" si="15"/>
        <v>1</v>
      </c>
      <c r="H48" s="95">
        <f t="shared" si="16"/>
        <v>1</v>
      </c>
      <c r="I48" s="155">
        <f t="shared" si="17"/>
        <v>0</v>
      </c>
      <c r="J48" s="95">
        <f t="shared" si="18"/>
        <v>0</v>
      </c>
      <c r="K48" s="155">
        <f t="shared" si="19"/>
        <v>1</v>
      </c>
      <c r="S48" s="87" t="s">
        <v>213</v>
      </c>
      <c r="T48" s="87">
        <v>13</v>
      </c>
    </row>
    <row r="49" spans="1:20" x14ac:dyDescent="0.25">
      <c r="A49" s="62" t="s">
        <v>10</v>
      </c>
      <c r="B49" s="62" t="s">
        <v>220</v>
      </c>
      <c r="C49" s="72">
        <f t="shared" si="11"/>
        <v>3</v>
      </c>
      <c r="D49" s="64">
        <f t="shared" si="12"/>
        <v>1</v>
      </c>
      <c r="E49" s="3">
        <f t="shared" si="13"/>
        <v>0</v>
      </c>
      <c r="F49" s="3">
        <f t="shared" si="14"/>
        <v>0</v>
      </c>
      <c r="G49" s="3">
        <f t="shared" si="15"/>
        <v>1</v>
      </c>
      <c r="H49" s="95">
        <f t="shared" si="16"/>
        <v>1</v>
      </c>
      <c r="I49" s="155">
        <f t="shared" si="17"/>
        <v>0</v>
      </c>
      <c r="J49" s="95">
        <f t="shared" si="18"/>
        <v>0</v>
      </c>
      <c r="K49" s="155">
        <f t="shared" si="19"/>
        <v>1</v>
      </c>
      <c r="S49" s="87" t="s">
        <v>214</v>
      </c>
      <c r="T49" s="87">
        <v>3</v>
      </c>
    </row>
    <row r="50" spans="1:20" x14ac:dyDescent="0.25">
      <c r="A50" s="62" t="s">
        <v>10</v>
      </c>
      <c r="B50" s="62" t="s">
        <v>221</v>
      </c>
      <c r="C50" s="72">
        <f t="shared" si="11"/>
        <v>5</v>
      </c>
      <c r="D50" s="64">
        <f t="shared" si="12"/>
        <v>1</v>
      </c>
      <c r="E50" s="3">
        <f t="shared" si="13"/>
        <v>0</v>
      </c>
      <c r="F50" s="3">
        <f t="shared" si="14"/>
        <v>0</v>
      </c>
      <c r="G50" s="3">
        <f t="shared" si="15"/>
        <v>1</v>
      </c>
      <c r="H50" s="95">
        <f t="shared" si="16"/>
        <v>1</v>
      </c>
      <c r="I50" s="155">
        <f t="shared" si="17"/>
        <v>0</v>
      </c>
      <c r="J50" s="95">
        <f t="shared" si="18"/>
        <v>0</v>
      </c>
      <c r="K50" s="155">
        <f t="shared" si="19"/>
        <v>1</v>
      </c>
      <c r="S50" s="87" t="s">
        <v>215</v>
      </c>
      <c r="T50" s="87">
        <v>3</v>
      </c>
    </row>
    <row r="51" spans="1:20" x14ac:dyDescent="0.25">
      <c r="A51" s="62" t="s">
        <v>10</v>
      </c>
      <c r="B51" s="62" t="s">
        <v>222</v>
      </c>
      <c r="C51" s="72">
        <f t="shared" si="11"/>
        <v>1</v>
      </c>
      <c r="D51" s="64">
        <f t="shared" si="12"/>
        <v>1</v>
      </c>
      <c r="E51" s="3">
        <f t="shared" si="13"/>
        <v>0</v>
      </c>
      <c r="F51" s="3">
        <f t="shared" si="14"/>
        <v>0</v>
      </c>
      <c r="G51" s="3">
        <f t="shared" si="15"/>
        <v>1</v>
      </c>
      <c r="H51" s="95">
        <f t="shared" si="16"/>
        <v>1</v>
      </c>
      <c r="I51" s="155">
        <f t="shared" si="17"/>
        <v>0</v>
      </c>
      <c r="J51" s="95">
        <f t="shared" si="18"/>
        <v>0</v>
      </c>
      <c r="K51" s="155">
        <f t="shared" si="19"/>
        <v>1</v>
      </c>
      <c r="S51" s="87" t="s">
        <v>216</v>
      </c>
      <c r="T51" s="87">
        <v>5</v>
      </c>
    </row>
    <row r="52" spans="1:20" x14ac:dyDescent="0.25">
      <c r="A52" s="62" t="s">
        <v>10</v>
      </c>
      <c r="B52" s="62" t="s">
        <v>291</v>
      </c>
      <c r="C52" s="72">
        <f t="shared" si="11"/>
        <v>1</v>
      </c>
      <c r="D52" s="64">
        <f t="shared" si="12"/>
        <v>1</v>
      </c>
      <c r="E52" s="3">
        <f t="shared" si="13"/>
        <v>0</v>
      </c>
      <c r="F52" s="3">
        <f t="shared" si="14"/>
        <v>0</v>
      </c>
      <c r="G52" s="3">
        <f t="shared" si="15"/>
        <v>1</v>
      </c>
      <c r="H52" s="95">
        <f t="shared" si="16"/>
        <v>1</v>
      </c>
      <c r="I52" s="155">
        <f t="shared" si="17"/>
        <v>0</v>
      </c>
      <c r="J52" s="95">
        <f t="shared" si="18"/>
        <v>0</v>
      </c>
      <c r="K52" s="155">
        <f t="shared" si="19"/>
        <v>1</v>
      </c>
      <c r="S52" s="87" t="s">
        <v>217</v>
      </c>
      <c r="T52" s="87">
        <v>14</v>
      </c>
    </row>
    <row r="53" spans="1:20" x14ac:dyDescent="0.25">
      <c r="A53" s="62" t="s">
        <v>11</v>
      </c>
      <c r="B53" s="62" t="s">
        <v>223</v>
      </c>
      <c r="C53" s="72">
        <f t="shared" si="11"/>
        <v>29</v>
      </c>
      <c r="D53" s="64">
        <f t="shared" si="12"/>
        <v>2</v>
      </c>
      <c r="E53" s="3">
        <f t="shared" si="13"/>
        <v>1</v>
      </c>
      <c r="F53" s="3">
        <f t="shared" si="14"/>
        <v>0</v>
      </c>
      <c r="G53" s="3">
        <f t="shared" si="15"/>
        <v>3</v>
      </c>
      <c r="H53" s="95">
        <f t="shared" si="16"/>
        <v>3</v>
      </c>
      <c r="I53" s="155">
        <f t="shared" si="17"/>
        <v>3</v>
      </c>
      <c r="J53" s="95">
        <f t="shared" si="18"/>
        <v>2</v>
      </c>
      <c r="K53" s="155">
        <f t="shared" si="19"/>
        <v>0</v>
      </c>
      <c r="S53" s="87" t="s">
        <v>218</v>
      </c>
      <c r="T53" s="87">
        <v>10</v>
      </c>
    </row>
    <row r="54" spans="1:20" x14ac:dyDescent="0.25">
      <c r="A54" s="62" t="s">
        <v>11</v>
      </c>
      <c r="B54" s="62" t="s">
        <v>224</v>
      </c>
      <c r="C54" s="72">
        <f t="shared" si="11"/>
        <v>11</v>
      </c>
      <c r="D54" s="64">
        <f t="shared" si="12"/>
        <v>2</v>
      </c>
      <c r="E54" s="3">
        <f t="shared" si="13"/>
        <v>0</v>
      </c>
      <c r="F54" s="3">
        <f t="shared" si="14"/>
        <v>0</v>
      </c>
      <c r="G54" s="3">
        <f t="shared" si="15"/>
        <v>2</v>
      </c>
      <c r="H54" s="95">
        <f t="shared" si="16"/>
        <v>2</v>
      </c>
      <c r="I54" s="155">
        <f t="shared" si="17"/>
        <v>1</v>
      </c>
      <c r="J54" s="95">
        <f t="shared" si="18"/>
        <v>1</v>
      </c>
      <c r="K54" s="155">
        <f t="shared" si="19"/>
        <v>1</v>
      </c>
      <c r="R54" s="87" t="s">
        <v>302</v>
      </c>
      <c r="T54" s="87">
        <v>163</v>
      </c>
    </row>
    <row r="55" spans="1:20" x14ac:dyDescent="0.25">
      <c r="A55" s="62" t="s">
        <v>11</v>
      </c>
      <c r="B55" s="62" t="s">
        <v>225</v>
      </c>
      <c r="C55" s="72">
        <f t="shared" si="11"/>
        <v>2</v>
      </c>
      <c r="D55" s="64">
        <f t="shared" si="12"/>
        <v>1</v>
      </c>
      <c r="E55" s="3">
        <f t="shared" si="13"/>
        <v>0</v>
      </c>
      <c r="F55" s="3">
        <f t="shared" si="14"/>
        <v>0</v>
      </c>
      <c r="G55" s="3">
        <f t="shared" si="15"/>
        <v>1</v>
      </c>
      <c r="H55" s="95">
        <f t="shared" si="16"/>
        <v>1</v>
      </c>
      <c r="I55" s="155">
        <f t="shared" si="17"/>
        <v>0</v>
      </c>
      <c r="J55" s="95">
        <f t="shared" si="18"/>
        <v>0</v>
      </c>
      <c r="K55" s="155">
        <f t="shared" si="19"/>
        <v>1</v>
      </c>
      <c r="R55" s="87" t="s">
        <v>10</v>
      </c>
      <c r="S55" s="87" t="s">
        <v>219</v>
      </c>
      <c r="T55" s="87">
        <v>3</v>
      </c>
    </row>
    <row r="56" spans="1:20" x14ac:dyDescent="0.25">
      <c r="A56" s="62" t="s">
        <v>11</v>
      </c>
      <c r="B56" s="62" t="s">
        <v>226</v>
      </c>
      <c r="C56" s="72">
        <f t="shared" si="11"/>
        <v>6</v>
      </c>
      <c r="D56" s="64">
        <f t="shared" si="12"/>
        <v>1</v>
      </c>
      <c r="E56" s="3">
        <f t="shared" si="13"/>
        <v>0</v>
      </c>
      <c r="F56" s="3">
        <f t="shared" si="14"/>
        <v>0</v>
      </c>
      <c r="G56" s="3">
        <f t="shared" si="15"/>
        <v>1</v>
      </c>
      <c r="H56" s="95">
        <f t="shared" si="16"/>
        <v>1</v>
      </c>
      <c r="I56" s="155">
        <f t="shared" si="17"/>
        <v>0</v>
      </c>
      <c r="J56" s="95">
        <f t="shared" si="18"/>
        <v>0</v>
      </c>
      <c r="K56" s="155">
        <f t="shared" si="19"/>
        <v>1</v>
      </c>
      <c r="S56" s="87" t="s">
        <v>220</v>
      </c>
      <c r="T56" s="87">
        <v>3</v>
      </c>
    </row>
    <row r="57" spans="1:20" x14ac:dyDescent="0.25">
      <c r="A57" s="62" t="s">
        <v>11</v>
      </c>
      <c r="B57" s="62" t="s">
        <v>227</v>
      </c>
      <c r="C57" s="72">
        <f t="shared" si="11"/>
        <v>30</v>
      </c>
      <c r="D57" s="64">
        <f t="shared" si="12"/>
        <v>2</v>
      </c>
      <c r="E57" s="3">
        <f t="shared" si="13"/>
        <v>1</v>
      </c>
      <c r="F57" s="3">
        <f t="shared" si="14"/>
        <v>0</v>
      </c>
      <c r="G57" s="3">
        <f t="shared" si="15"/>
        <v>3</v>
      </c>
      <c r="H57" s="95">
        <f t="shared" si="16"/>
        <v>3</v>
      </c>
      <c r="I57" s="155">
        <f t="shared" si="17"/>
        <v>3</v>
      </c>
      <c r="J57" s="95">
        <f t="shared" si="18"/>
        <v>2</v>
      </c>
      <c r="K57" s="155">
        <f t="shared" si="19"/>
        <v>0</v>
      </c>
      <c r="S57" s="87" t="s">
        <v>221</v>
      </c>
      <c r="T57" s="87">
        <v>5</v>
      </c>
    </row>
    <row r="58" spans="1:20" x14ac:dyDescent="0.25">
      <c r="A58" s="62" t="s">
        <v>11</v>
      </c>
      <c r="B58" s="62" t="s">
        <v>228</v>
      </c>
      <c r="C58" s="72">
        <f t="shared" si="11"/>
        <v>73</v>
      </c>
      <c r="D58" s="64">
        <f t="shared" si="12"/>
        <v>5</v>
      </c>
      <c r="E58" s="3">
        <f t="shared" si="13"/>
        <v>3</v>
      </c>
      <c r="F58" s="3">
        <f t="shared" si="14"/>
        <v>0</v>
      </c>
      <c r="G58" s="3">
        <f t="shared" si="15"/>
        <v>8</v>
      </c>
      <c r="H58" s="95">
        <f t="shared" si="16"/>
        <v>8</v>
      </c>
      <c r="I58" s="155">
        <f t="shared" si="17"/>
        <v>7</v>
      </c>
      <c r="J58" s="95">
        <f t="shared" si="18"/>
        <v>4</v>
      </c>
      <c r="K58" s="155">
        <f t="shared" si="19"/>
        <v>1</v>
      </c>
      <c r="S58" s="87" t="s">
        <v>222</v>
      </c>
      <c r="T58" s="87">
        <v>1</v>
      </c>
    </row>
    <row r="59" spans="1:20" x14ac:dyDescent="0.25">
      <c r="A59" s="62" t="s">
        <v>11</v>
      </c>
      <c r="B59" s="62" t="s">
        <v>229</v>
      </c>
      <c r="C59" s="72">
        <f t="shared" si="11"/>
        <v>61</v>
      </c>
      <c r="D59" s="64">
        <f t="shared" si="12"/>
        <v>5</v>
      </c>
      <c r="E59" s="3">
        <f t="shared" si="13"/>
        <v>2</v>
      </c>
      <c r="F59" s="3">
        <f t="shared" si="14"/>
        <v>0</v>
      </c>
      <c r="G59" s="3">
        <f t="shared" si="15"/>
        <v>7</v>
      </c>
      <c r="H59" s="95">
        <f t="shared" si="16"/>
        <v>7</v>
      </c>
      <c r="I59" s="155">
        <f t="shared" si="17"/>
        <v>6</v>
      </c>
      <c r="J59" s="95">
        <f t="shared" si="18"/>
        <v>4</v>
      </c>
      <c r="K59" s="155">
        <f t="shared" si="19"/>
        <v>1</v>
      </c>
      <c r="S59" s="87" t="s">
        <v>291</v>
      </c>
      <c r="T59" s="87">
        <v>1</v>
      </c>
    </row>
    <row r="60" spans="1:20" x14ac:dyDescent="0.25">
      <c r="A60" s="62" t="s">
        <v>11</v>
      </c>
      <c r="B60" s="62" t="s">
        <v>230</v>
      </c>
      <c r="C60" s="72">
        <f t="shared" si="11"/>
        <v>3</v>
      </c>
      <c r="D60" s="64">
        <f t="shared" si="12"/>
        <v>1</v>
      </c>
      <c r="E60" s="3">
        <f t="shared" si="13"/>
        <v>0</v>
      </c>
      <c r="F60" s="3">
        <f t="shared" si="14"/>
        <v>0</v>
      </c>
      <c r="G60" s="3">
        <f t="shared" si="15"/>
        <v>1</v>
      </c>
      <c r="H60" s="95">
        <f t="shared" si="16"/>
        <v>1</v>
      </c>
      <c r="I60" s="155">
        <f t="shared" si="17"/>
        <v>0</v>
      </c>
      <c r="J60" s="95">
        <f t="shared" si="18"/>
        <v>0</v>
      </c>
      <c r="K60" s="155">
        <f t="shared" si="19"/>
        <v>1</v>
      </c>
      <c r="R60" s="87" t="s">
        <v>313</v>
      </c>
      <c r="T60" s="87">
        <v>13</v>
      </c>
    </row>
    <row r="61" spans="1:20" x14ac:dyDescent="0.25">
      <c r="A61" s="62" t="s">
        <v>12</v>
      </c>
      <c r="B61" s="62" t="s">
        <v>231</v>
      </c>
      <c r="C61" s="72">
        <f t="shared" si="11"/>
        <v>10</v>
      </c>
      <c r="D61" s="64">
        <f t="shared" si="12"/>
        <v>1</v>
      </c>
      <c r="E61" s="3">
        <f t="shared" si="13"/>
        <v>0</v>
      </c>
      <c r="F61" s="3">
        <f t="shared" si="14"/>
        <v>0</v>
      </c>
      <c r="G61" s="3">
        <f t="shared" si="15"/>
        <v>1</v>
      </c>
      <c r="H61" s="95">
        <f t="shared" si="16"/>
        <v>1</v>
      </c>
      <c r="I61" s="155">
        <f t="shared" si="17"/>
        <v>1</v>
      </c>
      <c r="J61" s="95">
        <f t="shared" si="18"/>
        <v>1</v>
      </c>
      <c r="K61" s="155">
        <f t="shared" si="19"/>
        <v>0</v>
      </c>
      <c r="R61" s="87" t="s">
        <v>11</v>
      </c>
      <c r="S61" s="87" t="s">
        <v>223</v>
      </c>
      <c r="T61" s="87">
        <v>29</v>
      </c>
    </row>
    <row r="62" spans="1:20" x14ac:dyDescent="0.25">
      <c r="A62" s="62" t="s">
        <v>12</v>
      </c>
      <c r="B62" s="62" t="s">
        <v>232</v>
      </c>
      <c r="C62" s="72">
        <f t="shared" si="11"/>
        <v>9</v>
      </c>
      <c r="D62" s="64">
        <f t="shared" si="12"/>
        <v>1</v>
      </c>
      <c r="E62" s="3">
        <f t="shared" si="13"/>
        <v>0</v>
      </c>
      <c r="F62" s="3">
        <f t="shared" si="14"/>
        <v>0</v>
      </c>
      <c r="G62" s="3">
        <f t="shared" si="15"/>
        <v>1</v>
      </c>
      <c r="H62" s="95">
        <f t="shared" si="16"/>
        <v>1</v>
      </c>
      <c r="I62" s="155">
        <f t="shared" si="17"/>
        <v>1</v>
      </c>
      <c r="J62" s="95">
        <f t="shared" si="18"/>
        <v>1</v>
      </c>
      <c r="K62" s="155">
        <f t="shared" si="19"/>
        <v>0</v>
      </c>
      <c r="S62" s="87" t="s">
        <v>224</v>
      </c>
      <c r="T62" s="87">
        <v>11</v>
      </c>
    </row>
    <row r="63" spans="1:20" x14ac:dyDescent="0.25">
      <c r="A63" s="62" t="s">
        <v>12</v>
      </c>
      <c r="B63" s="62" t="s">
        <v>233</v>
      </c>
      <c r="C63" s="72">
        <f t="shared" si="11"/>
        <v>12</v>
      </c>
      <c r="D63" s="64">
        <f t="shared" si="12"/>
        <v>2</v>
      </c>
      <c r="E63" s="3">
        <f t="shared" si="13"/>
        <v>0</v>
      </c>
      <c r="F63" s="3">
        <f t="shared" si="14"/>
        <v>0</v>
      </c>
      <c r="G63" s="3">
        <f t="shared" si="15"/>
        <v>2</v>
      </c>
      <c r="H63" s="95">
        <f t="shared" si="16"/>
        <v>2</v>
      </c>
      <c r="I63" s="155">
        <f t="shared" si="17"/>
        <v>1</v>
      </c>
      <c r="J63" s="95">
        <f t="shared" si="18"/>
        <v>1</v>
      </c>
      <c r="K63" s="155">
        <f t="shared" si="19"/>
        <v>1</v>
      </c>
      <c r="S63" s="87" t="s">
        <v>225</v>
      </c>
      <c r="T63" s="87">
        <v>2</v>
      </c>
    </row>
    <row r="64" spans="1:20" x14ac:dyDescent="0.25">
      <c r="A64" s="62" t="s">
        <v>12</v>
      </c>
      <c r="B64" s="62" t="s">
        <v>234</v>
      </c>
      <c r="C64" s="72">
        <f t="shared" si="11"/>
        <v>19</v>
      </c>
      <c r="D64" s="64">
        <f t="shared" si="12"/>
        <v>1</v>
      </c>
      <c r="E64" s="3">
        <f t="shared" si="13"/>
        <v>1</v>
      </c>
      <c r="F64" s="3">
        <f t="shared" si="14"/>
        <v>0</v>
      </c>
      <c r="G64" s="3">
        <f t="shared" si="15"/>
        <v>2</v>
      </c>
      <c r="H64" s="95">
        <f t="shared" si="16"/>
        <v>2</v>
      </c>
      <c r="I64" s="155">
        <f t="shared" si="17"/>
        <v>2</v>
      </c>
      <c r="J64" s="95">
        <f t="shared" si="18"/>
        <v>1</v>
      </c>
      <c r="K64" s="155">
        <f t="shared" si="19"/>
        <v>0</v>
      </c>
      <c r="S64" s="87" t="s">
        <v>226</v>
      </c>
      <c r="T64" s="87">
        <v>6</v>
      </c>
    </row>
    <row r="65" spans="1:20" x14ac:dyDescent="0.25">
      <c r="A65" s="62" t="s">
        <v>12</v>
      </c>
      <c r="B65" s="62" t="s">
        <v>235</v>
      </c>
      <c r="C65" s="72">
        <f t="shared" si="11"/>
        <v>7</v>
      </c>
      <c r="D65" s="64">
        <f t="shared" si="12"/>
        <v>1</v>
      </c>
      <c r="E65" s="3">
        <f t="shared" si="13"/>
        <v>0</v>
      </c>
      <c r="F65" s="3">
        <f t="shared" si="14"/>
        <v>0</v>
      </c>
      <c r="G65" s="3">
        <f t="shared" si="15"/>
        <v>1</v>
      </c>
      <c r="H65" s="95">
        <f t="shared" si="16"/>
        <v>1</v>
      </c>
      <c r="I65" s="155">
        <f t="shared" si="17"/>
        <v>0</v>
      </c>
      <c r="J65" s="95">
        <f t="shared" si="18"/>
        <v>0</v>
      </c>
      <c r="K65" s="155">
        <f t="shared" si="19"/>
        <v>1</v>
      </c>
      <c r="S65" s="87" t="s">
        <v>227</v>
      </c>
      <c r="T65" s="87">
        <v>30</v>
      </c>
    </row>
    <row r="66" spans="1:20" x14ac:dyDescent="0.25">
      <c r="A66" s="62" t="s">
        <v>13</v>
      </c>
      <c r="B66" s="62" t="s">
        <v>236</v>
      </c>
      <c r="C66" s="72">
        <f t="shared" si="11"/>
        <v>0</v>
      </c>
      <c r="D66" s="64">
        <f t="shared" si="12"/>
        <v>0</v>
      </c>
      <c r="E66" s="3">
        <f t="shared" si="13"/>
        <v>0</v>
      </c>
      <c r="F66" s="3">
        <f t="shared" si="14"/>
        <v>0</v>
      </c>
      <c r="G66" s="3">
        <f t="shared" si="15"/>
        <v>0</v>
      </c>
      <c r="H66" s="95">
        <f t="shared" si="16"/>
        <v>0</v>
      </c>
      <c r="I66" s="155">
        <f t="shared" si="17"/>
        <v>0</v>
      </c>
      <c r="J66" s="95">
        <f t="shared" si="18"/>
        <v>0</v>
      </c>
      <c r="K66" s="155">
        <f t="shared" si="19"/>
        <v>0</v>
      </c>
      <c r="S66" s="87" t="s">
        <v>228</v>
      </c>
      <c r="T66" s="87">
        <v>73</v>
      </c>
    </row>
    <row r="67" spans="1:20" x14ac:dyDescent="0.25">
      <c r="A67" s="62" t="s">
        <v>13</v>
      </c>
      <c r="B67" s="62" t="s">
        <v>237</v>
      </c>
      <c r="C67" s="72">
        <f t="shared" si="11"/>
        <v>3</v>
      </c>
      <c r="D67" s="64">
        <f t="shared" si="12"/>
        <v>1</v>
      </c>
      <c r="E67" s="3">
        <f t="shared" si="13"/>
        <v>0</v>
      </c>
      <c r="F67" s="3">
        <f t="shared" si="14"/>
        <v>0</v>
      </c>
      <c r="G67" s="3">
        <f t="shared" si="15"/>
        <v>1</v>
      </c>
      <c r="H67" s="95">
        <f t="shared" si="16"/>
        <v>1</v>
      </c>
      <c r="I67" s="155">
        <f t="shared" si="17"/>
        <v>0</v>
      </c>
      <c r="J67" s="95">
        <f t="shared" si="18"/>
        <v>0</v>
      </c>
      <c r="K67" s="155">
        <f t="shared" si="19"/>
        <v>1</v>
      </c>
      <c r="S67" s="87" t="s">
        <v>229</v>
      </c>
      <c r="T67" s="87">
        <v>61</v>
      </c>
    </row>
    <row r="68" spans="1:20" x14ac:dyDescent="0.25">
      <c r="A68" s="62" t="s">
        <v>13</v>
      </c>
      <c r="B68" s="62" t="s">
        <v>238</v>
      </c>
      <c r="C68" s="72">
        <f t="shared" si="11"/>
        <v>5</v>
      </c>
      <c r="D68" s="64">
        <f t="shared" si="12"/>
        <v>1</v>
      </c>
      <c r="E68" s="3">
        <f t="shared" si="13"/>
        <v>0</v>
      </c>
      <c r="F68" s="3">
        <f t="shared" si="14"/>
        <v>0</v>
      </c>
      <c r="G68" s="3">
        <f t="shared" si="15"/>
        <v>1</v>
      </c>
      <c r="H68" s="95">
        <f t="shared" si="16"/>
        <v>1</v>
      </c>
      <c r="I68" s="155">
        <f t="shared" si="17"/>
        <v>0</v>
      </c>
      <c r="J68" s="95">
        <f t="shared" si="18"/>
        <v>0</v>
      </c>
      <c r="K68" s="155">
        <f t="shared" si="19"/>
        <v>1</v>
      </c>
      <c r="S68" s="87" t="s">
        <v>230</v>
      </c>
      <c r="T68" s="87">
        <v>3</v>
      </c>
    </row>
    <row r="69" spans="1:20" x14ac:dyDescent="0.25">
      <c r="A69" s="62" t="s">
        <v>13</v>
      </c>
      <c r="B69" s="62" t="s">
        <v>239</v>
      </c>
      <c r="C69" s="72">
        <f t="shared" si="11"/>
        <v>2</v>
      </c>
      <c r="D69" s="64">
        <f t="shared" si="12"/>
        <v>1</v>
      </c>
      <c r="E69" s="3">
        <f t="shared" si="13"/>
        <v>0</v>
      </c>
      <c r="F69" s="3">
        <f t="shared" si="14"/>
        <v>0</v>
      </c>
      <c r="G69" s="3">
        <f t="shared" si="15"/>
        <v>1</v>
      </c>
      <c r="H69" s="95">
        <f t="shared" si="16"/>
        <v>1</v>
      </c>
      <c r="I69" s="155">
        <f t="shared" si="17"/>
        <v>0</v>
      </c>
      <c r="J69" s="95">
        <f t="shared" si="18"/>
        <v>0</v>
      </c>
      <c r="K69" s="155">
        <f t="shared" si="19"/>
        <v>1</v>
      </c>
      <c r="R69" s="87" t="s">
        <v>303</v>
      </c>
      <c r="T69" s="87">
        <v>215</v>
      </c>
    </row>
    <row r="70" spans="1:20" x14ac:dyDescent="0.25">
      <c r="A70" s="62" t="s">
        <v>14</v>
      </c>
      <c r="B70" s="62" t="s">
        <v>293</v>
      </c>
      <c r="C70" s="72">
        <f t="shared" si="11"/>
        <v>0</v>
      </c>
      <c r="D70" s="64">
        <f t="shared" si="12"/>
        <v>0</v>
      </c>
      <c r="E70" s="3">
        <f t="shared" si="13"/>
        <v>0</v>
      </c>
      <c r="F70" s="3">
        <f t="shared" si="14"/>
        <v>0</v>
      </c>
      <c r="G70" s="3">
        <f t="shared" si="15"/>
        <v>0</v>
      </c>
      <c r="H70" s="95">
        <f t="shared" si="16"/>
        <v>0</v>
      </c>
      <c r="I70" s="155">
        <f t="shared" si="17"/>
        <v>0</v>
      </c>
      <c r="J70" s="95">
        <f t="shared" si="18"/>
        <v>0</v>
      </c>
      <c r="K70" s="155">
        <f t="shared" si="19"/>
        <v>0</v>
      </c>
      <c r="R70" s="87" t="s">
        <v>12</v>
      </c>
      <c r="S70" s="87" t="s">
        <v>231</v>
      </c>
      <c r="T70" s="87">
        <v>10</v>
      </c>
    </row>
    <row r="71" spans="1:20" x14ac:dyDescent="0.25">
      <c r="A71" s="62" t="s">
        <v>14</v>
      </c>
      <c r="B71" s="62" t="s">
        <v>294</v>
      </c>
      <c r="C71" s="72">
        <f t="shared" si="11"/>
        <v>0</v>
      </c>
      <c r="D71" s="64">
        <f t="shared" si="12"/>
        <v>0</v>
      </c>
      <c r="E71" s="3">
        <f t="shared" si="13"/>
        <v>0</v>
      </c>
      <c r="F71" s="3">
        <f t="shared" si="14"/>
        <v>0</v>
      </c>
      <c r="G71" s="3">
        <f t="shared" si="15"/>
        <v>0</v>
      </c>
      <c r="H71" s="95">
        <f t="shared" si="16"/>
        <v>0</v>
      </c>
      <c r="I71" s="155">
        <f t="shared" si="17"/>
        <v>0</v>
      </c>
      <c r="J71" s="95">
        <f t="shared" si="18"/>
        <v>0</v>
      </c>
      <c r="K71" s="155">
        <f t="shared" si="19"/>
        <v>0</v>
      </c>
      <c r="S71" s="87" t="s">
        <v>232</v>
      </c>
      <c r="T71" s="87">
        <v>9</v>
      </c>
    </row>
    <row r="72" spans="1:20" x14ac:dyDescent="0.25">
      <c r="A72" s="62" t="s">
        <v>14</v>
      </c>
      <c r="B72" s="62" t="s">
        <v>240</v>
      </c>
      <c r="C72" s="72">
        <f t="shared" si="11"/>
        <v>3</v>
      </c>
      <c r="D72" s="64">
        <f t="shared" si="12"/>
        <v>1</v>
      </c>
      <c r="E72" s="3">
        <f t="shared" si="13"/>
        <v>0</v>
      </c>
      <c r="F72" s="3">
        <f t="shared" si="14"/>
        <v>0</v>
      </c>
      <c r="G72" s="3">
        <f t="shared" si="15"/>
        <v>1</v>
      </c>
      <c r="H72" s="95">
        <f t="shared" si="16"/>
        <v>1</v>
      </c>
      <c r="I72" s="155">
        <f t="shared" si="17"/>
        <v>0</v>
      </c>
      <c r="J72" s="95">
        <f t="shared" si="18"/>
        <v>0</v>
      </c>
      <c r="K72" s="155">
        <f t="shared" si="19"/>
        <v>1</v>
      </c>
      <c r="S72" s="87" t="s">
        <v>233</v>
      </c>
      <c r="T72" s="87">
        <v>12</v>
      </c>
    </row>
    <row r="73" spans="1:20" x14ac:dyDescent="0.25">
      <c r="A73" s="62" t="s">
        <v>14</v>
      </c>
      <c r="B73" s="62" t="s">
        <v>241</v>
      </c>
      <c r="C73" s="72">
        <f t="shared" si="11"/>
        <v>9</v>
      </c>
      <c r="D73" s="64">
        <f t="shared" si="12"/>
        <v>1</v>
      </c>
      <c r="E73" s="3">
        <f t="shared" si="13"/>
        <v>0</v>
      </c>
      <c r="F73" s="3">
        <f t="shared" si="14"/>
        <v>0</v>
      </c>
      <c r="G73" s="3">
        <f t="shared" si="15"/>
        <v>1</v>
      </c>
      <c r="H73" s="95">
        <f t="shared" si="16"/>
        <v>1</v>
      </c>
      <c r="I73" s="155">
        <f t="shared" si="17"/>
        <v>1</v>
      </c>
      <c r="J73" s="95">
        <f t="shared" si="18"/>
        <v>1</v>
      </c>
      <c r="K73" s="155">
        <f t="shared" si="19"/>
        <v>0</v>
      </c>
      <c r="S73" s="87" t="s">
        <v>234</v>
      </c>
      <c r="T73" s="87">
        <v>19</v>
      </c>
    </row>
    <row r="74" spans="1:20" x14ac:dyDescent="0.25">
      <c r="A74" s="62" t="s">
        <v>14</v>
      </c>
      <c r="B74" s="62" t="s">
        <v>242</v>
      </c>
      <c r="C74" s="72">
        <f t="shared" si="11"/>
        <v>7</v>
      </c>
      <c r="D74" s="64">
        <f t="shared" si="12"/>
        <v>1</v>
      </c>
      <c r="E74" s="3">
        <f t="shared" si="13"/>
        <v>0</v>
      </c>
      <c r="F74" s="3">
        <f t="shared" si="14"/>
        <v>0</v>
      </c>
      <c r="G74" s="3">
        <f t="shared" si="15"/>
        <v>1</v>
      </c>
      <c r="H74" s="95">
        <f t="shared" si="16"/>
        <v>1</v>
      </c>
      <c r="I74" s="155">
        <f t="shared" si="17"/>
        <v>0</v>
      </c>
      <c r="J74" s="95">
        <f t="shared" si="18"/>
        <v>0</v>
      </c>
      <c r="K74" s="155">
        <f t="shared" si="19"/>
        <v>1</v>
      </c>
      <c r="S74" s="87" t="s">
        <v>235</v>
      </c>
      <c r="T74" s="87">
        <v>7</v>
      </c>
    </row>
    <row r="75" spans="1:20" x14ac:dyDescent="0.25">
      <c r="A75" s="62" t="s">
        <v>14</v>
      </c>
      <c r="B75" s="62" t="s">
        <v>243</v>
      </c>
      <c r="C75" s="72">
        <f t="shared" si="11"/>
        <v>3</v>
      </c>
      <c r="D75" s="64">
        <f t="shared" si="12"/>
        <v>1</v>
      </c>
      <c r="E75" s="3">
        <f t="shared" si="13"/>
        <v>0</v>
      </c>
      <c r="F75" s="3">
        <f t="shared" si="14"/>
        <v>0</v>
      </c>
      <c r="G75" s="3">
        <f t="shared" si="15"/>
        <v>1</v>
      </c>
      <c r="H75" s="95">
        <f t="shared" si="16"/>
        <v>1</v>
      </c>
      <c r="I75" s="155">
        <f t="shared" si="17"/>
        <v>0</v>
      </c>
      <c r="J75" s="95">
        <f t="shared" si="18"/>
        <v>0</v>
      </c>
      <c r="K75" s="155">
        <f t="shared" si="19"/>
        <v>1</v>
      </c>
      <c r="R75" s="87" t="s">
        <v>304</v>
      </c>
      <c r="T75" s="87">
        <v>57</v>
      </c>
    </row>
    <row r="76" spans="1:20" x14ac:dyDescent="0.25">
      <c r="A76" s="62" t="s">
        <v>14</v>
      </c>
      <c r="B76" s="62" t="s">
        <v>244</v>
      </c>
      <c r="C76" s="72">
        <f t="shared" si="11"/>
        <v>2</v>
      </c>
      <c r="D76" s="64">
        <f t="shared" si="12"/>
        <v>1</v>
      </c>
      <c r="E76" s="3">
        <f t="shared" si="13"/>
        <v>0</v>
      </c>
      <c r="F76" s="3">
        <f t="shared" si="14"/>
        <v>0</v>
      </c>
      <c r="G76" s="3">
        <f t="shared" si="15"/>
        <v>1</v>
      </c>
      <c r="H76" s="95">
        <f t="shared" si="16"/>
        <v>1</v>
      </c>
      <c r="I76" s="155">
        <f t="shared" si="17"/>
        <v>0</v>
      </c>
      <c r="J76" s="95">
        <f t="shared" si="18"/>
        <v>0</v>
      </c>
      <c r="K76" s="155">
        <f t="shared" si="19"/>
        <v>1</v>
      </c>
      <c r="R76" s="87" t="s">
        <v>13</v>
      </c>
      <c r="S76" s="87" t="s">
        <v>237</v>
      </c>
      <c r="T76" s="87">
        <v>3</v>
      </c>
    </row>
    <row r="77" spans="1:20" x14ac:dyDescent="0.25">
      <c r="A77" s="62" t="s">
        <v>14</v>
      </c>
      <c r="B77" s="62" t="s">
        <v>245</v>
      </c>
      <c r="C77" s="72">
        <f t="shared" si="11"/>
        <v>5</v>
      </c>
      <c r="D77" s="64">
        <f t="shared" si="12"/>
        <v>1</v>
      </c>
      <c r="E77" s="3">
        <f t="shared" si="13"/>
        <v>0</v>
      </c>
      <c r="F77" s="3">
        <f t="shared" si="14"/>
        <v>0</v>
      </c>
      <c r="G77" s="3">
        <f t="shared" si="15"/>
        <v>1</v>
      </c>
      <c r="H77" s="95">
        <f t="shared" si="16"/>
        <v>1</v>
      </c>
      <c r="I77" s="155">
        <f t="shared" si="17"/>
        <v>0</v>
      </c>
      <c r="J77" s="95">
        <f t="shared" si="18"/>
        <v>0</v>
      </c>
      <c r="K77" s="155">
        <f t="shared" si="19"/>
        <v>1</v>
      </c>
      <c r="S77" s="87" t="s">
        <v>238</v>
      </c>
      <c r="T77" s="87">
        <v>5</v>
      </c>
    </row>
    <row r="78" spans="1:20" x14ac:dyDescent="0.25">
      <c r="A78" s="62" t="s">
        <v>14</v>
      </c>
      <c r="B78" s="62" t="s">
        <v>246</v>
      </c>
      <c r="C78" s="72">
        <f t="shared" si="11"/>
        <v>0</v>
      </c>
      <c r="D78" s="64">
        <f t="shared" si="12"/>
        <v>0</v>
      </c>
      <c r="E78" s="3">
        <f t="shared" si="13"/>
        <v>0</v>
      </c>
      <c r="F78" s="3">
        <f t="shared" si="14"/>
        <v>0</v>
      </c>
      <c r="G78" s="3">
        <f t="shared" si="15"/>
        <v>0</v>
      </c>
      <c r="H78" s="95">
        <f t="shared" si="16"/>
        <v>0</v>
      </c>
      <c r="I78" s="155">
        <f t="shared" si="17"/>
        <v>0</v>
      </c>
      <c r="J78" s="95">
        <f t="shared" si="18"/>
        <v>0</v>
      </c>
      <c r="K78" s="155">
        <f t="shared" si="19"/>
        <v>0</v>
      </c>
      <c r="S78" s="87" t="s">
        <v>239</v>
      </c>
      <c r="T78" s="87">
        <v>2</v>
      </c>
    </row>
    <row r="79" spans="1:20" x14ac:dyDescent="0.25">
      <c r="A79" s="62" t="s">
        <v>14</v>
      </c>
      <c r="B79" s="62" t="s">
        <v>247</v>
      </c>
      <c r="C79" s="72">
        <f t="shared" si="11"/>
        <v>47</v>
      </c>
      <c r="D79" s="64">
        <f t="shared" si="12"/>
        <v>3</v>
      </c>
      <c r="E79" s="3">
        <f t="shared" si="13"/>
        <v>2</v>
      </c>
      <c r="F79" s="3">
        <f t="shared" si="14"/>
        <v>0</v>
      </c>
      <c r="G79" s="3">
        <f t="shared" si="15"/>
        <v>5</v>
      </c>
      <c r="H79" s="95">
        <f t="shared" si="16"/>
        <v>5</v>
      </c>
      <c r="I79" s="155">
        <f t="shared" si="17"/>
        <v>5</v>
      </c>
      <c r="J79" s="95">
        <f t="shared" si="18"/>
        <v>3</v>
      </c>
      <c r="K79" s="155">
        <f t="shared" si="19"/>
        <v>0</v>
      </c>
      <c r="R79" s="87" t="s">
        <v>305</v>
      </c>
      <c r="T79" s="87">
        <v>10</v>
      </c>
    </row>
    <row r="80" spans="1:20" x14ac:dyDescent="0.25">
      <c r="A80" s="62" t="s">
        <v>14</v>
      </c>
      <c r="B80" s="62" t="s">
        <v>248</v>
      </c>
      <c r="C80" s="72">
        <f t="shared" si="11"/>
        <v>14</v>
      </c>
      <c r="D80" s="64">
        <f t="shared" si="12"/>
        <v>2</v>
      </c>
      <c r="E80" s="3">
        <f t="shared" si="13"/>
        <v>0</v>
      </c>
      <c r="F80" s="3">
        <f t="shared" si="14"/>
        <v>0</v>
      </c>
      <c r="G80" s="3">
        <f t="shared" si="15"/>
        <v>2</v>
      </c>
      <c r="H80" s="95">
        <f t="shared" si="16"/>
        <v>2</v>
      </c>
      <c r="I80" s="155">
        <f t="shared" si="17"/>
        <v>1</v>
      </c>
      <c r="J80" s="95">
        <f t="shared" si="18"/>
        <v>1</v>
      </c>
      <c r="K80" s="155">
        <f t="shared" si="19"/>
        <v>1</v>
      </c>
      <c r="R80" s="87" t="s">
        <v>14</v>
      </c>
      <c r="S80" s="87" t="s">
        <v>240</v>
      </c>
      <c r="T80" s="87">
        <v>3</v>
      </c>
    </row>
    <row r="81" spans="1:20" x14ac:dyDescent="0.25">
      <c r="A81" s="62" t="s">
        <v>14</v>
      </c>
      <c r="B81" s="62" t="s">
        <v>249</v>
      </c>
      <c r="C81" s="72">
        <f t="shared" si="11"/>
        <v>24</v>
      </c>
      <c r="D81" s="64">
        <f t="shared" si="12"/>
        <v>2</v>
      </c>
      <c r="E81" s="3">
        <f t="shared" si="13"/>
        <v>1</v>
      </c>
      <c r="F81" s="3">
        <f t="shared" si="14"/>
        <v>0</v>
      </c>
      <c r="G81" s="3">
        <f t="shared" si="15"/>
        <v>3</v>
      </c>
      <c r="H81" s="95">
        <f t="shared" si="16"/>
        <v>3</v>
      </c>
      <c r="I81" s="155">
        <f t="shared" si="17"/>
        <v>2</v>
      </c>
      <c r="J81" s="95">
        <f t="shared" si="18"/>
        <v>1</v>
      </c>
      <c r="K81" s="155">
        <f t="shared" si="19"/>
        <v>1</v>
      </c>
      <c r="S81" s="87" t="s">
        <v>241</v>
      </c>
      <c r="T81" s="87">
        <v>9</v>
      </c>
    </row>
    <row r="82" spans="1:20" x14ac:dyDescent="0.25">
      <c r="A82" s="62" t="s">
        <v>14</v>
      </c>
      <c r="B82" s="62" t="s">
        <v>250</v>
      </c>
      <c r="C82" s="72">
        <f t="shared" si="11"/>
        <v>13</v>
      </c>
      <c r="D82" s="64">
        <f t="shared" si="12"/>
        <v>2</v>
      </c>
      <c r="E82" s="3">
        <f t="shared" si="13"/>
        <v>0</v>
      </c>
      <c r="F82" s="3">
        <f t="shared" si="14"/>
        <v>0</v>
      </c>
      <c r="G82" s="3">
        <f t="shared" si="15"/>
        <v>2</v>
      </c>
      <c r="H82" s="95">
        <f t="shared" si="16"/>
        <v>2</v>
      </c>
      <c r="I82" s="155">
        <f t="shared" si="17"/>
        <v>1</v>
      </c>
      <c r="J82" s="95">
        <f t="shared" si="18"/>
        <v>1</v>
      </c>
      <c r="K82" s="155">
        <f t="shared" si="19"/>
        <v>1</v>
      </c>
      <c r="S82" s="87" t="s">
        <v>242</v>
      </c>
      <c r="T82" s="87">
        <v>7</v>
      </c>
    </row>
    <row r="83" spans="1:20" x14ac:dyDescent="0.25">
      <c r="A83" s="62" t="s">
        <v>15</v>
      </c>
      <c r="B83" s="62" t="s">
        <v>251</v>
      </c>
      <c r="C83" s="72">
        <f t="shared" si="11"/>
        <v>9</v>
      </c>
      <c r="D83" s="64">
        <f t="shared" si="12"/>
        <v>1</v>
      </c>
      <c r="E83" s="3">
        <f t="shared" si="13"/>
        <v>0</v>
      </c>
      <c r="F83" s="3">
        <f t="shared" si="14"/>
        <v>0</v>
      </c>
      <c r="G83" s="3">
        <f t="shared" si="15"/>
        <v>1</v>
      </c>
      <c r="H83" s="95">
        <f t="shared" si="16"/>
        <v>1</v>
      </c>
      <c r="I83" s="155">
        <f t="shared" si="17"/>
        <v>1</v>
      </c>
      <c r="J83" s="95">
        <f t="shared" si="18"/>
        <v>1</v>
      </c>
      <c r="K83" s="155">
        <f t="shared" si="19"/>
        <v>0</v>
      </c>
      <c r="S83" s="87" t="s">
        <v>243</v>
      </c>
      <c r="T83" s="87">
        <v>3</v>
      </c>
    </row>
    <row r="84" spans="1:20" x14ac:dyDescent="0.25">
      <c r="A84" s="62" t="s">
        <v>15</v>
      </c>
      <c r="B84" s="62" t="s">
        <v>252</v>
      </c>
      <c r="C84" s="72">
        <f t="shared" si="11"/>
        <v>7</v>
      </c>
      <c r="D84" s="64">
        <f t="shared" si="12"/>
        <v>1</v>
      </c>
      <c r="E84" s="3">
        <f t="shared" si="13"/>
        <v>0</v>
      </c>
      <c r="F84" s="3">
        <f t="shared" si="14"/>
        <v>0</v>
      </c>
      <c r="G84" s="3">
        <f t="shared" si="15"/>
        <v>1</v>
      </c>
      <c r="H84" s="95">
        <f t="shared" si="16"/>
        <v>1</v>
      </c>
      <c r="I84" s="155">
        <f t="shared" si="17"/>
        <v>0</v>
      </c>
      <c r="J84" s="95">
        <f t="shared" si="18"/>
        <v>0</v>
      </c>
      <c r="K84" s="155">
        <f t="shared" si="19"/>
        <v>1</v>
      </c>
      <c r="S84" s="87" t="s">
        <v>244</v>
      </c>
      <c r="T84" s="87">
        <v>2</v>
      </c>
    </row>
    <row r="85" spans="1:20" x14ac:dyDescent="0.25">
      <c r="A85" s="62" t="s">
        <v>15</v>
      </c>
      <c r="B85" s="62" t="s">
        <v>253</v>
      </c>
      <c r="C85" s="72">
        <f t="shared" si="11"/>
        <v>14</v>
      </c>
      <c r="D85" s="64">
        <f t="shared" si="12"/>
        <v>2</v>
      </c>
      <c r="E85" s="3">
        <f t="shared" si="13"/>
        <v>0</v>
      </c>
      <c r="F85" s="3">
        <f t="shared" si="14"/>
        <v>0</v>
      </c>
      <c r="G85" s="3">
        <f t="shared" si="15"/>
        <v>2</v>
      </c>
      <c r="H85" s="95">
        <f t="shared" si="16"/>
        <v>2</v>
      </c>
      <c r="I85" s="155">
        <f t="shared" si="17"/>
        <v>1</v>
      </c>
      <c r="J85" s="95">
        <f t="shared" si="18"/>
        <v>1</v>
      </c>
      <c r="K85" s="155">
        <f t="shared" si="19"/>
        <v>1</v>
      </c>
      <c r="S85" s="87" t="s">
        <v>245</v>
      </c>
      <c r="T85" s="87">
        <v>5</v>
      </c>
    </row>
    <row r="86" spans="1:20" x14ac:dyDescent="0.25">
      <c r="A86" s="62" t="s">
        <v>15</v>
      </c>
      <c r="B86" s="62" t="s">
        <v>254</v>
      </c>
      <c r="C86" s="72">
        <f t="shared" si="11"/>
        <v>34</v>
      </c>
      <c r="D86" s="64">
        <f t="shared" si="12"/>
        <v>3</v>
      </c>
      <c r="E86" s="3">
        <f t="shared" si="13"/>
        <v>1</v>
      </c>
      <c r="F86" s="3">
        <f t="shared" si="14"/>
        <v>0</v>
      </c>
      <c r="G86" s="3">
        <f t="shared" si="15"/>
        <v>4</v>
      </c>
      <c r="H86" s="95">
        <f t="shared" si="16"/>
        <v>4</v>
      </c>
      <c r="I86" s="155">
        <f t="shared" si="17"/>
        <v>3</v>
      </c>
      <c r="J86" s="95">
        <f t="shared" si="18"/>
        <v>2</v>
      </c>
      <c r="K86" s="155">
        <f t="shared" si="19"/>
        <v>1</v>
      </c>
      <c r="S86" s="87" t="s">
        <v>247</v>
      </c>
      <c r="T86" s="87">
        <v>47</v>
      </c>
    </row>
    <row r="87" spans="1:20" x14ac:dyDescent="0.25">
      <c r="A87" s="62" t="s">
        <v>15</v>
      </c>
      <c r="B87" s="62" t="s">
        <v>255</v>
      </c>
      <c r="C87" s="72">
        <f t="shared" si="11"/>
        <v>20</v>
      </c>
      <c r="D87" s="64">
        <f t="shared" si="12"/>
        <v>1</v>
      </c>
      <c r="E87" s="3">
        <f t="shared" si="13"/>
        <v>1</v>
      </c>
      <c r="F87" s="3">
        <f t="shared" si="14"/>
        <v>0</v>
      </c>
      <c r="G87" s="3">
        <f t="shared" si="15"/>
        <v>2</v>
      </c>
      <c r="H87" s="95">
        <f t="shared" si="16"/>
        <v>2</v>
      </c>
      <c r="I87" s="155">
        <f t="shared" si="17"/>
        <v>2</v>
      </c>
      <c r="J87" s="95">
        <f t="shared" si="18"/>
        <v>1</v>
      </c>
      <c r="K87" s="155">
        <f t="shared" si="19"/>
        <v>0</v>
      </c>
      <c r="S87" s="87" t="s">
        <v>248</v>
      </c>
      <c r="T87" s="87">
        <v>14</v>
      </c>
    </row>
    <row r="88" spans="1:20" x14ac:dyDescent="0.25">
      <c r="A88" s="62" t="s">
        <v>15</v>
      </c>
      <c r="B88" s="62" t="s">
        <v>256</v>
      </c>
      <c r="C88" s="72">
        <f t="shared" si="11"/>
        <v>30</v>
      </c>
      <c r="D88" s="64">
        <f t="shared" si="12"/>
        <v>2</v>
      </c>
      <c r="E88" s="3">
        <f t="shared" si="13"/>
        <v>1</v>
      </c>
      <c r="F88" s="3">
        <f t="shared" si="14"/>
        <v>0</v>
      </c>
      <c r="G88" s="3">
        <f t="shared" si="15"/>
        <v>3</v>
      </c>
      <c r="H88" s="95">
        <f t="shared" si="16"/>
        <v>3</v>
      </c>
      <c r="I88" s="155">
        <f t="shared" si="17"/>
        <v>3</v>
      </c>
      <c r="J88" s="95">
        <f t="shared" si="18"/>
        <v>2</v>
      </c>
      <c r="K88" s="155">
        <f t="shared" si="19"/>
        <v>0</v>
      </c>
      <c r="S88" s="87" t="s">
        <v>249</v>
      </c>
      <c r="T88" s="87">
        <v>24</v>
      </c>
    </row>
    <row r="89" spans="1:20" x14ac:dyDescent="0.25">
      <c r="A89" s="62" t="s">
        <v>16</v>
      </c>
      <c r="B89" s="62" t="s">
        <v>257</v>
      </c>
      <c r="C89" s="72">
        <f t="shared" si="11"/>
        <v>3</v>
      </c>
      <c r="D89" s="64">
        <f t="shared" si="12"/>
        <v>1</v>
      </c>
      <c r="E89" s="3">
        <f t="shared" si="13"/>
        <v>0</v>
      </c>
      <c r="F89" s="3">
        <f t="shared" si="14"/>
        <v>0</v>
      </c>
      <c r="G89" s="3">
        <f t="shared" si="15"/>
        <v>1</v>
      </c>
      <c r="H89" s="95">
        <f t="shared" si="16"/>
        <v>1</v>
      </c>
      <c r="I89" s="155">
        <f t="shared" si="17"/>
        <v>0</v>
      </c>
      <c r="J89" s="95">
        <f t="shared" si="18"/>
        <v>0</v>
      </c>
      <c r="K89" s="155">
        <f t="shared" si="19"/>
        <v>1</v>
      </c>
      <c r="S89" s="87" t="s">
        <v>250</v>
      </c>
      <c r="T89" s="87">
        <v>13</v>
      </c>
    </row>
    <row r="90" spans="1:20" x14ac:dyDescent="0.25">
      <c r="A90" s="62" t="s">
        <v>16</v>
      </c>
      <c r="B90" s="62" t="s">
        <v>258</v>
      </c>
      <c r="C90" s="72">
        <f t="shared" si="11"/>
        <v>1</v>
      </c>
      <c r="D90" s="64">
        <f t="shared" si="12"/>
        <v>1</v>
      </c>
      <c r="E90" s="3">
        <f t="shared" si="13"/>
        <v>0</v>
      </c>
      <c r="F90" s="3">
        <f t="shared" si="14"/>
        <v>0</v>
      </c>
      <c r="G90" s="3">
        <f t="shared" si="15"/>
        <v>1</v>
      </c>
      <c r="H90" s="95">
        <f t="shared" si="16"/>
        <v>1</v>
      </c>
      <c r="I90" s="155">
        <f t="shared" si="17"/>
        <v>0</v>
      </c>
      <c r="J90" s="95">
        <f t="shared" si="18"/>
        <v>0</v>
      </c>
      <c r="K90" s="155">
        <f t="shared" si="19"/>
        <v>1</v>
      </c>
      <c r="R90" s="87" t="s">
        <v>306</v>
      </c>
      <c r="T90" s="87">
        <v>127</v>
      </c>
    </row>
    <row r="91" spans="1:20" x14ac:dyDescent="0.25">
      <c r="A91" s="62" t="s">
        <v>16</v>
      </c>
      <c r="B91" s="62" t="s">
        <v>259</v>
      </c>
      <c r="C91" s="72">
        <f t="shared" si="11"/>
        <v>18</v>
      </c>
      <c r="D91" s="64">
        <f t="shared" si="12"/>
        <v>1</v>
      </c>
      <c r="E91" s="3">
        <f t="shared" si="13"/>
        <v>1</v>
      </c>
      <c r="F91" s="3">
        <f t="shared" si="14"/>
        <v>0</v>
      </c>
      <c r="G91" s="3">
        <f t="shared" si="15"/>
        <v>2</v>
      </c>
      <c r="H91" s="95">
        <f t="shared" si="16"/>
        <v>2</v>
      </c>
      <c r="I91" s="155">
        <f t="shared" si="17"/>
        <v>2</v>
      </c>
      <c r="J91" s="95">
        <f t="shared" si="18"/>
        <v>1</v>
      </c>
      <c r="K91" s="155">
        <f t="shared" si="19"/>
        <v>0</v>
      </c>
      <c r="R91" s="87" t="s">
        <v>15</v>
      </c>
      <c r="S91" s="87" t="s">
        <v>251</v>
      </c>
      <c r="T91" s="87">
        <v>9</v>
      </c>
    </row>
    <row r="92" spans="1:20" x14ac:dyDescent="0.25">
      <c r="A92" s="62" t="s">
        <v>16</v>
      </c>
      <c r="B92" s="62" t="s">
        <v>260</v>
      </c>
      <c r="C92" s="72">
        <f t="shared" si="11"/>
        <v>6</v>
      </c>
      <c r="D92" s="64">
        <f t="shared" si="12"/>
        <v>1</v>
      </c>
      <c r="E92" s="3">
        <f t="shared" si="13"/>
        <v>0</v>
      </c>
      <c r="F92" s="3">
        <f t="shared" si="14"/>
        <v>0</v>
      </c>
      <c r="G92" s="3">
        <f t="shared" si="15"/>
        <v>1</v>
      </c>
      <c r="H92" s="95">
        <f t="shared" si="16"/>
        <v>1</v>
      </c>
      <c r="I92" s="155">
        <f t="shared" si="17"/>
        <v>0</v>
      </c>
      <c r="J92" s="95">
        <f t="shared" si="18"/>
        <v>0</v>
      </c>
      <c r="K92" s="155">
        <f t="shared" si="19"/>
        <v>1</v>
      </c>
      <c r="S92" s="87" t="s">
        <v>252</v>
      </c>
      <c r="T92" s="87">
        <v>7</v>
      </c>
    </row>
    <row r="93" spans="1:20" x14ac:dyDescent="0.25">
      <c r="A93" s="62" t="s">
        <v>16</v>
      </c>
      <c r="B93" s="62" t="s">
        <v>261</v>
      </c>
      <c r="C93" s="72">
        <f t="shared" ref="C93:C122" si="20">SUMIFS(T:T,S:S,B93)</f>
        <v>5</v>
      </c>
      <c r="D93" s="64">
        <f t="shared" ref="D93:D122" si="21">IF(H93&gt;I93,ROUND((C93*0.6*$E$129),0)+K93,ROUND((C93*0.6*$E$129),0)+K93)</f>
        <v>1</v>
      </c>
      <c r="E93" s="3">
        <f t="shared" ref="E93:E122" si="22">ROUND((C93*0.35*$E$129),0)</f>
        <v>0</v>
      </c>
      <c r="F93" s="3">
        <f t="shared" ref="F93:F122" si="23">ROUND((C93*0.05*$E$129),0)</f>
        <v>0</v>
      </c>
      <c r="G93" s="3">
        <f t="shared" ref="G93:G122" si="24">SUM(D93:F93)</f>
        <v>1</v>
      </c>
      <c r="H93" s="95">
        <f t="shared" ref="H93:H122" si="25">ROUNDUP((C93*$E$129),0)</f>
        <v>1</v>
      </c>
      <c r="I93" s="155">
        <f t="shared" ref="I93:I122" si="26">J93+E93+F93</f>
        <v>0</v>
      </c>
      <c r="J93" s="95">
        <f t="shared" ref="J93:J122" si="27">ROUND((C93*0.6*$E$129),0)</f>
        <v>0</v>
      </c>
      <c r="K93" s="155">
        <f t="shared" ref="K93:K122" si="28">H93-I93</f>
        <v>1</v>
      </c>
      <c r="S93" s="87" t="s">
        <v>253</v>
      </c>
      <c r="T93" s="87">
        <v>14</v>
      </c>
    </row>
    <row r="94" spans="1:20" x14ac:dyDescent="0.25">
      <c r="A94" s="62" t="s">
        <v>16</v>
      </c>
      <c r="B94" s="62" t="s">
        <v>262</v>
      </c>
      <c r="C94" s="72">
        <f t="shared" si="20"/>
        <v>10</v>
      </c>
      <c r="D94" s="64">
        <f t="shared" si="21"/>
        <v>1</v>
      </c>
      <c r="E94" s="3">
        <f t="shared" si="22"/>
        <v>0</v>
      </c>
      <c r="F94" s="3">
        <f t="shared" si="23"/>
        <v>0</v>
      </c>
      <c r="G94" s="3">
        <f t="shared" si="24"/>
        <v>1</v>
      </c>
      <c r="H94" s="95">
        <f t="shared" si="25"/>
        <v>1</v>
      </c>
      <c r="I94" s="155">
        <f t="shared" si="26"/>
        <v>1</v>
      </c>
      <c r="J94" s="95">
        <f t="shared" si="27"/>
        <v>1</v>
      </c>
      <c r="K94" s="155">
        <f t="shared" si="28"/>
        <v>0</v>
      </c>
      <c r="S94" s="87" t="s">
        <v>254</v>
      </c>
      <c r="T94" s="87">
        <v>34</v>
      </c>
    </row>
    <row r="95" spans="1:20" x14ac:dyDescent="0.25">
      <c r="A95" s="62" t="s">
        <v>16</v>
      </c>
      <c r="B95" s="62" t="s">
        <v>263</v>
      </c>
      <c r="C95" s="72">
        <f t="shared" si="20"/>
        <v>2</v>
      </c>
      <c r="D95" s="64">
        <f t="shared" si="21"/>
        <v>1</v>
      </c>
      <c r="E95" s="3">
        <f t="shared" si="22"/>
        <v>0</v>
      </c>
      <c r="F95" s="3">
        <f t="shared" si="23"/>
        <v>0</v>
      </c>
      <c r="G95" s="3">
        <f t="shared" si="24"/>
        <v>1</v>
      </c>
      <c r="H95" s="95">
        <f t="shared" si="25"/>
        <v>1</v>
      </c>
      <c r="I95" s="155">
        <f t="shared" si="26"/>
        <v>0</v>
      </c>
      <c r="J95" s="95">
        <f t="shared" si="27"/>
        <v>0</v>
      </c>
      <c r="K95" s="155">
        <f t="shared" si="28"/>
        <v>1</v>
      </c>
      <c r="S95" s="87" t="s">
        <v>255</v>
      </c>
      <c r="T95" s="87">
        <v>20</v>
      </c>
    </row>
    <row r="96" spans="1:20" x14ac:dyDescent="0.25">
      <c r="A96" s="62" t="s">
        <v>16</v>
      </c>
      <c r="B96" s="62" t="s">
        <v>264</v>
      </c>
      <c r="C96" s="72">
        <f t="shared" si="20"/>
        <v>9</v>
      </c>
      <c r="D96" s="64">
        <f t="shared" si="21"/>
        <v>1</v>
      </c>
      <c r="E96" s="3">
        <f t="shared" si="22"/>
        <v>0</v>
      </c>
      <c r="F96" s="3">
        <f t="shared" si="23"/>
        <v>0</v>
      </c>
      <c r="G96" s="3">
        <f t="shared" si="24"/>
        <v>1</v>
      </c>
      <c r="H96" s="95">
        <f t="shared" si="25"/>
        <v>1</v>
      </c>
      <c r="I96" s="155">
        <f t="shared" si="26"/>
        <v>1</v>
      </c>
      <c r="J96" s="95">
        <f t="shared" si="27"/>
        <v>1</v>
      </c>
      <c r="K96" s="155">
        <f t="shared" si="28"/>
        <v>0</v>
      </c>
      <c r="S96" s="87" t="s">
        <v>256</v>
      </c>
      <c r="T96" s="87">
        <v>30</v>
      </c>
    </row>
    <row r="97" spans="1:20" x14ac:dyDescent="0.25">
      <c r="A97" s="62" t="s">
        <v>17</v>
      </c>
      <c r="B97" s="62" t="s">
        <v>265</v>
      </c>
      <c r="C97" s="72">
        <f t="shared" si="20"/>
        <v>12</v>
      </c>
      <c r="D97" s="64">
        <f t="shared" si="21"/>
        <v>2</v>
      </c>
      <c r="E97" s="3">
        <f t="shared" si="22"/>
        <v>0</v>
      </c>
      <c r="F97" s="3">
        <f t="shared" si="23"/>
        <v>0</v>
      </c>
      <c r="G97" s="3">
        <f t="shared" si="24"/>
        <v>2</v>
      </c>
      <c r="H97" s="95">
        <f t="shared" si="25"/>
        <v>2</v>
      </c>
      <c r="I97" s="155">
        <f t="shared" si="26"/>
        <v>1</v>
      </c>
      <c r="J97" s="95">
        <f t="shared" si="27"/>
        <v>1</v>
      </c>
      <c r="K97" s="155">
        <f t="shared" si="28"/>
        <v>1</v>
      </c>
      <c r="R97" s="87" t="s">
        <v>307</v>
      </c>
      <c r="T97" s="87">
        <v>114</v>
      </c>
    </row>
    <row r="98" spans="1:20" x14ac:dyDescent="0.25">
      <c r="A98" s="62" t="s">
        <v>17</v>
      </c>
      <c r="B98" s="62" t="s">
        <v>266</v>
      </c>
      <c r="C98" s="72">
        <f t="shared" si="20"/>
        <v>3</v>
      </c>
      <c r="D98" s="64">
        <f t="shared" si="21"/>
        <v>1</v>
      </c>
      <c r="E98" s="3">
        <f t="shared" si="22"/>
        <v>0</v>
      </c>
      <c r="F98" s="3">
        <f t="shared" si="23"/>
        <v>0</v>
      </c>
      <c r="G98" s="3">
        <f t="shared" si="24"/>
        <v>1</v>
      </c>
      <c r="H98" s="95">
        <f t="shared" si="25"/>
        <v>1</v>
      </c>
      <c r="I98" s="155">
        <f t="shared" si="26"/>
        <v>0</v>
      </c>
      <c r="J98" s="95">
        <f t="shared" si="27"/>
        <v>0</v>
      </c>
      <c r="K98" s="155">
        <f t="shared" si="28"/>
        <v>1</v>
      </c>
      <c r="R98" s="87" t="s">
        <v>16</v>
      </c>
      <c r="S98" s="87" t="s">
        <v>257</v>
      </c>
      <c r="T98" s="87">
        <v>3</v>
      </c>
    </row>
    <row r="99" spans="1:20" x14ac:dyDescent="0.25">
      <c r="A99" s="62" t="s">
        <v>17</v>
      </c>
      <c r="B99" s="62" t="s">
        <v>267</v>
      </c>
      <c r="C99" s="72">
        <f t="shared" si="20"/>
        <v>16</v>
      </c>
      <c r="D99" s="64">
        <f t="shared" si="21"/>
        <v>1</v>
      </c>
      <c r="E99" s="3">
        <f t="shared" si="22"/>
        <v>1</v>
      </c>
      <c r="F99" s="3">
        <f t="shared" si="23"/>
        <v>0</v>
      </c>
      <c r="G99" s="3">
        <f t="shared" si="24"/>
        <v>2</v>
      </c>
      <c r="H99" s="95">
        <f t="shared" si="25"/>
        <v>2</v>
      </c>
      <c r="I99" s="155">
        <f t="shared" si="26"/>
        <v>2</v>
      </c>
      <c r="J99" s="95">
        <f t="shared" si="27"/>
        <v>1</v>
      </c>
      <c r="K99" s="155">
        <f t="shared" si="28"/>
        <v>0</v>
      </c>
      <c r="S99" s="87" t="s">
        <v>258</v>
      </c>
      <c r="T99" s="87">
        <v>1</v>
      </c>
    </row>
    <row r="100" spans="1:20" x14ac:dyDescent="0.25">
      <c r="A100" s="62" t="s">
        <v>17</v>
      </c>
      <c r="B100" s="62" t="s">
        <v>268</v>
      </c>
      <c r="C100" s="72">
        <f t="shared" si="20"/>
        <v>11</v>
      </c>
      <c r="D100" s="64">
        <f t="shared" si="21"/>
        <v>2</v>
      </c>
      <c r="E100" s="3">
        <f t="shared" si="22"/>
        <v>0</v>
      </c>
      <c r="F100" s="3">
        <f t="shared" si="23"/>
        <v>0</v>
      </c>
      <c r="G100" s="3">
        <f t="shared" si="24"/>
        <v>2</v>
      </c>
      <c r="H100" s="95">
        <f t="shared" si="25"/>
        <v>2</v>
      </c>
      <c r="I100" s="155">
        <f t="shared" si="26"/>
        <v>1</v>
      </c>
      <c r="J100" s="95">
        <f t="shared" si="27"/>
        <v>1</v>
      </c>
      <c r="K100" s="155">
        <f t="shared" si="28"/>
        <v>1</v>
      </c>
      <c r="S100" s="87" t="s">
        <v>259</v>
      </c>
      <c r="T100" s="87">
        <v>18</v>
      </c>
    </row>
    <row r="101" spans="1:20" x14ac:dyDescent="0.25">
      <c r="A101" s="62" t="s">
        <v>17</v>
      </c>
      <c r="B101" s="62" t="s">
        <v>269</v>
      </c>
      <c r="C101" s="72">
        <f t="shared" si="20"/>
        <v>6</v>
      </c>
      <c r="D101" s="64">
        <f t="shared" si="21"/>
        <v>1</v>
      </c>
      <c r="E101" s="3">
        <f t="shared" si="22"/>
        <v>0</v>
      </c>
      <c r="F101" s="3">
        <f t="shared" si="23"/>
        <v>0</v>
      </c>
      <c r="G101" s="3">
        <f t="shared" si="24"/>
        <v>1</v>
      </c>
      <c r="H101" s="95">
        <f t="shared" si="25"/>
        <v>1</v>
      </c>
      <c r="I101" s="155">
        <f t="shared" si="26"/>
        <v>0</v>
      </c>
      <c r="J101" s="95">
        <f t="shared" si="27"/>
        <v>0</v>
      </c>
      <c r="K101" s="155">
        <f t="shared" si="28"/>
        <v>1</v>
      </c>
      <c r="S101" s="87" t="s">
        <v>260</v>
      </c>
      <c r="T101" s="87">
        <v>6</v>
      </c>
    </row>
    <row r="102" spans="1:20" x14ac:dyDescent="0.25">
      <c r="A102" s="62" t="s">
        <v>17</v>
      </c>
      <c r="B102" s="62" t="s">
        <v>270</v>
      </c>
      <c r="C102" s="72">
        <f t="shared" si="20"/>
        <v>21</v>
      </c>
      <c r="D102" s="64">
        <f t="shared" si="21"/>
        <v>2</v>
      </c>
      <c r="E102" s="3">
        <f t="shared" si="22"/>
        <v>1</v>
      </c>
      <c r="F102" s="3">
        <f t="shared" si="23"/>
        <v>0</v>
      </c>
      <c r="G102" s="3">
        <f t="shared" si="24"/>
        <v>3</v>
      </c>
      <c r="H102" s="95">
        <f t="shared" si="25"/>
        <v>3</v>
      </c>
      <c r="I102" s="155">
        <f t="shared" si="26"/>
        <v>2</v>
      </c>
      <c r="J102" s="95">
        <f t="shared" si="27"/>
        <v>1</v>
      </c>
      <c r="K102" s="155">
        <f t="shared" si="28"/>
        <v>1</v>
      </c>
      <c r="S102" s="87" t="s">
        <v>261</v>
      </c>
      <c r="T102" s="87">
        <v>5</v>
      </c>
    </row>
    <row r="103" spans="1:20" x14ac:dyDescent="0.25">
      <c r="A103" s="62" t="s">
        <v>17</v>
      </c>
      <c r="B103" s="62" t="s">
        <v>271</v>
      </c>
      <c r="C103" s="72">
        <f t="shared" si="20"/>
        <v>33</v>
      </c>
      <c r="D103" s="64">
        <f t="shared" si="21"/>
        <v>3</v>
      </c>
      <c r="E103" s="3">
        <f t="shared" si="22"/>
        <v>1</v>
      </c>
      <c r="F103" s="3">
        <f t="shared" si="23"/>
        <v>0</v>
      </c>
      <c r="G103" s="3">
        <f t="shared" si="24"/>
        <v>4</v>
      </c>
      <c r="H103" s="95">
        <f t="shared" si="25"/>
        <v>4</v>
      </c>
      <c r="I103" s="155">
        <f t="shared" si="26"/>
        <v>3</v>
      </c>
      <c r="J103" s="95">
        <f t="shared" si="27"/>
        <v>2</v>
      </c>
      <c r="K103" s="155">
        <f t="shared" si="28"/>
        <v>1</v>
      </c>
      <c r="S103" s="87" t="s">
        <v>262</v>
      </c>
      <c r="T103" s="87">
        <v>10</v>
      </c>
    </row>
    <row r="104" spans="1:20" x14ac:dyDescent="0.25">
      <c r="A104" s="62" t="s">
        <v>17</v>
      </c>
      <c r="B104" s="62" t="s">
        <v>272</v>
      </c>
      <c r="C104" s="72">
        <f t="shared" si="20"/>
        <v>5</v>
      </c>
      <c r="D104" s="64">
        <f t="shared" si="21"/>
        <v>1</v>
      </c>
      <c r="E104" s="3">
        <f t="shared" si="22"/>
        <v>0</v>
      </c>
      <c r="F104" s="3">
        <f t="shared" si="23"/>
        <v>0</v>
      </c>
      <c r="G104" s="3">
        <f t="shared" si="24"/>
        <v>1</v>
      </c>
      <c r="H104" s="95">
        <f t="shared" si="25"/>
        <v>1</v>
      </c>
      <c r="I104" s="155">
        <f t="shared" si="26"/>
        <v>0</v>
      </c>
      <c r="J104" s="95">
        <f t="shared" si="27"/>
        <v>0</v>
      </c>
      <c r="K104" s="155">
        <f t="shared" si="28"/>
        <v>1</v>
      </c>
      <c r="S104" s="87" t="s">
        <v>263</v>
      </c>
      <c r="T104" s="87">
        <v>2</v>
      </c>
    </row>
    <row r="105" spans="1:20" x14ac:dyDescent="0.25">
      <c r="A105" s="62" t="s">
        <v>17</v>
      </c>
      <c r="B105" s="62" t="s">
        <v>273</v>
      </c>
      <c r="C105" s="72">
        <f t="shared" si="20"/>
        <v>5</v>
      </c>
      <c r="D105" s="64">
        <f t="shared" si="21"/>
        <v>1</v>
      </c>
      <c r="E105" s="3">
        <f t="shared" si="22"/>
        <v>0</v>
      </c>
      <c r="F105" s="3">
        <f t="shared" si="23"/>
        <v>0</v>
      </c>
      <c r="G105" s="3">
        <f t="shared" si="24"/>
        <v>1</v>
      </c>
      <c r="H105" s="95">
        <f t="shared" si="25"/>
        <v>1</v>
      </c>
      <c r="I105" s="155">
        <f t="shared" si="26"/>
        <v>0</v>
      </c>
      <c r="J105" s="95">
        <f t="shared" si="27"/>
        <v>0</v>
      </c>
      <c r="K105" s="155">
        <f t="shared" si="28"/>
        <v>1</v>
      </c>
      <c r="S105" s="87" t="s">
        <v>264</v>
      </c>
      <c r="T105" s="87">
        <v>9</v>
      </c>
    </row>
    <row r="106" spans="1:20" x14ac:dyDescent="0.25">
      <c r="A106" s="62" t="s">
        <v>18</v>
      </c>
      <c r="B106" s="62" t="s">
        <v>274</v>
      </c>
      <c r="C106" s="72">
        <f t="shared" si="20"/>
        <v>8</v>
      </c>
      <c r="D106" s="64">
        <f t="shared" si="21"/>
        <v>1</v>
      </c>
      <c r="E106" s="3">
        <f t="shared" si="22"/>
        <v>0</v>
      </c>
      <c r="F106" s="3">
        <f t="shared" si="23"/>
        <v>0</v>
      </c>
      <c r="G106" s="3">
        <f t="shared" si="24"/>
        <v>1</v>
      </c>
      <c r="H106" s="95">
        <f t="shared" si="25"/>
        <v>1</v>
      </c>
      <c r="I106" s="155">
        <f t="shared" si="26"/>
        <v>0</v>
      </c>
      <c r="J106" s="95">
        <f t="shared" si="27"/>
        <v>0</v>
      </c>
      <c r="K106" s="155">
        <f t="shared" si="28"/>
        <v>1</v>
      </c>
      <c r="R106" s="87" t="s">
        <v>314</v>
      </c>
      <c r="T106" s="87">
        <v>54</v>
      </c>
    </row>
    <row r="107" spans="1:20" x14ac:dyDescent="0.25">
      <c r="A107" s="62" t="s">
        <v>18</v>
      </c>
      <c r="B107" s="62" t="s">
        <v>275</v>
      </c>
      <c r="C107" s="72">
        <f t="shared" si="20"/>
        <v>20</v>
      </c>
      <c r="D107" s="64">
        <f t="shared" si="21"/>
        <v>1</v>
      </c>
      <c r="E107" s="3">
        <f t="shared" si="22"/>
        <v>1</v>
      </c>
      <c r="F107" s="3">
        <f t="shared" si="23"/>
        <v>0</v>
      </c>
      <c r="G107" s="3">
        <f t="shared" si="24"/>
        <v>2</v>
      </c>
      <c r="H107" s="95">
        <f t="shared" si="25"/>
        <v>2</v>
      </c>
      <c r="I107" s="155">
        <f t="shared" si="26"/>
        <v>2</v>
      </c>
      <c r="J107" s="95">
        <f t="shared" si="27"/>
        <v>1</v>
      </c>
      <c r="K107" s="155">
        <f t="shared" si="28"/>
        <v>0</v>
      </c>
      <c r="R107" s="87" t="s">
        <v>17</v>
      </c>
      <c r="S107" s="87" t="s">
        <v>265</v>
      </c>
      <c r="T107" s="87">
        <v>12</v>
      </c>
    </row>
    <row r="108" spans="1:20" x14ac:dyDescent="0.25">
      <c r="A108" s="62" t="s">
        <v>18</v>
      </c>
      <c r="B108" s="62" t="s">
        <v>276</v>
      </c>
      <c r="C108" s="72">
        <f t="shared" si="20"/>
        <v>22</v>
      </c>
      <c r="D108" s="64">
        <f t="shared" si="21"/>
        <v>2</v>
      </c>
      <c r="E108" s="3">
        <f t="shared" si="22"/>
        <v>1</v>
      </c>
      <c r="F108" s="3">
        <f t="shared" si="23"/>
        <v>0</v>
      </c>
      <c r="G108" s="3">
        <f t="shared" si="24"/>
        <v>3</v>
      </c>
      <c r="H108" s="95">
        <f t="shared" si="25"/>
        <v>3</v>
      </c>
      <c r="I108" s="155">
        <f t="shared" si="26"/>
        <v>2</v>
      </c>
      <c r="J108" s="95">
        <f t="shared" si="27"/>
        <v>1</v>
      </c>
      <c r="K108" s="155">
        <f t="shared" si="28"/>
        <v>1</v>
      </c>
      <c r="S108" s="87" t="s">
        <v>266</v>
      </c>
      <c r="T108" s="87">
        <v>3</v>
      </c>
    </row>
    <row r="109" spans="1:20" x14ac:dyDescent="0.25">
      <c r="A109" s="62" t="s">
        <v>19</v>
      </c>
      <c r="B109" s="62" t="s">
        <v>277</v>
      </c>
      <c r="C109" s="72">
        <f t="shared" si="20"/>
        <v>88</v>
      </c>
      <c r="D109" s="64">
        <f t="shared" si="21"/>
        <v>6</v>
      </c>
      <c r="E109" s="3">
        <f t="shared" si="22"/>
        <v>3</v>
      </c>
      <c r="F109" s="3">
        <f t="shared" si="23"/>
        <v>0</v>
      </c>
      <c r="G109" s="3">
        <f t="shared" si="24"/>
        <v>9</v>
      </c>
      <c r="H109" s="95">
        <f t="shared" si="25"/>
        <v>9</v>
      </c>
      <c r="I109" s="155">
        <f t="shared" si="26"/>
        <v>8</v>
      </c>
      <c r="J109" s="95">
        <f t="shared" si="27"/>
        <v>5</v>
      </c>
      <c r="K109" s="155">
        <f t="shared" si="28"/>
        <v>1</v>
      </c>
      <c r="S109" s="87" t="s">
        <v>267</v>
      </c>
      <c r="T109" s="87">
        <v>16</v>
      </c>
    </row>
    <row r="110" spans="1:20" x14ac:dyDescent="0.25">
      <c r="A110" s="62" t="s">
        <v>20</v>
      </c>
      <c r="B110" s="62" t="s">
        <v>278</v>
      </c>
      <c r="C110" s="72">
        <f t="shared" si="20"/>
        <v>19</v>
      </c>
      <c r="D110" s="64">
        <f t="shared" si="21"/>
        <v>1</v>
      </c>
      <c r="E110" s="3">
        <f t="shared" si="22"/>
        <v>1</v>
      </c>
      <c r="F110" s="3">
        <f t="shared" si="23"/>
        <v>0</v>
      </c>
      <c r="G110" s="3">
        <f t="shared" si="24"/>
        <v>2</v>
      </c>
      <c r="H110" s="95">
        <f t="shared" si="25"/>
        <v>2</v>
      </c>
      <c r="I110" s="155">
        <f t="shared" si="26"/>
        <v>2</v>
      </c>
      <c r="J110" s="95">
        <f t="shared" si="27"/>
        <v>1</v>
      </c>
      <c r="K110" s="155">
        <f t="shared" si="28"/>
        <v>0</v>
      </c>
      <c r="S110" s="87" t="s">
        <v>268</v>
      </c>
      <c r="T110" s="87">
        <v>11</v>
      </c>
    </row>
    <row r="111" spans="1:20" x14ac:dyDescent="0.25">
      <c r="A111" s="62" t="s">
        <v>21</v>
      </c>
      <c r="B111" s="62" t="s">
        <v>279</v>
      </c>
      <c r="C111" s="72">
        <f t="shared" si="20"/>
        <v>28</v>
      </c>
      <c r="D111" s="64">
        <f t="shared" si="21"/>
        <v>2</v>
      </c>
      <c r="E111" s="3">
        <f t="shared" si="22"/>
        <v>1</v>
      </c>
      <c r="F111" s="3">
        <f t="shared" si="23"/>
        <v>0</v>
      </c>
      <c r="G111" s="3">
        <f t="shared" si="24"/>
        <v>3</v>
      </c>
      <c r="H111" s="95">
        <f t="shared" si="25"/>
        <v>3</v>
      </c>
      <c r="I111" s="155">
        <f t="shared" si="26"/>
        <v>3</v>
      </c>
      <c r="J111" s="95">
        <f t="shared" si="27"/>
        <v>2</v>
      </c>
      <c r="K111" s="155">
        <f t="shared" si="28"/>
        <v>0</v>
      </c>
      <c r="S111" s="87" t="s">
        <v>269</v>
      </c>
      <c r="T111" s="87">
        <v>6</v>
      </c>
    </row>
    <row r="112" spans="1:20" x14ac:dyDescent="0.25">
      <c r="A112" s="62" t="s">
        <v>21</v>
      </c>
      <c r="B112" s="62" t="s">
        <v>280</v>
      </c>
      <c r="C112" s="72">
        <f t="shared" si="20"/>
        <v>15</v>
      </c>
      <c r="D112" s="64">
        <f t="shared" si="21"/>
        <v>1</v>
      </c>
      <c r="E112" s="3">
        <f t="shared" si="22"/>
        <v>1</v>
      </c>
      <c r="F112" s="3">
        <f t="shared" si="23"/>
        <v>0</v>
      </c>
      <c r="G112" s="3">
        <f t="shared" si="24"/>
        <v>2</v>
      </c>
      <c r="H112" s="95">
        <f t="shared" si="25"/>
        <v>2</v>
      </c>
      <c r="I112" s="155">
        <f t="shared" si="26"/>
        <v>2</v>
      </c>
      <c r="J112" s="95">
        <f t="shared" si="27"/>
        <v>1</v>
      </c>
      <c r="K112" s="155">
        <f t="shared" si="28"/>
        <v>0</v>
      </c>
      <c r="S112" s="87" t="s">
        <v>270</v>
      </c>
      <c r="T112" s="87">
        <v>21</v>
      </c>
    </row>
    <row r="113" spans="1:20" x14ac:dyDescent="0.25">
      <c r="A113" s="62" t="s">
        <v>22</v>
      </c>
      <c r="B113" s="62" t="s">
        <v>281</v>
      </c>
      <c r="C113" s="72">
        <f t="shared" si="20"/>
        <v>1</v>
      </c>
      <c r="D113" s="64">
        <f t="shared" si="21"/>
        <v>1</v>
      </c>
      <c r="E113" s="3">
        <f t="shared" si="22"/>
        <v>0</v>
      </c>
      <c r="F113" s="3">
        <f t="shared" si="23"/>
        <v>0</v>
      </c>
      <c r="G113" s="3">
        <f t="shared" si="24"/>
        <v>1</v>
      </c>
      <c r="H113" s="95">
        <f t="shared" si="25"/>
        <v>1</v>
      </c>
      <c r="I113" s="155">
        <f t="shared" si="26"/>
        <v>0</v>
      </c>
      <c r="J113" s="95">
        <f t="shared" si="27"/>
        <v>0</v>
      </c>
      <c r="K113" s="155">
        <f t="shared" si="28"/>
        <v>1</v>
      </c>
      <c r="S113" s="87" t="s">
        <v>271</v>
      </c>
      <c r="T113" s="87">
        <v>33</v>
      </c>
    </row>
    <row r="114" spans="1:20" x14ac:dyDescent="0.25">
      <c r="A114" s="62" t="s">
        <v>23</v>
      </c>
      <c r="B114" s="62" t="s">
        <v>282</v>
      </c>
      <c r="C114" s="72">
        <f t="shared" si="20"/>
        <v>7</v>
      </c>
      <c r="D114" s="64">
        <f t="shared" si="21"/>
        <v>1</v>
      </c>
      <c r="E114" s="3">
        <f t="shared" si="22"/>
        <v>0</v>
      </c>
      <c r="F114" s="3">
        <f t="shared" si="23"/>
        <v>0</v>
      </c>
      <c r="G114" s="3">
        <f t="shared" si="24"/>
        <v>1</v>
      </c>
      <c r="H114" s="95">
        <f t="shared" si="25"/>
        <v>1</v>
      </c>
      <c r="I114" s="155">
        <f t="shared" si="26"/>
        <v>0</v>
      </c>
      <c r="J114" s="95">
        <f t="shared" si="27"/>
        <v>0</v>
      </c>
      <c r="K114" s="155">
        <f t="shared" si="28"/>
        <v>1</v>
      </c>
      <c r="S114" s="87" t="s">
        <v>272</v>
      </c>
      <c r="T114" s="87">
        <v>5</v>
      </c>
    </row>
    <row r="115" spans="1:20" x14ac:dyDescent="0.25">
      <c r="A115" s="62" t="s">
        <v>23</v>
      </c>
      <c r="B115" s="62" t="s">
        <v>283</v>
      </c>
      <c r="C115" s="72">
        <f t="shared" si="20"/>
        <v>39</v>
      </c>
      <c r="D115" s="64">
        <f t="shared" si="21"/>
        <v>3</v>
      </c>
      <c r="E115" s="3">
        <f t="shared" si="22"/>
        <v>1</v>
      </c>
      <c r="F115" s="3">
        <f t="shared" si="23"/>
        <v>0</v>
      </c>
      <c r="G115" s="3">
        <f t="shared" si="24"/>
        <v>4</v>
      </c>
      <c r="H115" s="95">
        <f t="shared" si="25"/>
        <v>4</v>
      </c>
      <c r="I115" s="155">
        <f t="shared" si="26"/>
        <v>3</v>
      </c>
      <c r="J115" s="95">
        <f t="shared" si="27"/>
        <v>2</v>
      </c>
      <c r="K115" s="155">
        <f t="shared" si="28"/>
        <v>1</v>
      </c>
      <c r="S115" s="87" t="s">
        <v>273</v>
      </c>
      <c r="T115" s="87">
        <v>5</v>
      </c>
    </row>
    <row r="116" spans="1:20" x14ac:dyDescent="0.25">
      <c r="A116" s="62" t="s">
        <v>23</v>
      </c>
      <c r="B116" s="62" t="s">
        <v>284</v>
      </c>
      <c r="C116" s="72">
        <f t="shared" si="20"/>
        <v>11</v>
      </c>
      <c r="D116" s="64">
        <f t="shared" si="21"/>
        <v>2</v>
      </c>
      <c r="E116" s="3">
        <f t="shared" si="22"/>
        <v>0</v>
      </c>
      <c r="F116" s="3">
        <f t="shared" si="23"/>
        <v>0</v>
      </c>
      <c r="G116" s="3">
        <f t="shared" si="24"/>
        <v>2</v>
      </c>
      <c r="H116" s="95">
        <f t="shared" si="25"/>
        <v>2</v>
      </c>
      <c r="I116" s="155">
        <f t="shared" si="26"/>
        <v>1</v>
      </c>
      <c r="J116" s="95">
        <f t="shared" si="27"/>
        <v>1</v>
      </c>
      <c r="K116" s="155">
        <f t="shared" si="28"/>
        <v>1</v>
      </c>
      <c r="R116" s="87" t="s">
        <v>308</v>
      </c>
      <c r="T116" s="87">
        <v>112</v>
      </c>
    </row>
    <row r="117" spans="1:20" x14ac:dyDescent="0.25">
      <c r="A117" s="62" t="s">
        <v>23</v>
      </c>
      <c r="B117" s="62" t="s">
        <v>285</v>
      </c>
      <c r="C117" s="72">
        <f t="shared" si="20"/>
        <v>15</v>
      </c>
      <c r="D117" s="64">
        <f t="shared" si="21"/>
        <v>1</v>
      </c>
      <c r="E117" s="3">
        <f t="shared" si="22"/>
        <v>1</v>
      </c>
      <c r="F117" s="3">
        <f t="shared" si="23"/>
        <v>0</v>
      </c>
      <c r="G117" s="3">
        <f t="shared" si="24"/>
        <v>2</v>
      </c>
      <c r="H117" s="95">
        <f t="shared" si="25"/>
        <v>2</v>
      </c>
      <c r="I117" s="155">
        <f t="shared" si="26"/>
        <v>2</v>
      </c>
      <c r="J117" s="95">
        <f t="shared" si="27"/>
        <v>1</v>
      </c>
      <c r="K117" s="155">
        <f t="shared" si="28"/>
        <v>0</v>
      </c>
      <c r="R117" s="87" t="s">
        <v>18</v>
      </c>
      <c r="S117" s="87" t="s">
        <v>274</v>
      </c>
      <c r="T117" s="87">
        <v>8</v>
      </c>
    </row>
    <row r="118" spans="1:20" x14ac:dyDescent="0.25">
      <c r="A118" s="62" t="s">
        <v>23</v>
      </c>
      <c r="B118" s="62" t="s">
        <v>286</v>
      </c>
      <c r="C118" s="72">
        <f t="shared" si="20"/>
        <v>11</v>
      </c>
      <c r="D118" s="64">
        <f t="shared" si="21"/>
        <v>2</v>
      </c>
      <c r="E118" s="3">
        <f t="shared" si="22"/>
        <v>0</v>
      </c>
      <c r="F118" s="3">
        <f t="shared" si="23"/>
        <v>0</v>
      </c>
      <c r="G118" s="3">
        <f t="shared" si="24"/>
        <v>2</v>
      </c>
      <c r="H118" s="95">
        <f t="shared" si="25"/>
        <v>2</v>
      </c>
      <c r="I118" s="155">
        <f t="shared" si="26"/>
        <v>1</v>
      </c>
      <c r="J118" s="95">
        <f t="shared" si="27"/>
        <v>1</v>
      </c>
      <c r="K118" s="155">
        <f t="shared" si="28"/>
        <v>1</v>
      </c>
      <c r="S118" s="87" t="s">
        <v>275</v>
      </c>
      <c r="T118" s="87">
        <v>20</v>
      </c>
    </row>
    <row r="119" spans="1:20" x14ac:dyDescent="0.25">
      <c r="A119" s="62" t="s">
        <v>23</v>
      </c>
      <c r="B119" s="62" t="s">
        <v>287</v>
      </c>
      <c r="C119" s="72">
        <f t="shared" si="20"/>
        <v>31</v>
      </c>
      <c r="D119" s="64">
        <f t="shared" si="21"/>
        <v>3</v>
      </c>
      <c r="E119" s="3">
        <f t="shared" si="22"/>
        <v>1</v>
      </c>
      <c r="F119" s="3">
        <f t="shared" si="23"/>
        <v>0</v>
      </c>
      <c r="G119" s="3">
        <f t="shared" si="24"/>
        <v>4</v>
      </c>
      <c r="H119" s="95">
        <f t="shared" si="25"/>
        <v>4</v>
      </c>
      <c r="I119" s="155">
        <f t="shared" si="26"/>
        <v>3</v>
      </c>
      <c r="J119" s="95">
        <f t="shared" si="27"/>
        <v>2</v>
      </c>
      <c r="K119" s="155">
        <f t="shared" si="28"/>
        <v>1</v>
      </c>
      <c r="S119" s="87" t="s">
        <v>276</v>
      </c>
      <c r="T119" s="87">
        <v>22</v>
      </c>
    </row>
    <row r="120" spans="1:20" x14ac:dyDescent="0.25">
      <c r="A120" s="62" t="s">
        <v>23</v>
      </c>
      <c r="B120" s="62" t="s">
        <v>288</v>
      </c>
      <c r="C120" s="72">
        <f t="shared" si="20"/>
        <v>8</v>
      </c>
      <c r="D120" s="64">
        <f t="shared" si="21"/>
        <v>1</v>
      </c>
      <c r="E120" s="3">
        <f t="shared" si="22"/>
        <v>0</v>
      </c>
      <c r="F120" s="3">
        <f t="shared" si="23"/>
        <v>0</v>
      </c>
      <c r="G120" s="3">
        <f t="shared" si="24"/>
        <v>1</v>
      </c>
      <c r="H120" s="95">
        <f t="shared" si="25"/>
        <v>1</v>
      </c>
      <c r="I120" s="155">
        <f t="shared" si="26"/>
        <v>0</v>
      </c>
      <c r="J120" s="95">
        <f t="shared" si="27"/>
        <v>0</v>
      </c>
      <c r="K120" s="155">
        <f t="shared" si="28"/>
        <v>1</v>
      </c>
      <c r="R120" s="87" t="s">
        <v>309</v>
      </c>
      <c r="T120" s="87">
        <v>50</v>
      </c>
    </row>
    <row r="121" spans="1:20" x14ac:dyDescent="0.25">
      <c r="A121" s="62" t="s">
        <v>23</v>
      </c>
      <c r="B121" s="62" t="s">
        <v>289</v>
      </c>
      <c r="C121" s="72">
        <f t="shared" si="20"/>
        <v>6</v>
      </c>
      <c r="D121" s="64">
        <f t="shared" si="21"/>
        <v>1</v>
      </c>
      <c r="E121" s="3">
        <f t="shared" si="22"/>
        <v>0</v>
      </c>
      <c r="F121" s="3">
        <f t="shared" si="23"/>
        <v>0</v>
      </c>
      <c r="G121" s="3">
        <f t="shared" si="24"/>
        <v>1</v>
      </c>
      <c r="H121" s="95">
        <f t="shared" si="25"/>
        <v>1</v>
      </c>
      <c r="I121" s="155">
        <f t="shared" si="26"/>
        <v>0</v>
      </c>
      <c r="J121" s="95">
        <f t="shared" si="27"/>
        <v>0</v>
      </c>
      <c r="K121" s="155">
        <f t="shared" si="28"/>
        <v>1</v>
      </c>
      <c r="R121" s="87" t="s">
        <v>19</v>
      </c>
      <c r="S121" s="87" t="s">
        <v>277</v>
      </c>
      <c r="T121" s="87">
        <v>88</v>
      </c>
    </row>
    <row r="122" spans="1:20" x14ac:dyDescent="0.25">
      <c r="A122" s="62" t="s">
        <v>23</v>
      </c>
      <c r="B122" s="62" t="s">
        <v>290</v>
      </c>
      <c r="C122" s="72">
        <f t="shared" si="20"/>
        <v>72</v>
      </c>
      <c r="D122" s="64">
        <f t="shared" si="21"/>
        <v>5</v>
      </c>
      <c r="E122" s="3">
        <f t="shared" si="22"/>
        <v>3</v>
      </c>
      <c r="F122" s="3">
        <f t="shared" si="23"/>
        <v>0</v>
      </c>
      <c r="G122" s="3">
        <f t="shared" si="24"/>
        <v>8</v>
      </c>
      <c r="H122" s="95">
        <f t="shared" si="25"/>
        <v>8</v>
      </c>
      <c r="I122" s="155">
        <f t="shared" si="26"/>
        <v>7</v>
      </c>
      <c r="J122" s="95">
        <f t="shared" si="27"/>
        <v>4</v>
      </c>
      <c r="K122" s="155">
        <f t="shared" si="28"/>
        <v>1</v>
      </c>
      <c r="R122" s="87" t="s">
        <v>315</v>
      </c>
      <c r="T122" s="87">
        <v>88</v>
      </c>
    </row>
    <row r="123" spans="1:20" x14ac:dyDescent="0.25">
      <c r="A123" s="126"/>
      <c r="B123" s="127"/>
      <c r="C123" s="127"/>
      <c r="D123" s="124"/>
      <c r="E123" s="125"/>
      <c r="F123" s="125"/>
      <c r="G123" s="125"/>
      <c r="H123" s="154"/>
      <c r="I123" s="144"/>
      <c r="J123" s="155"/>
      <c r="K123" s="155"/>
      <c r="R123" s="87" t="s">
        <v>20</v>
      </c>
      <c r="S123" s="87" t="s">
        <v>278</v>
      </c>
      <c r="T123" s="87">
        <v>19</v>
      </c>
    </row>
    <row r="124" spans="1:20" x14ac:dyDescent="0.25">
      <c r="A124" s="126"/>
      <c r="B124" s="127"/>
      <c r="C124" s="127"/>
      <c r="D124" s="124"/>
      <c r="E124" s="125"/>
      <c r="F124" s="125"/>
      <c r="G124" s="125"/>
      <c r="H124" s="154"/>
      <c r="I124" s="144"/>
      <c r="J124" s="155"/>
      <c r="K124" s="155"/>
      <c r="R124" s="87" t="s">
        <v>316</v>
      </c>
      <c r="T124" s="87">
        <v>19</v>
      </c>
    </row>
    <row r="125" spans="1:20" x14ac:dyDescent="0.25">
      <c r="A125" s="126"/>
      <c r="B125" s="127"/>
      <c r="C125" s="127"/>
      <c r="D125" s="124"/>
      <c r="E125" s="125"/>
      <c r="F125" s="125"/>
      <c r="G125" s="125"/>
      <c r="H125" s="154"/>
      <c r="I125" s="144"/>
      <c r="J125" s="155"/>
      <c r="K125" s="155"/>
      <c r="R125" s="87" t="s">
        <v>21</v>
      </c>
      <c r="S125" s="87" t="s">
        <v>279</v>
      </c>
      <c r="T125" s="87">
        <v>28</v>
      </c>
    </row>
    <row r="126" spans="1:20" x14ac:dyDescent="0.25">
      <c r="A126" s="97" t="s">
        <v>88</v>
      </c>
      <c r="B126" s="121"/>
      <c r="N126" s="95" t="s">
        <v>75</v>
      </c>
      <c r="O126" s="95">
        <v>1601</v>
      </c>
      <c r="S126" s="87" t="s">
        <v>280</v>
      </c>
      <c r="T126" s="87">
        <v>15</v>
      </c>
    </row>
    <row r="127" spans="1:20" x14ac:dyDescent="0.25">
      <c r="R127" s="87" t="s">
        <v>310</v>
      </c>
      <c r="T127" s="87">
        <v>43</v>
      </c>
    </row>
    <row r="128" spans="1:20" x14ac:dyDescent="0.25">
      <c r="E128" s="33" t="s">
        <v>55</v>
      </c>
      <c r="R128" s="87" t="s">
        <v>22</v>
      </c>
      <c r="S128" s="87" t="s">
        <v>281</v>
      </c>
      <c r="T128" s="87">
        <v>1</v>
      </c>
    </row>
    <row r="129" spans="1:20" ht="30" x14ac:dyDescent="0.25">
      <c r="A129" s="11" t="s">
        <v>54</v>
      </c>
      <c r="B129" s="119"/>
      <c r="C129" s="19"/>
      <c r="D129" s="32" t="s">
        <v>53</v>
      </c>
      <c r="E129" s="31">
        <v>0.1</v>
      </c>
      <c r="R129" s="87" t="s">
        <v>317</v>
      </c>
      <c r="T129" s="87">
        <v>1</v>
      </c>
    </row>
    <row r="130" spans="1:20" x14ac:dyDescent="0.25">
      <c r="R130" s="87" t="s">
        <v>23</v>
      </c>
      <c r="S130" s="87" t="s">
        <v>282</v>
      </c>
      <c r="T130" s="87">
        <v>7</v>
      </c>
    </row>
    <row r="131" spans="1:20" x14ac:dyDescent="0.25">
      <c r="S131" s="87" t="s">
        <v>283</v>
      </c>
      <c r="T131" s="87">
        <v>39</v>
      </c>
    </row>
    <row r="132" spans="1:20" x14ac:dyDescent="0.25">
      <c r="S132" s="87" t="s">
        <v>284</v>
      </c>
      <c r="T132" s="87">
        <v>11</v>
      </c>
    </row>
    <row r="133" spans="1:20" x14ac:dyDescent="0.25">
      <c r="S133" s="87" t="s">
        <v>285</v>
      </c>
      <c r="T133" s="87">
        <v>15</v>
      </c>
    </row>
    <row r="134" spans="1:20" x14ac:dyDescent="0.25">
      <c r="S134" s="87" t="s">
        <v>286</v>
      </c>
      <c r="T134" s="87">
        <v>11</v>
      </c>
    </row>
    <row r="135" spans="1:20" x14ac:dyDescent="0.25">
      <c r="S135" s="87" t="s">
        <v>287</v>
      </c>
      <c r="T135" s="87">
        <v>31</v>
      </c>
    </row>
    <row r="136" spans="1:20" x14ac:dyDescent="0.25">
      <c r="S136" s="87" t="s">
        <v>288</v>
      </c>
      <c r="T136" s="87">
        <v>8</v>
      </c>
    </row>
    <row r="137" spans="1:20" x14ac:dyDescent="0.25">
      <c r="S137" s="87" t="s">
        <v>289</v>
      </c>
      <c r="T137" s="87">
        <v>6</v>
      </c>
    </row>
    <row r="138" spans="1:20" x14ac:dyDescent="0.25">
      <c r="S138" s="87" t="s">
        <v>290</v>
      </c>
      <c r="T138" s="87">
        <v>72</v>
      </c>
    </row>
    <row r="139" spans="1:20" x14ac:dyDescent="0.25">
      <c r="R139" s="87" t="s">
        <v>311</v>
      </c>
      <c r="T139" s="87">
        <v>200</v>
      </c>
    </row>
    <row r="140" spans="1:20" x14ac:dyDescent="0.25">
      <c r="R140" s="87" t="s">
        <v>82</v>
      </c>
      <c r="S140" s="87" t="s">
        <v>82</v>
      </c>
    </row>
    <row r="141" spans="1:20" x14ac:dyDescent="0.25">
      <c r="R141" s="87" t="s">
        <v>319</v>
      </c>
    </row>
    <row r="142" spans="1:20" x14ac:dyDescent="0.25">
      <c r="R142" s="87" t="s">
        <v>75</v>
      </c>
      <c r="T142" s="87">
        <v>1601</v>
      </c>
    </row>
  </sheetData>
  <mergeCells count="10">
    <mergeCell ref="G4:G5"/>
    <mergeCell ref="D3:G3"/>
    <mergeCell ref="D2:G2"/>
    <mergeCell ref="D1:G1"/>
    <mergeCell ref="A1:A5"/>
    <mergeCell ref="C1:C5"/>
    <mergeCell ref="D4:D5"/>
    <mergeCell ref="E4:E5"/>
    <mergeCell ref="F4:F5"/>
    <mergeCell ref="B1:B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8C672-DD6E-4899-A286-B4FD6C3237F5}">
  <sheetPr>
    <tabColor rgb="FF002060"/>
  </sheetPr>
  <dimension ref="A1:F31"/>
  <sheetViews>
    <sheetView topLeftCell="A10" workbookViewId="0">
      <selection activeCell="D32" sqref="D32"/>
    </sheetView>
  </sheetViews>
  <sheetFormatPr defaultRowHeight="15" x14ac:dyDescent="0.25"/>
  <cols>
    <col min="1" max="4" width="30" customWidth="1"/>
  </cols>
  <sheetData>
    <row r="1" spans="1:6" x14ac:dyDescent="0.25">
      <c r="A1" s="166" t="s">
        <v>0</v>
      </c>
      <c r="B1" s="170" t="s">
        <v>91</v>
      </c>
      <c r="C1" s="175" t="s">
        <v>1</v>
      </c>
      <c r="D1" s="176"/>
      <c r="E1" s="176"/>
      <c r="F1" s="176"/>
    </row>
    <row r="2" spans="1:6" x14ac:dyDescent="0.25">
      <c r="A2" s="166"/>
      <c r="B2" s="171"/>
      <c r="C2" s="193" t="s">
        <v>101</v>
      </c>
      <c r="D2" s="194"/>
      <c r="E2" s="194"/>
      <c r="F2" s="194"/>
    </row>
    <row r="3" spans="1:6" x14ac:dyDescent="0.25">
      <c r="A3" s="166"/>
      <c r="B3" s="171"/>
      <c r="C3" s="191" t="str">
        <f>D31*100&amp;"% degli allevamenti di grandi dimensioni"</f>
        <v>10% degli allevamenti di grandi dimensioni</v>
      </c>
      <c r="D3" s="192"/>
      <c r="E3" s="192"/>
      <c r="F3" s="192"/>
    </row>
    <row r="4" spans="1:6" x14ac:dyDescent="0.25">
      <c r="A4" s="166"/>
      <c r="B4" s="171"/>
      <c r="C4" s="170" t="s">
        <v>98</v>
      </c>
      <c r="D4" s="170" t="s">
        <v>97</v>
      </c>
      <c r="E4" s="170" t="s">
        <v>95</v>
      </c>
      <c r="F4" s="170" t="s">
        <v>96</v>
      </c>
    </row>
    <row r="5" spans="1:6" x14ac:dyDescent="0.25">
      <c r="A5" s="166"/>
      <c r="B5" s="172"/>
      <c r="C5" s="172"/>
      <c r="D5" s="172"/>
      <c r="E5" s="172"/>
      <c r="F5" s="172"/>
    </row>
    <row r="6" spans="1:6" x14ac:dyDescent="0.25">
      <c r="A6" s="66" t="s">
        <v>3</v>
      </c>
      <c r="B6" s="66">
        <f>SUMIFS(Ovaiole!C:C,Ovaiole!$A:$A,'Ovaiole REG'!$A6)</f>
        <v>41</v>
      </c>
      <c r="C6" s="66">
        <f>SUMIFS(Ovaiole!D:D,Ovaiole!$A:$A,'Ovaiole REG'!$A6)</f>
        <v>5</v>
      </c>
      <c r="D6" s="66">
        <f>SUMIFS(Ovaiole!E:E,Ovaiole!$A:$A,'Ovaiole REG'!$A6)</f>
        <v>1</v>
      </c>
      <c r="E6" s="66">
        <f>SUMIFS(Ovaiole!F:F,Ovaiole!$A:$A,'Ovaiole REG'!$A6)</f>
        <v>0</v>
      </c>
      <c r="F6" s="3">
        <f>SUM(C6:E6)</f>
        <v>6</v>
      </c>
    </row>
    <row r="7" spans="1:6" x14ac:dyDescent="0.25">
      <c r="A7" s="66" t="s">
        <v>4</v>
      </c>
      <c r="B7" s="66">
        <f>SUMIFS(Ovaiole!C:C,Ovaiole!$A:$A,'Ovaiole REG'!$A7)</f>
        <v>9</v>
      </c>
      <c r="C7" s="66">
        <f>SUMIFS(Ovaiole!D:D,Ovaiole!$A:$A,'Ovaiole REG'!$A7)</f>
        <v>2</v>
      </c>
      <c r="D7" s="66">
        <f>SUMIFS(Ovaiole!E:E,Ovaiole!$A:$A,'Ovaiole REG'!$A7)</f>
        <v>0</v>
      </c>
      <c r="E7" s="66">
        <f>SUMIFS(Ovaiole!F:F,Ovaiole!$A:$A,'Ovaiole REG'!$A7)</f>
        <v>0</v>
      </c>
      <c r="F7" s="3">
        <f t="shared" ref="F7:F26" si="0">SUM(C7:E7)</f>
        <v>2</v>
      </c>
    </row>
    <row r="8" spans="1:6" x14ac:dyDescent="0.25">
      <c r="A8" s="66" t="s">
        <v>5</v>
      </c>
      <c r="B8" s="66">
        <f>SUMIFS(Ovaiole!C:C,Ovaiole!$A:$A,'Ovaiole REG'!$A8)</f>
        <v>38</v>
      </c>
      <c r="C8" s="66">
        <f>SUMIFS(Ovaiole!D:D,Ovaiole!$A:$A,'Ovaiole REG'!$A8)</f>
        <v>5</v>
      </c>
      <c r="D8" s="66">
        <f>SUMIFS(Ovaiole!E:E,Ovaiole!$A:$A,'Ovaiole REG'!$A8)</f>
        <v>1</v>
      </c>
      <c r="E8" s="66">
        <f>SUMIFS(Ovaiole!F:F,Ovaiole!$A:$A,'Ovaiole REG'!$A8)</f>
        <v>0</v>
      </c>
      <c r="F8" s="3">
        <f t="shared" si="0"/>
        <v>6</v>
      </c>
    </row>
    <row r="9" spans="1:6" x14ac:dyDescent="0.25">
      <c r="A9" s="66" t="s">
        <v>6</v>
      </c>
      <c r="B9" s="66">
        <f>SUMIFS(Ovaiole!C:C,Ovaiole!$A:$A,'Ovaiole REG'!$A9)</f>
        <v>75</v>
      </c>
      <c r="C9" s="66">
        <f>SUMIFS(Ovaiole!D:D,Ovaiole!$A:$A,'Ovaiole REG'!$A9)</f>
        <v>7</v>
      </c>
      <c r="D9" s="66">
        <f>SUMIFS(Ovaiole!E:E,Ovaiole!$A:$A,'Ovaiole REG'!$A9)</f>
        <v>3</v>
      </c>
      <c r="E9" s="66">
        <f>SUMIFS(Ovaiole!F:F,Ovaiole!$A:$A,'Ovaiole REG'!$A9)</f>
        <v>0</v>
      </c>
      <c r="F9" s="3">
        <f t="shared" si="0"/>
        <v>10</v>
      </c>
    </row>
    <row r="10" spans="1:6" x14ac:dyDescent="0.25">
      <c r="A10" s="66" t="s">
        <v>7</v>
      </c>
      <c r="B10" s="66">
        <f>SUMIFS(Ovaiole!C:C,Ovaiole!$A:$A,'Ovaiole REG'!$A10)</f>
        <v>147</v>
      </c>
      <c r="C10" s="66">
        <f>SUMIFS(Ovaiole!D:D,Ovaiole!$A:$A,'Ovaiole REG'!$A10)</f>
        <v>14</v>
      </c>
      <c r="D10" s="66">
        <f>SUMIFS(Ovaiole!E:E,Ovaiole!$A:$A,'Ovaiole REG'!$A10)</f>
        <v>4</v>
      </c>
      <c r="E10" s="66">
        <f>SUMIFS(Ovaiole!F:F,Ovaiole!$A:$A,'Ovaiole REG'!$A10)</f>
        <v>0</v>
      </c>
      <c r="F10" s="3">
        <f t="shared" si="0"/>
        <v>18</v>
      </c>
    </row>
    <row r="11" spans="1:6" x14ac:dyDescent="0.25">
      <c r="A11" s="66" t="s">
        <v>8</v>
      </c>
      <c r="B11" s="66">
        <f>SUMIFS(Ovaiole!C:C,Ovaiole!$A:$A,'Ovaiole REG'!$A11)</f>
        <v>25</v>
      </c>
      <c r="C11" s="66">
        <f>SUMIFS(Ovaiole!D:D,Ovaiole!$A:$A,'Ovaiole REG'!$A11)</f>
        <v>4</v>
      </c>
      <c r="D11" s="66">
        <f>SUMIFS(Ovaiole!E:E,Ovaiole!$A:$A,'Ovaiole REG'!$A11)</f>
        <v>0</v>
      </c>
      <c r="E11" s="66">
        <f>SUMIFS(Ovaiole!F:F,Ovaiole!$A:$A,'Ovaiole REG'!$A11)</f>
        <v>0</v>
      </c>
      <c r="F11" s="3">
        <f t="shared" si="0"/>
        <v>4</v>
      </c>
    </row>
    <row r="12" spans="1:6" x14ac:dyDescent="0.25">
      <c r="A12" s="66" t="s">
        <v>9</v>
      </c>
      <c r="B12" s="66">
        <f>SUMIFS(Ovaiole!C:C,Ovaiole!$A:$A,'Ovaiole REG'!$A12)</f>
        <v>163</v>
      </c>
      <c r="C12" s="66">
        <f>SUMIFS(Ovaiole!D:D,Ovaiole!$A:$A,'Ovaiole REG'!$A12)</f>
        <v>16</v>
      </c>
      <c r="D12" s="66">
        <f>SUMIFS(Ovaiole!E:E,Ovaiole!$A:$A,'Ovaiole REG'!$A12)</f>
        <v>5</v>
      </c>
      <c r="E12" s="66">
        <f>SUMIFS(Ovaiole!F:F,Ovaiole!$A:$A,'Ovaiole REG'!$A12)</f>
        <v>0</v>
      </c>
      <c r="F12" s="3">
        <f t="shared" si="0"/>
        <v>21</v>
      </c>
    </row>
    <row r="13" spans="1:6" x14ac:dyDescent="0.25">
      <c r="A13" s="66" t="s">
        <v>10</v>
      </c>
      <c r="B13" s="66">
        <f>SUMIFS(Ovaiole!C:C,Ovaiole!$A:$A,'Ovaiole REG'!$A13)</f>
        <v>13</v>
      </c>
      <c r="C13" s="66">
        <f>SUMIFS(Ovaiole!D:D,Ovaiole!$A:$A,'Ovaiole REG'!$A13)</f>
        <v>5</v>
      </c>
      <c r="D13" s="66">
        <f>SUMIFS(Ovaiole!E:E,Ovaiole!$A:$A,'Ovaiole REG'!$A13)</f>
        <v>0</v>
      </c>
      <c r="E13" s="66">
        <f>SUMIFS(Ovaiole!F:F,Ovaiole!$A:$A,'Ovaiole REG'!$A13)</f>
        <v>0</v>
      </c>
      <c r="F13" s="3">
        <f t="shared" si="0"/>
        <v>5</v>
      </c>
    </row>
    <row r="14" spans="1:6" x14ac:dyDescent="0.25">
      <c r="A14" s="66" t="s">
        <v>11</v>
      </c>
      <c r="B14" s="66">
        <f>SUMIFS(Ovaiole!C:C,Ovaiole!$A:$A,'Ovaiole REG'!$A14)</f>
        <v>215</v>
      </c>
      <c r="C14" s="66">
        <f>SUMIFS(Ovaiole!D:D,Ovaiole!$A:$A,'Ovaiole REG'!$A14)</f>
        <v>19</v>
      </c>
      <c r="D14" s="66">
        <f>SUMIFS(Ovaiole!E:E,Ovaiole!$A:$A,'Ovaiole REG'!$A14)</f>
        <v>7</v>
      </c>
      <c r="E14" s="66">
        <f>SUMIFS(Ovaiole!F:F,Ovaiole!$A:$A,'Ovaiole REG'!$A14)</f>
        <v>0</v>
      </c>
      <c r="F14" s="3">
        <f>SUM(C14:E14)</f>
        <v>26</v>
      </c>
    </row>
    <row r="15" spans="1:6" x14ac:dyDescent="0.25">
      <c r="A15" s="66" t="s">
        <v>12</v>
      </c>
      <c r="B15" s="66">
        <f>SUMIFS(Ovaiole!C:C,Ovaiole!$A:$A,'Ovaiole REG'!$A15)</f>
        <v>57</v>
      </c>
      <c r="C15" s="66">
        <f>SUMIFS(Ovaiole!D:D,Ovaiole!$A:$A,'Ovaiole REG'!$A15)</f>
        <v>6</v>
      </c>
      <c r="D15" s="66">
        <f>SUMIFS(Ovaiole!E:E,Ovaiole!$A:$A,'Ovaiole REG'!$A15)</f>
        <v>1</v>
      </c>
      <c r="E15" s="66">
        <f>SUMIFS(Ovaiole!F:F,Ovaiole!$A:$A,'Ovaiole REG'!$A15)</f>
        <v>0</v>
      </c>
      <c r="F15" s="3">
        <f t="shared" si="0"/>
        <v>7</v>
      </c>
    </row>
    <row r="16" spans="1:6" x14ac:dyDescent="0.25">
      <c r="A16" s="66" t="s">
        <v>13</v>
      </c>
      <c r="B16" s="66">
        <f>SUMIFS(Ovaiole!C:C,Ovaiole!$A:$A,'Ovaiole REG'!$A16)</f>
        <v>10</v>
      </c>
      <c r="C16" s="66">
        <f>SUMIFS(Ovaiole!D:D,Ovaiole!$A:$A,'Ovaiole REG'!$A16)</f>
        <v>3</v>
      </c>
      <c r="D16" s="66">
        <f>SUMIFS(Ovaiole!E:E,Ovaiole!$A:$A,'Ovaiole REG'!$A16)</f>
        <v>0</v>
      </c>
      <c r="E16" s="66">
        <f>SUMIFS(Ovaiole!F:F,Ovaiole!$A:$A,'Ovaiole REG'!$A16)</f>
        <v>0</v>
      </c>
      <c r="F16" s="3">
        <f t="shared" si="0"/>
        <v>3</v>
      </c>
    </row>
    <row r="17" spans="1:6" x14ac:dyDescent="0.25">
      <c r="A17" s="66" t="s">
        <v>14</v>
      </c>
      <c r="B17" s="66">
        <f>SUMIFS(Ovaiole!C:C,Ovaiole!$A:$A,'Ovaiole REG'!$A17)</f>
        <v>127</v>
      </c>
      <c r="C17" s="66">
        <f>SUMIFS(Ovaiole!D:D,Ovaiole!$A:$A,'Ovaiole REG'!$A17)</f>
        <v>15</v>
      </c>
      <c r="D17" s="66">
        <f>SUMIFS(Ovaiole!E:E,Ovaiole!$A:$A,'Ovaiole REG'!$A17)</f>
        <v>3</v>
      </c>
      <c r="E17" s="66">
        <f>SUMIFS(Ovaiole!F:F,Ovaiole!$A:$A,'Ovaiole REG'!$A17)</f>
        <v>0</v>
      </c>
      <c r="F17" s="3">
        <f t="shared" si="0"/>
        <v>18</v>
      </c>
    </row>
    <row r="18" spans="1:6" x14ac:dyDescent="0.25">
      <c r="A18" s="66" t="s">
        <v>15</v>
      </c>
      <c r="B18" s="66">
        <f>SUMIFS(Ovaiole!C:C,Ovaiole!$A:$A,'Ovaiole REG'!$A18)</f>
        <v>114</v>
      </c>
      <c r="C18" s="66">
        <f>SUMIFS(Ovaiole!D:D,Ovaiole!$A:$A,'Ovaiole REG'!$A18)</f>
        <v>10</v>
      </c>
      <c r="D18" s="66">
        <f>SUMIFS(Ovaiole!E:E,Ovaiole!$A:$A,'Ovaiole REG'!$A18)</f>
        <v>3</v>
      </c>
      <c r="E18" s="66">
        <f>SUMIFS(Ovaiole!F:F,Ovaiole!$A:$A,'Ovaiole REG'!$A18)</f>
        <v>0</v>
      </c>
      <c r="F18" s="3">
        <f t="shared" si="0"/>
        <v>13</v>
      </c>
    </row>
    <row r="19" spans="1:6" x14ac:dyDescent="0.25">
      <c r="A19" s="66" t="s">
        <v>16</v>
      </c>
      <c r="B19" s="66">
        <f>SUMIFS(Ovaiole!C:C,Ovaiole!$A:$A,'Ovaiole REG'!$A19)</f>
        <v>54</v>
      </c>
      <c r="C19" s="66">
        <f>SUMIFS(Ovaiole!D:D,Ovaiole!$A:$A,'Ovaiole REG'!$A19)</f>
        <v>8</v>
      </c>
      <c r="D19" s="66">
        <f>SUMIFS(Ovaiole!E:E,Ovaiole!$A:$A,'Ovaiole REG'!$A19)</f>
        <v>1</v>
      </c>
      <c r="E19" s="66">
        <f>SUMIFS(Ovaiole!F:F,Ovaiole!$A:$A,'Ovaiole REG'!$A19)</f>
        <v>0</v>
      </c>
      <c r="F19" s="3">
        <f t="shared" si="0"/>
        <v>9</v>
      </c>
    </row>
    <row r="20" spans="1:6" x14ac:dyDescent="0.25">
      <c r="A20" s="66" t="s">
        <v>17</v>
      </c>
      <c r="B20" s="66">
        <f>SUMIFS(Ovaiole!C:C,Ovaiole!$A:$A,'Ovaiole REG'!$A20)</f>
        <v>112</v>
      </c>
      <c r="C20" s="66">
        <f>SUMIFS(Ovaiole!D:D,Ovaiole!$A:$A,'Ovaiole REG'!$A20)</f>
        <v>14</v>
      </c>
      <c r="D20" s="66">
        <f>SUMIFS(Ovaiole!E:E,Ovaiole!$A:$A,'Ovaiole REG'!$A20)</f>
        <v>3</v>
      </c>
      <c r="E20" s="66">
        <f>SUMIFS(Ovaiole!F:F,Ovaiole!$A:$A,'Ovaiole REG'!$A20)</f>
        <v>0</v>
      </c>
      <c r="F20" s="3">
        <f t="shared" si="0"/>
        <v>17</v>
      </c>
    </row>
    <row r="21" spans="1:6" x14ac:dyDescent="0.25">
      <c r="A21" s="66" t="s">
        <v>18</v>
      </c>
      <c r="B21" s="66">
        <f>SUMIFS(Ovaiole!C:C,Ovaiole!$A:$A,'Ovaiole REG'!$A21)</f>
        <v>50</v>
      </c>
      <c r="C21" s="66">
        <f>SUMIFS(Ovaiole!D:D,Ovaiole!$A:$A,'Ovaiole REG'!$A21)</f>
        <v>4</v>
      </c>
      <c r="D21" s="66">
        <f>SUMIFS(Ovaiole!E:E,Ovaiole!$A:$A,'Ovaiole REG'!$A21)</f>
        <v>2</v>
      </c>
      <c r="E21" s="66">
        <f>SUMIFS(Ovaiole!F:F,Ovaiole!$A:$A,'Ovaiole REG'!$A21)</f>
        <v>0</v>
      </c>
      <c r="F21" s="3">
        <f t="shared" si="0"/>
        <v>6</v>
      </c>
    </row>
    <row r="22" spans="1:6" x14ac:dyDescent="0.25">
      <c r="A22" s="66" t="s">
        <v>19</v>
      </c>
      <c r="B22" s="66">
        <f>SUMIFS(Ovaiole!C:C,Ovaiole!$A:$A,'Ovaiole REG'!$A22)</f>
        <v>88</v>
      </c>
      <c r="C22" s="66">
        <f>SUMIFS(Ovaiole!D:D,Ovaiole!$A:$A,'Ovaiole REG'!$A22)</f>
        <v>6</v>
      </c>
      <c r="D22" s="66">
        <f>SUMIFS(Ovaiole!E:E,Ovaiole!$A:$A,'Ovaiole REG'!$A22)</f>
        <v>3</v>
      </c>
      <c r="E22" s="66">
        <f>SUMIFS(Ovaiole!F:F,Ovaiole!$A:$A,'Ovaiole REG'!$A22)</f>
        <v>0</v>
      </c>
      <c r="F22" s="3">
        <f t="shared" si="0"/>
        <v>9</v>
      </c>
    </row>
    <row r="23" spans="1:6" x14ac:dyDescent="0.25">
      <c r="A23" s="66" t="s">
        <v>20</v>
      </c>
      <c r="B23" s="66">
        <f>SUMIFS(Ovaiole!C:C,Ovaiole!$A:$A,'Ovaiole REG'!$A23)</f>
        <v>19</v>
      </c>
      <c r="C23" s="66">
        <f>SUMIFS(Ovaiole!D:D,Ovaiole!$A:$A,'Ovaiole REG'!$A23)</f>
        <v>1</v>
      </c>
      <c r="D23" s="66">
        <f>SUMIFS(Ovaiole!E:E,Ovaiole!$A:$A,'Ovaiole REG'!$A23)</f>
        <v>1</v>
      </c>
      <c r="E23" s="66">
        <f>SUMIFS(Ovaiole!F:F,Ovaiole!$A:$A,'Ovaiole REG'!$A23)</f>
        <v>0</v>
      </c>
      <c r="F23" s="3">
        <f t="shared" si="0"/>
        <v>2</v>
      </c>
    </row>
    <row r="24" spans="1:6" x14ac:dyDescent="0.25">
      <c r="A24" s="66" t="s">
        <v>21</v>
      </c>
      <c r="B24" s="66">
        <f>SUMIFS(Ovaiole!C:C,Ovaiole!$A:$A,'Ovaiole REG'!$A24)</f>
        <v>43</v>
      </c>
      <c r="C24" s="66">
        <f>SUMIFS(Ovaiole!D:D,Ovaiole!$A:$A,'Ovaiole REG'!$A24)</f>
        <v>3</v>
      </c>
      <c r="D24" s="66">
        <f>SUMIFS(Ovaiole!E:E,Ovaiole!$A:$A,'Ovaiole REG'!$A24)</f>
        <v>2</v>
      </c>
      <c r="E24" s="66">
        <f>SUMIFS(Ovaiole!F:F,Ovaiole!$A:$A,'Ovaiole REG'!$A24)</f>
        <v>0</v>
      </c>
      <c r="F24" s="3">
        <f t="shared" si="0"/>
        <v>5</v>
      </c>
    </row>
    <row r="25" spans="1:6" x14ac:dyDescent="0.25">
      <c r="A25" s="66" t="s">
        <v>22</v>
      </c>
      <c r="B25" s="66">
        <f>SUMIFS(Ovaiole!C:C,Ovaiole!$A:$A,'Ovaiole REG'!$A25)</f>
        <v>1</v>
      </c>
      <c r="C25" s="66">
        <f>SUMIFS(Ovaiole!D:D,Ovaiole!$A:$A,'Ovaiole REG'!$A25)</f>
        <v>1</v>
      </c>
      <c r="D25" s="66">
        <f>SUMIFS(Ovaiole!E:E,Ovaiole!$A:$A,'Ovaiole REG'!$A25)</f>
        <v>0</v>
      </c>
      <c r="E25" s="66">
        <f>SUMIFS(Ovaiole!F:F,Ovaiole!$A:$A,'Ovaiole REG'!$A25)</f>
        <v>0</v>
      </c>
      <c r="F25" s="3">
        <f t="shared" si="0"/>
        <v>1</v>
      </c>
    </row>
    <row r="26" spans="1:6" x14ac:dyDescent="0.25">
      <c r="A26" s="66" t="s">
        <v>23</v>
      </c>
      <c r="B26" s="66">
        <f>SUMIFS(Ovaiole!C:C,Ovaiole!$A:$A,'Ovaiole REG'!$A26)</f>
        <v>200</v>
      </c>
      <c r="C26" s="66">
        <f>SUMIFS(Ovaiole!D:D,Ovaiole!$A:$A,'Ovaiole REG'!$A26)</f>
        <v>19</v>
      </c>
      <c r="D26" s="66">
        <f>SUMIFS(Ovaiole!E:E,Ovaiole!$A:$A,'Ovaiole REG'!$A26)</f>
        <v>6</v>
      </c>
      <c r="E26" s="66">
        <f>SUMIFS(Ovaiole!F:F,Ovaiole!$A:$A,'Ovaiole REG'!$A26)</f>
        <v>0</v>
      </c>
      <c r="F26" s="3">
        <f t="shared" si="0"/>
        <v>25</v>
      </c>
    </row>
    <row r="27" spans="1:6" x14ac:dyDescent="0.25">
      <c r="A27" s="25" t="s">
        <v>24</v>
      </c>
      <c r="B27" s="25">
        <f t="shared" ref="B27:F27" si="1">SUM(B6:B26)</f>
        <v>1601</v>
      </c>
      <c r="C27" s="65">
        <f t="shared" si="1"/>
        <v>167</v>
      </c>
      <c r="D27" s="26">
        <f t="shared" si="1"/>
        <v>46</v>
      </c>
      <c r="E27" s="26">
        <f t="shared" si="1"/>
        <v>0</v>
      </c>
      <c r="F27" s="26">
        <f t="shared" si="1"/>
        <v>213</v>
      </c>
    </row>
    <row r="28" spans="1:6" x14ac:dyDescent="0.25">
      <c r="A28" s="97" t="s">
        <v>88</v>
      </c>
    </row>
    <row r="30" spans="1:6" x14ac:dyDescent="0.25">
      <c r="D30" s="135" t="s">
        <v>55</v>
      </c>
    </row>
    <row r="31" spans="1:6" x14ac:dyDescent="0.25">
      <c r="A31" s="119"/>
      <c r="B31" s="19"/>
      <c r="C31" s="32" t="s">
        <v>53</v>
      </c>
      <c r="D31" s="132">
        <f>Ovaiole!E129</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F6E05-DF50-4576-9AE4-7C6F3312A618}">
  <sheetPr>
    <tabColor rgb="FF002060"/>
  </sheetPr>
  <dimension ref="A1:T135"/>
  <sheetViews>
    <sheetView topLeftCell="A115" workbookViewId="0">
      <selection activeCell="E20" sqref="E20"/>
    </sheetView>
  </sheetViews>
  <sheetFormatPr defaultRowHeight="15" x14ac:dyDescent="0.25"/>
  <cols>
    <col min="1" max="2" width="30" customWidth="1"/>
    <col min="3" max="3" width="24.42578125" customWidth="1"/>
    <col min="4" max="4" width="30" customWidth="1"/>
    <col min="5" max="5" width="18" customWidth="1"/>
    <col min="6" max="6" width="14.42578125" customWidth="1"/>
    <col min="8" max="18" width="9.140625" style="95"/>
    <col min="19" max="20" width="9.140625" style="87"/>
  </cols>
  <sheetData>
    <row r="1" spans="1:20" ht="15" customHeight="1" x14ac:dyDescent="0.25">
      <c r="A1" s="166" t="s">
        <v>0</v>
      </c>
      <c r="B1" s="170" t="s">
        <v>176</v>
      </c>
      <c r="C1" s="170" t="s">
        <v>92</v>
      </c>
      <c r="D1" s="175" t="s">
        <v>1</v>
      </c>
      <c r="E1" s="176"/>
      <c r="F1" s="176"/>
      <c r="G1" s="176"/>
      <c r="N1" s="95" t="s">
        <v>106</v>
      </c>
      <c r="R1" s="87"/>
    </row>
    <row r="2" spans="1:20" ht="26.25" customHeight="1" x14ac:dyDescent="0.25">
      <c r="A2" s="166"/>
      <c r="B2" s="171"/>
      <c r="C2" s="171"/>
      <c r="D2" s="193" t="s">
        <v>100</v>
      </c>
      <c r="E2" s="194"/>
      <c r="F2" s="194"/>
      <c r="G2" s="194"/>
      <c r="N2" s="95" t="s">
        <v>107</v>
      </c>
      <c r="O2" s="95" t="s">
        <v>24</v>
      </c>
      <c r="R2" s="87" t="s">
        <v>106</v>
      </c>
    </row>
    <row r="3" spans="1:20" ht="26.25" customHeight="1" x14ac:dyDescent="0.25">
      <c r="A3" s="166"/>
      <c r="B3" s="171"/>
      <c r="C3" s="171"/>
      <c r="D3" s="191" t="str">
        <f>E135*100&amp;"% degli allevamenti aperti di grandi dimensioni"</f>
        <v>10% degli allevamenti aperti di grandi dimensioni</v>
      </c>
      <c r="E3" s="192"/>
      <c r="F3" s="192"/>
      <c r="G3" s="192"/>
      <c r="L3" s="95" t="s">
        <v>3</v>
      </c>
      <c r="M3" s="95">
        <v>7</v>
      </c>
      <c r="N3" s="95" t="s">
        <v>3</v>
      </c>
      <c r="O3" s="95">
        <v>7</v>
      </c>
      <c r="R3" s="87" t="s">
        <v>107</v>
      </c>
      <c r="S3" s="87" t="s">
        <v>292</v>
      </c>
      <c r="T3" s="87" t="s">
        <v>24</v>
      </c>
    </row>
    <row r="4" spans="1:20" x14ac:dyDescent="0.25">
      <c r="A4" s="166"/>
      <c r="B4" s="171"/>
      <c r="C4" s="171"/>
      <c r="D4" s="170" t="s">
        <v>98</v>
      </c>
      <c r="E4" s="170" t="s">
        <v>97</v>
      </c>
      <c r="F4" s="170" t="s">
        <v>95</v>
      </c>
      <c r="G4" s="170" t="s">
        <v>96</v>
      </c>
      <c r="L4" s="95" t="s">
        <v>7</v>
      </c>
      <c r="M4" s="95">
        <v>54</v>
      </c>
      <c r="N4" s="95" t="s">
        <v>7</v>
      </c>
      <c r="O4" s="95">
        <v>54</v>
      </c>
      <c r="R4" s="87" t="s">
        <v>3</v>
      </c>
      <c r="S4" s="87" t="s">
        <v>178</v>
      </c>
      <c r="T4" s="87">
        <v>4</v>
      </c>
    </row>
    <row r="5" spans="1:20" x14ac:dyDescent="0.25">
      <c r="A5" s="166"/>
      <c r="B5" s="172"/>
      <c r="C5" s="172"/>
      <c r="D5" s="172"/>
      <c r="E5" s="172"/>
      <c r="F5" s="172"/>
      <c r="G5" s="172"/>
      <c r="L5" s="95" t="s">
        <v>8</v>
      </c>
      <c r="M5" s="95">
        <v>17</v>
      </c>
      <c r="N5" s="95" t="s">
        <v>8</v>
      </c>
      <c r="O5" s="95">
        <v>17</v>
      </c>
      <c r="R5" s="87"/>
      <c r="S5" s="87" t="s">
        <v>180</v>
      </c>
      <c r="T5" s="87">
        <v>3</v>
      </c>
    </row>
    <row r="6" spans="1:20" x14ac:dyDescent="0.25">
      <c r="A6" s="59" t="s">
        <v>3</v>
      </c>
      <c r="B6" s="59" t="s">
        <v>177</v>
      </c>
      <c r="C6" s="72">
        <f>SUMIFS(T:T,S:S,B6)</f>
        <v>0</v>
      </c>
      <c r="D6" s="64">
        <f>IF(H6&gt;I6,ROUND((C6*0.6*$E$135),0)+K6,ROUND((C6*0.6*$E$135),0)+K6)</f>
        <v>0</v>
      </c>
      <c r="E6" s="3">
        <f t="shared" ref="E6" si="0">ROUND((C6*0.35*$E$135),0)</f>
        <v>0</v>
      </c>
      <c r="F6" s="3">
        <f t="shared" ref="F6" si="1">ROUND((C6*0.05*$E$135),0)</f>
        <v>0</v>
      </c>
      <c r="G6" s="3">
        <f>SUM(D6:F6)</f>
        <v>0</v>
      </c>
      <c r="H6" s="95">
        <f>ROUNDUP((C6*$E$135),0)</f>
        <v>0</v>
      </c>
      <c r="I6" s="155">
        <f>J6+E6+F6</f>
        <v>0</v>
      </c>
      <c r="J6" s="95">
        <f>ROUND((C6*0.6*$E$135),0)</f>
        <v>0</v>
      </c>
      <c r="K6" s="155">
        <f>H6-I6</f>
        <v>0</v>
      </c>
      <c r="L6" s="95" t="s">
        <v>9</v>
      </c>
      <c r="M6" s="95">
        <v>12</v>
      </c>
      <c r="N6" s="95" t="s">
        <v>9</v>
      </c>
      <c r="O6" s="95">
        <v>12</v>
      </c>
      <c r="R6" s="87" t="s">
        <v>312</v>
      </c>
      <c r="T6" s="87">
        <v>7</v>
      </c>
    </row>
    <row r="7" spans="1:20" x14ac:dyDescent="0.25">
      <c r="A7" s="59" t="s">
        <v>3</v>
      </c>
      <c r="B7" s="62" t="s">
        <v>178</v>
      </c>
      <c r="C7" s="72">
        <f t="shared" ref="C7:C29" si="2">SUMIFS(T:T,S:S,B7)</f>
        <v>4</v>
      </c>
      <c r="D7" s="64">
        <f t="shared" ref="D7:D29" si="3">IF(H7&gt;I7,ROUND((C7*0.6*$E$135),0)+K7,ROUND((C7*0.6*$E$135),0)+K7)</f>
        <v>1</v>
      </c>
      <c r="E7" s="3">
        <f t="shared" ref="E7:E29" si="4">ROUND((C7*0.35*$E$135),0)</f>
        <v>0</v>
      </c>
      <c r="F7" s="3">
        <f t="shared" ref="F7:F29" si="5">ROUND((C7*0.05*$E$135),0)</f>
        <v>0</v>
      </c>
      <c r="G7" s="3">
        <f t="shared" ref="G7:G29" si="6">SUM(D7:F7)</f>
        <v>1</v>
      </c>
      <c r="H7" s="95">
        <f t="shared" ref="H7:H29" si="7">ROUNDUP((C7*$E$135),0)</f>
        <v>1</v>
      </c>
      <c r="I7" s="155">
        <f t="shared" ref="I7:I29" si="8">J7+E7+F7</f>
        <v>0</v>
      </c>
      <c r="J7" s="95">
        <f t="shared" ref="J7:J29" si="9">ROUND((C7*0.6*$E$135),0)</f>
        <v>0</v>
      </c>
      <c r="K7" s="155">
        <f t="shared" ref="K7:K29" si="10">H7-I7</f>
        <v>1</v>
      </c>
      <c r="L7" s="95" t="s">
        <v>11</v>
      </c>
      <c r="M7" s="95">
        <v>138</v>
      </c>
      <c r="N7" s="95" t="s">
        <v>11</v>
      </c>
      <c r="O7" s="95">
        <v>138</v>
      </c>
      <c r="R7" s="87" t="s">
        <v>7</v>
      </c>
      <c r="S7" s="87" t="s">
        <v>195</v>
      </c>
      <c r="T7" s="87">
        <v>4</v>
      </c>
    </row>
    <row r="8" spans="1:20" x14ac:dyDescent="0.25">
      <c r="A8" s="59" t="s">
        <v>3</v>
      </c>
      <c r="B8" s="62" t="s">
        <v>179</v>
      </c>
      <c r="C8" s="72">
        <f t="shared" si="2"/>
        <v>0</v>
      </c>
      <c r="D8" s="64">
        <f t="shared" si="3"/>
        <v>0</v>
      </c>
      <c r="E8" s="3">
        <f t="shared" si="4"/>
        <v>0</v>
      </c>
      <c r="F8" s="3">
        <f t="shared" si="5"/>
        <v>0</v>
      </c>
      <c r="G8" s="3">
        <f t="shared" si="6"/>
        <v>0</v>
      </c>
      <c r="H8" s="95">
        <f t="shared" si="7"/>
        <v>0</v>
      </c>
      <c r="I8" s="155">
        <f t="shared" si="8"/>
        <v>0</v>
      </c>
      <c r="J8" s="95">
        <f t="shared" si="9"/>
        <v>0</v>
      </c>
      <c r="K8" s="155">
        <f t="shared" si="10"/>
        <v>0</v>
      </c>
      <c r="L8" s="95" t="s">
        <v>12</v>
      </c>
      <c r="M8" s="95">
        <v>31</v>
      </c>
      <c r="N8" s="95" t="s">
        <v>12</v>
      </c>
      <c r="O8" s="95">
        <v>31</v>
      </c>
      <c r="R8" s="87"/>
      <c r="S8" s="87" t="s">
        <v>196</v>
      </c>
      <c r="T8" s="87">
        <v>3</v>
      </c>
    </row>
    <row r="9" spans="1:20" x14ac:dyDescent="0.25">
      <c r="A9" s="59" t="s">
        <v>3</v>
      </c>
      <c r="B9" s="62" t="s">
        <v>180</v>
      </c>
      <c r="C9" s="72">
        <f t="shared" si="2"/>
        <v>3</v>
      </c>
      <c r="D9" s="64">
        <f t="shared" si="3"/>
        <v>1</v>
      </c>
      <c r="E9" s="3">
        <f t="shared" si="4"/>
        <v>0</v>
      </c>
      <c r="F9" s="3">
        <f t="shared" si="5"/>
        <v>0</v>
      </c>
      <c r="G9" s="3">
        <f t="shared" si="6"/>
        <v>1</v>
      </c>
      <c r="H9" s="95">
        <f t="shared" si="7"/>
        <v>1</v>
      </c>
      <c r="I9" s="155">
        <f t="shared" si="8"/>
        <v>0</v>
      </c>
      <c r="J9" s="95">
        <f t="shared" si="9"/>
        <v>0</v>
      </c>
      <c r="K9" s="155">
        <f t="shared" si="10"/>
        <v>1</v>
      </c>
      <c r="L9" s="95" t="s">
        <v>14</v>
      </c>
      <c r="M9" s="95">
        <v>20</v>
      </c>
      <c r="N9" s="95" t="s">
        <v>14</v>
      </c>
      <c r="O9" s="95">
        <v>20</v>
      </c>
      <c r="R9" s="87"/>
      <c r="S9" s="87" t="s">
        <v>197</v>
      </c>
      <c r="T9" s="87">
        <v>2</v>
      </c>
    </row>
    <row r="10" spans="1:20" x14ac:dyDescent="0.25">
      <c r="A10" s="62" t="s">
        <v>4</v>
      </c>
      <c r="B10" s="62" t="s">
        <v>181</v>
      </c>
      <c r="C10" s="72">
        <f t="shared" si="2"/>
        <v>0</v>
      </c>
      <c r="D10" s="64">
        <f t="shared" si="3"/>
        <v>0</v>
      </c>
      <c r="E10" s="3">
        <f t="shared" si="4"/>
        <v>0</v>
      </c>
      <c r="F10" s="3">
        <f t="shared" si="5"/>
        <v>0</v>
      </c>
      <c r="G10" s="3">
        <f t="shared" si="6"/>
        <v>0</v>
      </c>
      <c r="H10" s="95">
        <f t="shared" si="7"/>
        <v>0</v>
      </c>
      <c r="I10" s="155">
        <f t="shared" si="8"/>
        <v>0</v>
      </c>
      <c r="J10" s="95">
        <f t="shared" si="9"/>
        <v>0</v>
      </c>
      <c r="K10" s="155">
        <f t="shared" si="10"/>
        <v>0</v>
      </c>
      <c r="L10" s="95" t="s">
        <v>15</v>
      </c>
      <c r="M10" s="95">
        <v>1</v>
      </c>
      <c r="N10" s="95" t="s">
        <v>15</v>
      </c>
      <c r="O10" s="95">
        <v>1</v>
      </c>
      <c r="R10" s="87"/>
      <c r="S10" s="87" t="s">
        <v>198</v>
      </c>
      <c r="T10" s="87">
        <v>3</v>
      </c>
    </row>
    <row r="11" spans="1:20" x14ac:dyDescent="0.25">
      <c r="A11" s="62" t="s">
        <v>4</v>
      </c>
      <c r="B11" s="62" t="s">
        <v>182</v>
      </c>
      <c r="C11" s="72">
        <f t="shared" si="2"/>
        <v>0</v>
      </c>
      <c r="D11" s="64">
        <f t="shared" si="3"/>
        <v>0</v>
      </c>
      <c r="E11" s="3">
        <f t="shared" si="4"/>
        <v>0</v>
      </c>
      <c r="F11" s="3">
        <f t="shared" si="5"/>
        <v>0</v>
      </c>
      <c r="G11" s="3">
        <f t="shared" si="6"/>
        <v>0</v>
      </c>
      <c r="H11" s="95">
        <f t="shared" si="7"/>
        <v>0</v>
      </c>
      <c r="I11" s="155">
        <f t="shared" si="8"/>
        <v>0</v>
      </c>
      <c r="J11" s="95">
        <f t="shared" si="9"/>
        <v>0</v>
      </c>
      <c r="K11" s="155">
        <f t="shared" si="10"/>
        <v>0</v>
      </c>
      <c r="L11" s="95" t="s">
        <v>18</v>
      </c>
      <c r="M11" s="95">
        <v>18</v>
      </c>
      <c r="N11" s="95" t="s">
        <v>18</v>
      </c>
      <c r="O11" s="95">
        <v>18</v>
      </c>
      <c r="R11" s="87"/>
      <c r="S11" s="87" t="s">
        <v>199</v>
      </c>
      <c r="T11" s="87">
        <v>2</v>
      </c>
    </row>
    <row r="12" spans="1:20" x14ac:dyDescent="0.25">
      <c r="A12" s="62" t="s">
        <v>5</v>
      </c>
      <c r="B12" s="62" t="s">
        <v>183</v>
      </c>
      <c r="C12" s="72">
        <f t="shared" si="2"/>
        <v>0</v>
      </c>
      <c r="D12" s="64">
        <f t="shared" si="3"/>
        <v>0</v>
      </c>
      <c r="E12" s="3">
        <f t="shared" si="4"/>
        <v>0</v>
      </c>
      <c r="F12" s="3">
        <f t="shared" si="5"/>
        <v>0</v>
      </c>
      <c r="G12" s="3">
        <f t="shared" si="6"/>
        <v>0</v>
      </c>
      <c r="H12" s="95">
        <f t="shared" si="7"/>
        <v>0</v>
      </c>
      <c r="I12" s="155">
        <f t="shared" si="8"/>
        <v>0</v>
      </c>
      <c r="J12" s="95">
        <f t="shared" si="9"/>
        <v>0</v>
      </c>
      <c r="K12" s="155">
        <f t="shared" si="10"/>
        <v>0</v>
      </c>
      <c r="L12" s="95" t="s">
        <v>19</v>
      </c>
      <c r="M12" s="95">
        <v>4</v>
      </c>
      <c r="N12" s="95" t="s">
        <v>19</v>
      </c>
      <c r="O12" s="95">
        <v>4</v>
      </c>
      <c r="R12" s="87"/>
      <c r="S12" s="87" t="s">
        <v>200</v>
      </c>
      <c r="T12" s="87">
        <v>15</v>
      </c>
    </row>
    <row r="13" spans="1:20" x14ac:dyDescent="0.25">
      <c r="A13" s="62" t="s">
        <v>5</v>
      </c>
      <c r="B13" s="62" t="s">
        <v>184</v>
      </c>
      <c r="C13" s="72">
        <f t="shared" si="2"/>
        <v>0</v>
      </c>
      <c r="D13" s="64">
        <f t="shared" si="3"/>
        <v>0</v>
      </c>
      <c r="E13" s="3">
        <f t="shared" si="4"/>
        <v>0</v>
      </c>
      <c r="F13" s="3">
        <f t="shared" si="5"/>
        <v>0</v>
      </c>
      <c r="G13" s="3">
        <f t="shared" si="6"/>
        <v>0</v>
      </c>
      <c r="H13" s="95">
        <f t="shared" si="7"/>
        <v>0</v>
      </c>
      <c r="I13" s="155">
        <f t="shared" si="8"/>
        <v>0</v>
      </c>
      <c r="J13" s="95">
        <f t="shared" si="9"/>
        <v>0</v>
      </c>
      <c r="K13" s="155">
        <f t="shared" si="10"/>
        <v>0</v>
      </c>
      <c r="L13" s="95" t="s">
        <v>20</v>
      </c>
      <c r="M13" s="95">
        <v>1</v>
      </c>
      <c r="N13" s="95" t="s">
        <v>20</v>
      </c>
      <c r="O13" s="95">
        <v>1</v>
      </c>
      <c r="R13" s="87"/>
      <c r="S13" s="87" t="s">
        <v>201</v>
      </c>
      <c r="T13" s="87">
        <v>5</v>
      </c>
    </row>
    <row r="14" spans="1:20" x14ac:dyDescent="0.25">
      <c r="A14" s="62" t="s">
        <v>5</v>
      </c>
      <c r="B14" s="62" t="s">
        <v>185</v>
      </c>
      <c r="C14" s="72">
        <f t="shared" si="2"/>
        <v>0</v>
      </c>
      <c r="D14" s="64">
        <f t="shared" si="3"/>
        <v>0</v>
      </c>
      <c r="E14" s="3">
        <f t="shared" si="4"/>
        <v>0</v>
      </c>
      <c r="F14" s="3">
        <f t="shared" si="5"/>
        <v>0</v>
      </c>
      <c r="G14" s="3">
        <f t="shared" si="6"/>
        <v>0</v>
      </c>
      <c r="H14" s="95">
        <f t="shared" si="7"/>
        <v>0</v>
      </c>
      <c r="I14" s="155">
        <f t="shared" si="8"/>
        <v>0</v>
      </c>
      <c r="J14" s="95">
        <f t="shared" si="9"/>
        <v>0</v>
      </c>
      <c r="K14" s="155">
        <f t="shared" si="10"/>
        <v>0</v>
      </c>
      <c r="L14" s="95" t="s">
        <v>21</v>
      </c>
      <c r="M14" s="95">
        <v>16</v>
      </c>
      <c r="N14" s="95" t="s">
        <v>21</v>
      </c>
      <c r="O14" s="95">
        <v>16</v>
      </c>
      <c r="R14" s="87"/>
      <c r="S14" s="87" t="s">
        <v>202</v>
      </c>
      <c r="T14" s="87">
        <v>14</v>
      </c>
    </row>
    <row r="15" spans="1:20" x14ac:dyDescent="0.25">
      <c r="A15" s="62" t="s">
        <v>5</v>
      </c>
      <c r="B15" s="62" t="s">
        <v>186</v>
      </c>
      <c r="C15" s="72">
        <f t="shared" si="2"/>
        <v>0</v>
      </c>
      <c r="D15" s="64">
        <f t="shared" si="3"/>
        <v>0</v>
      </c>
      <c r="E15" s="3">
        <f t="shared" si="4"/>
        <v>0</v>
      </c>
      <c r="F15" s="3">
        <f t="shared" si="5"/>
        <v>0</v>
      </c>
      <c r="G15" s="3">
        <f t="shared" si="6"/>
        <v>0</v>
      </c>
      <c r="H15" s="95">
        <f t="shared" si="7"/>
        <v>0</v>
      </c>
      <c r="I15" s="155">
        <f t="shared" si="8"/>
        <v>0</v>
      </c>
      <c r="J15" s="95">
        <f t="shared" si="9"/>
        <v>0</v>
      </c>
      <c r="K15" s="155">
        <f t="shared" si="10"/>
        <v>0</v>
      </c>
      <c r="L15" s="95" t="s">
        <v>23</v>
      </c>
      <c r="M15" s="95">
        <v>490</v>
      </c>
      <c r="N15" s="95" t="s">
        <v>23</v>
      </c>
      <c r="O15" s="95">
        <v>490</v>
      </c>
      <c r="R15" s="87"/>
      <c r="S15" s="87" t="s">
        <v>203</v>
      </c>
      <c r="T15" s="87">
        <v>5</v>
      </c>
    </row>
    <row r="16" spans="1:20" x14ac:dyDescent="0.25">
      <c r="A16" s="62" t="s">
        <v>5</v>
      </c>
      <c r="B16" s="62" t="s">
        <v>187</v>
      </c>
      <c r="C16" s="72">
        <f t="shared" si="2"/>
        <v>0</v>
      </c>
      <c r="D16" s="64">
        <f t="shared" si="3"/>
        <v>0</v>
      </c>
      <c r="E16" s="3">
        <f t="shared" si="4"/>
        <v>0</v>
      </c>
      <c r="F16" s="3">
        <f t="shared" si="5"/>
        <v>0</v>
      </c>
      <c r="G16" s="3">
        <f t="shared" si="6"/>
        <v>0</v>
      </c>
      <c r="H16" s="95">
        <f t="shared" si="7"/>
        <v>0</v>
      </c>
      <c r="I16" s="155">
        <f t="shared" si="8"/>
        <v>0</v>
      </c>
      <c r="J16" s="95">
        <f t="shared" si="9"/>
        <v>0</v>
      </c>
      <c r="K16" s="155">
        <f t="shared" si="10"/>
        <v>0</v>
      </c>
      <c r="L16" s="95" t="s">
        <v>75</v>
      </c>
      <c r="M16" s="95">
        <v>809</v>
      </c>
      <c r="N16" s="95" t="s">
        <v>75</v>
      </c>
      <c r="O16" s="95">
        <v>809</v>
      </c>
      <c r="R16" s="87"/>
      <c r="S16" s="87" t="s">
        <v>204</v>
      </c>
      <c r="T16" s="87">
        <v>1</v>
      </c>
    </row>
    <row r="17" spans="1:20" x14ac:dyDescent="0.25">
      <c r="A17" s="62" t="s">
        <v>6</v>
      </c>
      <c r="B17" s="62" t="s">
        <v>188</v>
      </c>
      <c r="C17" s="72">
        <f t="shared" si="2"/>
        <v>0</v>
      </c>
      <c r="D17" s="64">
        <f t="shared" si="3"/>
        <v>0</v>
      </c>
      <c r="E17" s="3">
        <f t="shared" si="4"/>
        <v>0</v>
      </c>
      <c r="F17" s="3">
        <f t="shared" si="5"/>
        <v>0</v>
      </c>
      <c r="G17" s="3">
        <f t="shared" si="6"/>
        <v>0</v>
      </c>
      <c r="H17" s="95">
        <f t="shared" si="7"/>
        <v>0</v>
      </c>
      <c r="I17" s="155">
        <f t="shared" si="8"/>
        <v>0</v>
      </c>
      <c r="J17" s="95">
        <f t="shared" si="9"/>
        <v>0</v>
      </c>
      <c r="K17" s="155">
        <f t="shared" si="10"/>
        <v>0</v>
      </c>
      <c r="R17" s="87" t="s">
        <v>300</v>
      </c>
      <c r="T17" s="87">
        <v>54</v>
      </c>
    </row>
    <row r="18" spans="1:20" x14ac:dyDescent="0.25">
      <c r="A18" s="62" t="s">
        <v>6</v>
      </c>
      <c r="B18" s="62" t="s">
        <v>189</v>
      </c>
      <c r="C18" s="72">
        <f t="shared" si="2"/>
        <v>0</v>
      </c>
      <c r="D18" s="64">
        <f t="shared" si="3"/>
        <v>0</v>
      </c>
      <c r="E18" s="3">
        <f t="shared" si="4"/>
        <v>0</v>
      </c>
      <c r="F18" s="3">
        <f t="shared" si="5"/>
        <v>0</v>
      </c>
      <c r="G18" s="3">
        <f t="shared" si="6"/>
        <v>0</v>
      </c>
      <c r="H18" s="95">
        <f t="shared" si="7"/>
        <v>0</v>
      </c>
      <c r="I18" s="155">
        <f t="shared" si="8"/>
        <v>0</v>
      </c>
      <c r="J18" s="95">
        <f t="shared" si="9"/>
        <v>0</v>
      </c>
      <c r="K18" s="155">
        <f t="shared" si="10"/>
        <v>0</v>
      </c>
      <c r="R18" s="87" t="s">
        <v>8</v>
      </c>
      <c r="S18" s="87" t="s">
        <v>206</v>
      </c>
      <c r="T18" s="87">
        <v>11</v>
      </c>
    </row>
    <row r="19" spans="1:20" x14ac:dyDescent="0.25">
      <c r="A19" s="62" t="s">
        <v>6</v>
      </c>
      <c r="B19" s="62" t="s">
        <v>190</v>
      </c>
      <c r="C19" s="72">
        <f t="shared" si="2"/>
        <v>0</v>
      </c>
      <c r="D19" s="64">
        <f t="shared" si="3"/>
        <v>0</v>
      </c>
      <c r="E19" s="3">
        <f t="shared" si="4"/>
        <v>0</v>
      </c>
      <c r="F19" s="3">
        <f t="shared" si="5"/>
        <v>0</v>
      </c>
      <c r="G19" s="3">
        <f t="shared" si="6"/>
        <v>0</v>
      </c>
      <c r="H19" s="95">
        <f t="shared" si="7"/>
        <v>0</v>
      </c>
      <c r="I19" s="155">
        <f t="shared" si="8"/>
        <v>0</v>
      </c>
      <c r="J19" s="95">
        <f t="shared" si="9"/>
        <v>0</v>
      </c>
      <c r="K19" s="155">
        <f t="shared" si="10"/>
        <v>0</v>
      </c>
      <c r="R19" s="87"/>
      <c r="S19" s="87" t="s">
        <v>207</v>
      </c>
      <c r="T19" s="87">
        <v>6</v>
      </c>
    </row>
    <row r="20" spans="1:20" x14ac:dyDescent="0.25">
      <c r="A20" s="62" t="s">
        <v>6</v>
      </c>
      <c r="B20" s="62" t="s">
        <v>191</v>
      </c>
      <c r="C20" s="72">
        <f t="shared" si="2"/>
        <v>0</v>
      </c>
      <c r="D20" s="64">
        <f t="shared" si="3"/>
        <v>0</v>
      </c>
      <c r="E20" s="3">
        <f t="shared" si="4"/>
        <v>0</v>
      </c>
      <c r="F20" s="3">
        <f t="shared" si="5"/>
        <v>0</v>
      </c>
      <c r="G20" s="3">
        <f t="shared" si="6"/>
        <v>0</v>
      </c>
      <c r="H20" s="95">
        <f t="shared" si="7"/>
        <v>0</v>
      </c>
      <c r="I20" s="155">
        <f t="shared" si="8"/>
        <v>0</v>
      </c>
      <c r="J20" s="95">
        <f t="shared" si="9"/>
        <v>0</v>
      </c>
      <c r="K20" s="155">
        <f t="shared" si="10"/>
        <v>0</v>
      </c>
      <c r="R20" s="87" t="s">
        <v>301</v>
      </c>
      <c r="T20" s="87">
        <v>17</v>
      </c>
    </row>
    <row r="21" spans="1:20" x14ac:dyDescent="0.25">
      <c r="A21" s="62" t="s">
        <v>6</v>
      </c>
      <c r="B21" s="62" t="s">
        <v>192</v>
      </c>
      <c r="C21" s="72">
        <f t="shared" si="2"/>
        <v>0</v>
      </c>
      <c r="D21" s="64">
        <f t="shared" si="3"/>
        <v>0</v>
      </c>
      <c r="E21" s="3">
        <f t="shared" si="4"/>
        <v>0</v>
      </c>
      <c r="F21" s="3">
        <f t="shared" si="5"/>
        <v>0</v>
      </c>
      <c r="G21" s="3">
        <f t="shared" si="6"/>
        <v>0</v>
      </c>
      <c r="H21" s="95">
        <f t="shared" si="7"/>
        <v>0</v>
      </c>
      <c r="I21" s="155">
        <f t="shared" si="8"/>
        <v>0</v>
      </c>
      <c r="J21" s="95">
        <f t="shared" si="9"/>
        <v>0</v>
      </c>
      <c r="K21" s="155">
        <f t="shared" si="10"/>
        <v>0</v>
      </c>
      <c r="R21" s="87" t="s">
        <v>9</v>
      </c>
      <c r="S21" s="87" t="s">
        <v>209</v>
      </c>
      <c r="T21" s="87">
        <v>9</v>
      </c>
    </row>
    <row r="22" spans="1:20" x14ac:dyDescent="0.25">
      <c r="A22" s="62" t="s">
        <v>6</v>
      </c>
      <c r="B22" s="62" t="s">
        <v>193</v>
      </c>
      <c r="C22" s="72">
        <f t="shared" si="2"/>
        <v>0</v>
      </c>
      <c r="D22" s="64">
        <f t="shared" si="3"/>
        <v>0</v>
      </c>
      <c r="E22" s="3">
        <f t="shared" si="4"/>
        <v>0</v>
      </c>
      <c r="F22" s="3">
        <f t="shared" si="5"/>
        <v>0</v>
      </c>
      <c r="G22" s="3">
        <f t="shared" si="6"/>
        <v>0</v>
      </c>
      <c r="H22" s="95">
        <f t="shared" si="7"/>
        <v>0</v>
      </c>
      <c r="I22" s="155">
        <f t="shared" si="8"/>
        <v>0</v>
      </c>
      <c r="J22" s="95">
        <f t="shared" si="9"/>
        <v>0</v>
      </c>
      <c r="K22" s="155">
        <f t="shared" si="10"/>
        <v>0</v>
      </c>
      <c r="R22" s="87"/>
      <c r="S22" s="87" t="s">
        <v>210</v>
      </c>
      <c r="T22" s="87">
        <v>2</v>
      </c>
    </row>
    <row r="23" spans="1:20" x14ac:dyDescent="0.25">
      <c r="A23" s="62" t="s">
        <v>6</v>
      </c>
      <c r="B23" s="62" t="s">
        <v>194</v>
      </c>
      <c r="C23" s="72">
        <f t="shared" si="2"/>
        <v>0</v>
      </c>
      <c r="D23" s="64">
        <f t="shared" si="3"/>
        <v>0</v>
      </c>
      <c r="E23" s="3">
        <f t="shared" si="4"/>
        <v>0</v>
      </c>
      <c r="F23" s="3">
        <f t="shared" si="5"/>
        <v>0</v>
      </c>
      <c r="G23" s="3">
        <f t="shared" si="6"/>
        <v>0</v>
      </c>
      <c r="H23" s="95">
        <f t="shared" si="7"/>
        <v>0</v>
      </c>
      <c r="I23" s="155">
        <f t="shared" si="8"/>
        <v>0</v>
      </c>
      <c r="J23" s="95">
        <f t="shared" si="9"/>
        <v>0</v>
      </c>
      <c r="K23" s="155">
        <f t="shared" si="10"/>
        <v>0</v>
      </c>
      <c r="R23" s="87"/>
      <c r="S23" s="87" t="s">
        <v>212</v>
      </c>
      <c r="T23" s="87">
        <v>1</v>
      </c>
    </row>
    <row r="24" spans="1:20" x14ac:dyDescent="0.25">
      <c r="A24" s="62" t="s">
        <v>7</v>
      </c>
      <c r="B24" s="62" t="s">
        <v>195</v>
      </c>
      <c r="C24" s="72">
        <f t="shared" si="2"/>
        <v>4</v>
      </c>
      <c r="D24" s="64">
        <f t="shared" si="3"/>
        <v>1</v>
      </c>
      <c r="E24" s="3">
        <f t="shared" si="4"/>
        <v>0</v>
      </c>
      <c r="F24" s="3">
        <f t="shared" si="5"/>
        <v>0</v>
      </c>
      <c r="G24" s="3">
        <f t="shared" si="6"/>
        <v>1</v>
      </c>
      <c r="H24" s="95">
        <f t="shared" si="7"/>
        <v>1</v>
      </c>
      <c r="I24" s="155">
        <f t="shared" si="8"/>
        <v>0</v>
      </c>
      <c r="J24" s="95">
        <f t="shared" si="9"/>
        <v>0</v>
      </c>
      <c r="K24" s="155">
        <f t="shared" si="10"/>
        <v>1</v>
      </c>
      <c r="R24" s="87" t="s">
        <v>302</v>
      </c>
      <c r="T24" s="87">
        <v>12</v>
      </c>
    </row>
    <row r="25" spans="1:20" x14ac:dyDescent="0.25">
      <c r="A25" s="62" t="s">
        <v>7</v>
      </c>
      <c r="B25" s="62" t="s">
        <v>196</v>
      </c>
      <c r="C25" s="72">
        <f t="shared" si="2"/>
        <v>3</v>
      </c>
      <c r="D25" s="64">
        <f t="shared" si="3"/>
        <v>1</v>
      </c>
      <c r="E25" s="3">
        <f t="shared" si="4"/>
        <v>0</v>
      </c>
      <c r="F25" s="3">
        <f t="shared" si="5"/>
        <v>0</v>
      </c>
      <c r="G25" s="3">
        <f t="shared" si="6"/>
        <v>1</v>
      </c>
      <c r="H25" s="95">
        <f t="shared" si="7"/>
        <v>1</v>
      </c>
      <c r="I25" s="155">
        <f t="shared" si="8"/>
        <v>0</v>
      </c>
      <c r="J25" s="95">
        <f t="shared" si="9"/>
        <v>0</v>
      </c>
      <c r="K25" s="155">
        <f t="shared" si="10"/>
        <v>1</v>
      </c>
      <c r="R25" s="87" t="s">
        <v>11</v>
      </c>
      <c r="S25" s="87" t="s">
        <v>223</v>
      </c>
      <c r="T25" s="87">
        <v>1</v>
      </c>
    </row>
    <row r="26" spans="1:20" x14ac:dyDescent="0.25">
      <c r="A26" s="62" t="s">
        <v>7</v>
      </c>
      <c r="B26" s="62" t="s">
        <v>197</v>
      </c>
      <c r="C26" s="72">
        <f t="shared" si="2"/>
        <v>2</v>
      </c>
      <c r="D26" s="64">
        <f t="shared" si="3"/>
        <v>1</v>
      </c>
      <c r="E26" s="3">
        <f t="shared" si="4"/>
        <v>0</v>
      </c>
      <c r="F26" s="3">
        <f t="shared" si="5"/>
        <v>0</v>
      </c>
      <c r="G26" s="3">
        <f t="shared" si="6"/>
        <v>1</v>
      </c>
      <c r="H26" s="95">
        <f t="shared" si="7"/>
        <v>1</v>
      </c>
      <c r="I26" s="155">
        <f t="shared" si="8"/>
        <v>0</v>
      </c>
      <c r="J26" s="95">
        <f t="shared" si="9"/>
        <v>0</v>
      </c>
      <c r="K26" s="155">
        <f t="shared" si="10"/>
        <v>1</v>
      </c>
      <c r="R26" s="87"/>
      <c r="S26" s="87" t="s">
        <v>227</v>
      </c>
      <c r="T26" s="87">
        <v>3</v>
      </c>
    </row>
    <row r="27" spans="1:20" x14ac:dyDescent="0.25">
      <c r="A27" s="62" t="s">
        <v>7</v>
      </c>
      <c r="B27" s="62" t="s">
        <v>198</v>
      </c>
      <c r="C27" s="72">
        <f t="shared" si="2"/>
        <v>3</v>
      </c>
      <c r="D27" s="64">
        <f t="shared" si="3"/>
        <v>1</v>
      </c>
      <c r="E27" s="3">
        <f t="shared" si="4"/>
        <v>0</v>
      </c>
      <c r="F27" s="3">
        <f t="shared" si="5"/>
        <v>0</v>
      </c>
      <c r="G27" s="3">
        <f t="shared" si="6"/>
        <v>1</v>
      </c>
      <c r="H27" s="95">
        <f t="shared" si="7"/>
        <v>1</v>
      </c>
      <c r="I27" s="155">
        <f t="shared" si="8"/>
        <v>0</v>
      </c>
      <c r="J27" s="95">
        <f t="shared" si="9"/>
        <v>0</v>
      </c>
      <c r="K27" s="155">
        <f t="shared" si="10"/>
        <v>1</v>
      </c>
      <c r="R27" s="87"/>
      <c r="S27" s="87" t="s">
        <v>228</v>
      </c>
      <c r="T27" s="87">
        <v>70</v>
      </c>
    </row>
    <row r="28" spans="1:20" x14ac:dyDescent="0.25">
      <c r="A28" s="62" t="s">
        <v>7</v>
      </c>
      <c r="B28" s="62" t="s">
        <v>199</v>
      </c>
      <c r="C28" s="72">
        <f t="shared" si="2"/>
        <v>2</v>
      </c>
      <c r="D28" s="64">
        <f t="shared" si="3"/>
        <v>1</v>
      </c>
      <c r="E28" s="3">
        <f t="shared" si="4"/>
        <v>0</v>
      </c>
      <c r="F28" s="3">
        <f t="shared" si="5"/>
        <v>0</v>
      </c>
      <c r="G28" s="3">
        <f t="shared" si="6"/>
        <v>1</v>
      </c>
      <c r="H28" s="95">
        <f t="shared" si="7"/>
        <v>1</v>
      </c>
      <c r="I28" s="155">
        <f t="shared" si="8"/>
        <v>0</v>
      </c>
      <c r="J28" s="95">
        <f t="shared" si="9"/>
        <v>0</v>
      </c>
      <c r="K28" s="155">
        <f t="shared" si="10"/>
        <v>1</v>
      </c>
      <c r="R28" s="87"/>
      <c r="S28" s="87" t="s">
        <v>229</v>
      </c>
      <c r="T28" s="87">
        <v>62</v>
      </c>
    </row>
    <row r="29" spans="1:20" x14ac:dyDescent="0.25">
      <c r="A29" s="62" t="s">
        <v>7</v>
      </c>
      <c r="B29" s="62" t="s">
        <v>200</v>
      </c>
      <c r="C29" s="72">
        <f t="shared" si="2"/>
        <v>15</v>
      </c>
      <c r="D29" s="64">
        <f t="shared" si="3"/>
        <v>1</v>
      </c>
      <c r="E29" s="3">
        <f t="shared" si="4"/>
        <v>1</v>
      </c>
      <c r="F29" s="3">
        <f t="shared" si="5"/>
        <v>0</v>
      </c>
      <c r="G29" s="3">
        <f t="shared" si="6"/>
        <v>2</v>
      </c>
      <c r="H29" s="95">
        <f t="shared" si="7"/>
        <v>2</v>
      </c>
      <c r="I29" s="155">
        <f t="shared" si="8"/>
        <v>2</v>
      </c>
      <c r="J29" s="95">
        <f t="shared" si="9"/>
        <v>1</v>
      </c>
      <c r="K29" s="155">
        <f t="shared" si="10"/>
        <v>0</v>
      </c>
      <c r="R29" s="87"/>
      <c r="S29" s="87" t="s">
        <v>230</v>
      </c>
      <c r="T29" s="87">
        <v>2</v>
      </c>
    </row>
    <row r="30" spans="1:20" x14ac:dyDescent="0.25">
      <c r="A30" s="62" t="s">
        <v>7</v>
      </c>
      <c r="B30" s="62" t="s">
        <v>201</v>
      </c>
      <c r="C30" s="72">
        <f t="shared" ref="C30:C93" si="11">SUMIFS(T:T,S:S,B30)</f>
        <v>5</v>
      </c>
      <c r="D30" s="64">
        <f t="shared" ref="D30:D93" si="12">IF(H30&gt;I30,ROUND((C30*0.6*$E$135),0)+K30,ROUND((C30*0.6*$E$135),0)+K30)</f>
        <v>1</v>
      </c>
      <c r="E30" s="3">
        <f t="shared" ref="E30:E93" si="13">ROUND((C30*0.35*$E$135),0)</f>
        <v>0</v>
      </c>
      <c r="F30" s="3">
        <f t="shared" ref="F30:F93" si="14">ROUND((C30*0.05*$E$135),0)</f>
        <v>0</v>
      </c>
      <c r="G30" s="3">
        <f t="shared" ref="G30:G93" si="15">SUM(D30:F30)</f>
        <v>1</v>
      </c>
      <c r="H30" s="95">
        <f t="shared" ref="H30:H93" si="16">ROUNDUP((C30*$E$135),0)</f>
        <v>1</v>
      </c>
      <c r="I30" s="155">
        <f t="shared" ref="I30:I93" si="17">J30+E30+F30</f>
        <v>0</v>
      </c>
      <c r="J30" s="95">
        <f t="shared" ref="J30:J93" si="18">ROUND((C30*0.6*$E$135),0)</f>
        <v>0</v>
      </c>
      <c r="K30" s="155">
        <f t="shared" ref="K30:K93" si="19">H30-I30</f>
        <v>1</v>
      </c>
      <c r="R30" s="87" t="s">
        <v>303</v>
      </c>
      <c r="T30" s="87">
        <v>138</v>
      </c>
    </row>
    <row r="31" spans="1:20" x14ac:dyDescent="0.25">
      <c r="A31" s="62" t="s">
        <v>7</v>
      </c>
      <c r="B31" s="62" t="s">
        <v>202</v>
      </c>
      <c r="C31" s="72">
        <f t="shared" si="11"/>
        <v>14</v>
      </c>
      <c r="D31" s="64">
        <f t="shared" si="12"/>
        <v>2</v>
      </c>
      <c r="E31" s="3">
        <f t="shared" si="13"/>
        <v>0</v>
      </c>
      <c r="F31" s="3">
        <f t="shared" si="14"/>
        <v>0</v>
      </c>
      <c r="G31" s="3">
        <f t="shared" si="15"/>
        <v>2</v>
      </c>
      <c r="H31" s="95">
        <f t="shared" si="16"/>
        <v>2</v>
      </c>
      <c r="I31" s="155">
        <f t="shared" si="17"/>
        <v>1</v>
      </c>
      <c r="J31" s="95">
        <f t="shared" si="18"/>
        <v>1</v>
      </c>
      <c r="K31" s="155">
        <f t="shared" si="19"/>
        <v>1</v>
      </c>
      <c r="R31" s="87" t="s">
        <v>12</v>
      </c>
      <c r="S31" s="87" t="s">
        <v>231</v>
      </c>
      <c r="T31" s="87">
        <v>3</v>
      </c>
    </row>
    <row r="32" spans="1:20" x14ac:dyDescent="0.25">
      <c r="A32" s="62" t="s">
        <v>7</v>
      </c>
      <c r="B32" s="62" t="s">
        <v>203</v>
      </c>
      <c r="C32" s="72">
        <f t="shared" si="11"/>
        <v>5</v>
      </c>
      <c r="D32" s="64">
        <f t="shared" si="12"/>
        <v>1</v>
      </c>
      <c r="E32" s="3">
        <f t="shared" si="13"/>
        <v>0</v>
      </c>
      <c r="F32" s="3">
        <f t="shared" si="14"/>
        <v>0</v>
      </c>
      <c r="G32" s="3">
        <f t="shared" si="15"/>
        <v>1</v>
      </c>
      <c r="H32" s="95">
        <f t="shared" si="16"/>
        <v>1</v>
      </c>
      <c r="I32" s="155">
        <f t="shared" si="17"/>
        <v>0</v>
      </c>
      <c r="J32" s="95">
        <f t="shared" si="18"/>
        <v>0</v>
      </c>
      <c r="K32" s="155">
        <f t="shared" si="19"/>
        <v>1</v>
      </c>
      <c r="R32" s="87"/>
      <c r="S32" s="87" t="s">
        <v>232</v>
      </c>
      <c r="T32" s="87">
        <v>12</v>
      </c>
    </row>
    <row r="33" spans="1:20" x14ac:dyDescent="0.25">
      <c r="A33" s="62" t="s">
        <v>7</v>
      </c>
      <c r="B33" s="62" t="s">
        <v>204</v>
      </c>
      <c r="C33" s="72">
        <f t="shared" si="11"/>
        <v>1</v>
      </c>
      <c r="D33" s="64">
        <f t="shared" si="12"/>
        <v>1</v>
      </c>
      <c r="E33" s="3">
        <f t="shared" si="13"/>
        <v>0</v>
      </c>
      <c r="F33" s="3">
        <f t="shared" si="14"/>
        <v>0</v>
      </c>
      <c r="G33" s="3">
        <f t="shared" si="15"/>
        <v>1</v>
      </c>
      <c r="H33" s="95">
        <f t="shared" si="16"/>
        <v>1</v>
      </c>
      <c r="I33" s="155">
        <f t="shared" si="17"/>
        <v>0</v>
      </c>
      <c r="J33" s="95">
        <f t="shared" si="18"/>
        <v>0</v>
      </c>
      <c r="K33" s="155">
        <f t="shared" si="19"/>
        <v>1</v>
      </c>
      <c r="R33" s="87"/>
      <c r="S33" s="87" t="s">
        <v>233</v>
      </c>
      <c r="T33" s="87">
        <v>11</v>
      </c>
    </row>
    <row r="34" spans="1:20" x14ac:dyDescent="0.25">
      <c r="A34" s="62" t="s">
        <v>7</v>
      </c>
      <c r="B34" s="62" t="s">
        <v>205</v>
      </c>
      <c r="C34" s="72">
        <f t="shared" si="11"/>
        <v>0</v>
      </c>
      <c r="D34" s="64">
        <f t="shared" si="12"/>
        <v>0</v>
      </c>
      <c r="E34" s="3">
        <f t="shared" si="13"/>
        <v>0</v>
      </c>
      <c r="F34" s="3">
        <f t="shared" si="14"/>
        <v>0</v>
      </c>
      <c r="G34" s="3">
        <f t="shared" si="15"/>
        <v>0</v>
      </c>
      <c r="H34" s="95">
        <f t="shared" si="16"/>
        <v>0</v>
      </c>
      <c r="I34" s="155">
        <f t="shared" si="17"/>
        <v>0</v>
      </c>
      <c r="J34" s="95">
        <f t="shared" si="18"/>
        <v>0</v>
      </c>
      <c r="K34" s="155">
        <f t="shared" si="19"/>
        <v>0</v>
      </c>
      <c r="R34" s="87"/>
      <c r="S34" s="87" t="s">
        <v>234</v>
      </c>
      <c r="T34" s="87">
        <v>5</v>
      </c>
    </row>
    <row r="35" spans="1:20" x14ac:dyDescent="0.25">
      <c r="A35" s="62" t="s">
        <v>8</v>
      </c>
      <c r="B35" s="62" t="s">
        <v>206</v>
      </c>
      <c r="C35" s="72">
        <f t="shared" si="11"/>
        <v>11</v>
      </c>
      <c r="D35" s="64">
        <f t="shared" si="12"/>
        <v>2</v>
      </c>
      <c r="E35" s="3">
        <f t="shared" si="13"/>
        <v>0</v>
      </c>
      <c r="F35" s="3">
        <f t="shared" si="14"/>
        <v>0</v>
      </c>
      <c r="G35" s="3">
        <f t="shared" si="15"/>
        <v>2</v>
      </c>
      <c r="H35" s="95">
        <f t="shared" si="16"/>
        <v>2</v>
      </c>
      <c r="I35" s="155">
        <f t="shared" si="17"/>
        <v>1</v>
      </c>
      <c r="J35" s="95">
        <f t="shared" si="18"/>
        <v>1</v>
      </c>
      <c r="K35" s="155">
        <f t="shared" si="19"/>
        <v>1</v>
      </c>
      <c r="R35" s="87" t="s">
        <v>304</v>
      </c>
      <c r="T35" s="87">
        <v>31</v>
      </c>
    </row>
    <row r="36" spans="1:20" x14ac:dyDescent="0.25">
      <c r="A36" s="62" t="s">
        <v>8</v>
      </c>
      <c r="B36" s="62" t="s">
        <v>207</v>
      </c>
      <c r="C36" s="72">
        <f t="shared" si="11"/>
        <v>6</v>
      </c>
      <c r="D36" s="64">
        <f t="shared" si="12"/>
        <v>1</v>
      </c>
      <c r="E36" s="3">
        <f t="shared" si="13"/>
        <v>0</v>
      </c>
      <c r="F36" s="3">
        <f t="shared" si="14"/>
        <v>0</v>
      </c>
      <c r="G36" s="3">
        <f t="shared" si="15"/>
        <v>1</v>
      </c>
      <c r="H36" s="95">
        <f t="shared" si="16"/>
        <v>1</v>
      </c>
      <c r="I36" s="155">
        <f t="shared" si="17"/>
        <v>0</v>
      </c>
      <c r="J36" s="95">
        <f t="shared" si="18"/>
        <v>0</v>
      </c>
      <c r="K36" s="155">
        <f t="shared" si="19"/>
        <v>1</v>
      </c>
      <c r="R36" s="87" t="s">
        <v>14</v>
      </c>
      <c r="S36" s="87" t="s">
        <v>241</v>
      </c>
      <c r="T36" s="87">
        <v>5</v>
      </c>
    </row>
    <row r="37" spans="1:20" x14ac:dyDescent="0.25">
      <c r="A37" s="62" t="s">
        <v>8</v>
      </c>
      <c r="B37" s="62" t="s">
        <v>208</v>
      </c>
      <c r="C37" s="72">
        <f t="shared" si="11"/>
        <v>0</v>
      </c>
      <c r="D37" s="64">
        <f t="shared" si="12"/>
        <v>0</v>
      </c>
      <c r="E37" s="3">
        <f t="shared" si="13"/>
        <v>0</v>
      </c>
      <c r="F37" s="3">
        <f t="shared" si="14"/>
        <v>0</v>
      </c>
      <c r="G37" s="3">
        <f t="shared" si="15"/>
        <v>0</v>
      </c>
      <c r="H37" s="95">
        <f t="shared" si="16"/>
        <v>0</v>
      </c>
      <c r="I37" s="155">
        <f t="shared" si="17"/>
        <v>0</v>
      </c>
      <c r="J37" s="95">
        <f t="shared" si="18"/>
        <v>0</v>
      </c>
      <c r="K37" s="155">
        <f t="shared" si="19"/>
        <v>0</v>
      </c>
      <c r="R37" s="87"/>
      <c r="S37" s="87" t="s">
        <v>242</v>
      </c>
      <c r="T37" s="87">
        <v>1</v>
      </c>
    </row>
    <row r="38" spans="1:20" x14ac:dyDescent="0.25">
      <c r="A38" s="62" t="s">
        <v>9</v>
      </c>
      <c r="B38" s="62" t="s">
        <v>209</v>
      </c>
      <c r="C38" s="72">
        <f t="shared" si="11"/>
        <v>9</v>
      </c>
      <c r="D38" s="64">
        <f t="shared" si="12"/>
        <v>1</v>
      </c>
      <c r="E38" s="3">
        <f t="shared" si="13"/>
        <v>0</v>
      </c>
      <c r="F38" s="3">
        <f t="shared" si="14"/>
        <v>0</v>
      </c>
      <c r="G38" s="3">
        <f t="shared" si="15"/>
        <v>1</v>
      </c>
      <c r="H38" s="95">
        <f t="shared" si="16"/>
        <v>1</v>
      </c>
      <c r="I38" s="155">
        <f t="shared" si="17"/>
        <v>1</v>
      </c>
      <c r="J38" s="95">
        <f t="shared" si="18"/>
        <v>1</v>
      </c>
      <c r="K38" s="155">
        <f t="shared" si="19"/>
        <v>0</v>
      </c>
      <c r="R38" s="87"/>
      <c r="S38" s="87" t="s">
        <v>243</v>
      </c>
      <c r="T38" s="87">
        <v>5</v>
      </c>
    </row>
    <row r="39" spans="1:20" x14ac:dyDescent="0.25">
      <c r="A39" s="62" t="s">
        <v>9</v>
      </c>
      <c r="B39" s="62" t="s">
        <v>210</v>
      </c>
      <c r="C39" s="72">
        <f t="shared" si="11"/>
        <v>2</v>
      </c>
      <c r="D39" s="64">
        <f t="shared" si="12"/>
        <v>1</v>
      </c>
      <c r="E39" s="3">
        <f t="shared" si="13"/>
        <v>0</v>
      </c>
      <c r="F39" s="3">
        <f t="shared" si="14"/>
        <v>0</v>
      </c>
      <c r="G39" s="3">
        <f t="shared" si="15"/>
        <v>1</v>
      </c>
      <c r="H39" s="95">
        <f t="shared" si="16"/>
        <v>1</v>
      </c>
      <c r="I39" s="155">
        <f t="shared" si="17"/>
        <v>0</v>
      </c>
      <c r="J39" s="95">
        <f t="shared" si="18"/>
        <v>0</v>
      </c>
      <c r="K39" s="155">
        <f t="shared" si="19"/>
        <v>1</v>
      </c>
      <c r="R39" s="87"/>
      <c r="S39" s="87" t="s">
        <v>244</v>
      </c>
      <c r="T39" s="87">
        <v>2</v>
      </c>
    </row>
    <row r="40" spans="1:20" x14ac:dyDescent="0.25">
      <c r="A40" s="62" t="s">
        <v>9</v>
      </c>
      <c r="B40" s="62" t="s">
        <v>211</v>
      </c>
      <c r="C40" s="72">
        <f t="shared" si="11"/>
        <v>0</v>
      </c>
      <c r="D40" s="64">
        <f t="shared" si="12"/>
        <v>0</v>
      </c>
      <c r="E40" s="3">
        <f t="shared" si="13"/>
        <v>0</v>
      </c>
      <c r="F40" s="3">
        <f t="shared" si="14"/>
        <v>0</v>
      </c>
      <c r="G40" s="3">
        <f t="shared" si="15"/>
        <v>0</v>
      </c>
      <c r="H40" s="95">
        <f t="shared" si="16"/>
        <v>0</v>
      </c>
      <c r="I40" s="155">
        <f t="shared" si="17"/>
        <v>0</v>
      </c>
      <c r="J40" s="95">
        <f t="shared" si="18"/>
        <v>0</v>
      </c>
      <c r="K40" s="155">
        <f t="shared" si="19"/>
        <v>0</v>
      </c>
      <c r="R40" s="87"/>
      <c r="S40" s="87" t="s">
        <v>245</v>
      </c>
      <c r="T40" s="87">
        <v>1</v>
      </c>
    </row>
    <row r="41" spans="1:20" x14ac:dyDescent="0.25">
      <c r="A41" s="62" t="s">
        <v>9</v>
      </c>
      <c r="B41" s="62" t="s">
        <v>212</v>
      </c>
      <c r="C41" s="72">
        <f t="shared" si="11"/>
        <v>1</v>
      </c>
      <c r="D41" s="64">
        <f t="shared" si="12"/>
        <v>1</v>
      </c>
      <c r="E41" s="3">
        <f t="shared" si="13"/>
        <v>0</v>
      </c>
      <c r="F41" s="3">
        <f t="shared" si="14"/>
        <v>0</v>
      </c>
      <c r="G41" s="3">
        <f t="shared" si="15"/>
        <v>1</v>
      </c>
      <c r="H41" s="95">
        <f t="shared" si="16"/>
        <v>1</v>
      </c>
      <c r="I41" s="155">
        <f t="shared" si="17"/>
        <v>0</v>
      </c>
      <c r="J41" s="95">
        <f t="shared" si="18"/>
        <v>0</v>
      </c>
      <c r="K41" s="155">
        <f t="shared" si="19"/>
        <v>1</v>
      </c>
      <c r="R41" s="87"/>
      <c r="S41" s="87" t="s">
        <v>247</v>
      </c>
      <c r="T41" s="87">
        <v>3</v>
      </c>
    </row>
    <row r="42" spans="1:20" x14ac:dyDescent="0.25">
      <c r="A42" s="62" t="s">
        <v>9</v>
      </c>
      <c r="B42" s="62" t="s">
        <v>213</v>
      </c>
      <c r="C42" s="72">
        <f t="shared" si="11"/>
        <v>0</v>
      </c>
      <c r="D42" s="64">
        <f t="shared" si="12"/>
        <v>0</v>
      </c>
      <c r="E42" s="3">
        <f t="shared" si="13"/>
        <v>0</v>
      </c>
      <c r="F42" s="3">
        <f t="shared" si="14"/>
        <v>0</v>
      </c>
      <c r="G42" s="3">
        <f t="shared" si="15"/>
        <v>0</v>
      </c>
      <c r="H42" s="95">
        <f t="shared" si="16"/>
        <v>0</v>
      </c>
      <c r="I42" s="155">
        <f t="shared" si="17"/>
        <v>0</v>
      </c>
      <c r="J42" s="95">
        <f t="shared" si="18"/>
        <v>0</v>
      </c>
      <c r="K42" s="155">
        <f t="shared" si="19"/>
        <v>0</v>
      </c>
      <c r="R42" s="87"/>
      <c r="S42" s="87" t="s">
        <v>250</v>
      </c>
      <c r="T42" s="87">
        <v>3</v>
      </c>
    </row>
    <row r="43" spans="1:20" x14ac:dyDescent="0.25">
      <c r="A43" s="62" t="s">
        <v>9</v>
      </c>
      <c r="B43" s="62" t="s">
        <v>214</v>
      </c>
      <c r="C43" s="72">
        <f t="shared" si="11"/>
        <v>0</v>
      </c>
      <c r="D43" s="64">
        <f t="shared" si="12"/>
        <v>0</v>
      </c>
      <c r="E43" s="3">
        <f t="shared" si="13"/>
        <v>0</v>
      </c>
      <c r="F43" s="3">
        <f t="shared" si="14"/>
        <v>0</v>
      </c>
      <c r="G43" s="3">
        <f t="shared" si="15"/>
        <v>0</v>
      </c>
      <c r="H43" s="95">
        <f t="shared" si="16"/>
        <v>0</v>
      </c>
      <c r="I43" s="155">
        <f t="shared" si="17"/>
        <v>0</v>
      </c>
      <c r="J43" s="95">
        <f t="shared" si="18"/>
        <v>0</v>
      </c>
      <c r="K43" s="155">
        <f t="shared" si="19"/>
        <v>0</v>
      </c>
      <c r="R43" s="87" t="s">
        <v>306</v>
      </c>
      <c r="T43" s="87">
        <v>20</v>
      </c>
    </row>
    <row r="44" spans="1:20" x14ac:dyDescent="0.25">
      <c r="A44" s="62" t="s">
        <v>9</v>
      </c>
      <c r="B44" s="62" t="s">
        <v>215</v>
      </c>
      <c r="C44" s="72">
        <f t="shared" si="11"/>
        <v>0</v>
      </c>
      <c r="D44" s="64">
        <f t="shared" si="12"/>
        <v>0</v>
      </c>
      <c r="E44" s="3">
        <f t="shared" si="13"/>
        <v>0</v>
      </c>
      <c r="F44" s="3">
        <f t="shared" si="14"/>
        <v>0</v>
      </c>
      <c r="G44" s="3">
        <f t="shared" si="15"/>
        <v>0</v>
      </c>
      <c r="H44" s="95">
        <f t="shared" si="16"/>
        <v>0</v>
      </c>
      <c r="I44" s="155">
        <f t="shared" si="17"/>
        <v>0</v>
      </c>
      <c r="J44" s="95">
        <f t="shared" si="18"/>
        <v>0</v>
      </c>
      <c r="K44" s="155">
        <f t="shared" si="19"/>
        <v>0</v>
      </c>
      <c r="R44" s="87" t="s">
        <v>15</v>
      </c>
      <c r="S44" s="87" t="s">
        <v>254</v>
      </c>
      <c r="T44" s="87">
        <v>1</v>
      </c>
    </row>
    <row r="45" spans="1:20" x14ac:dyDescent="0.25">
      <c r="A45" s="62" t="s">
        <v>9</v>
      </c>
      <c r="B45" s="62" t="s">
        <v>216</v>
      </c>
      <c r="C45" s="72">
        <f t="shared" si="11"/>
        <v>0</v>
      </c>
      <c r="D45" s="64">
        <f t="shared" si="12"/>
        <v>0</v>
      </c>
      <c r="E45" s="3">
        <f t="shared" si="13"/>
        <v>0</v>
      </c>
      <c r="F45" s="3">
        <f t="shared" si="14"/>
        <v>0</v>
      </c>
      <c r="G45" s="3">
        <f t="shared" si="15"/>
        <v>0</v>
      </c>
      <c r="H45" s="95">
        <f t="shared" si="16"/>
        <v>0</v>
      </c>
      <c r="I45" s="155">
        <f t="shared" si="17"/>
        <v>0</v>
      </c>
      <c r="J45" s="95">
        <f t="shared" si="18"/>
        <v>0</v>
      </c>
      <c r="K45" s="155">
        <f t="shared" si="19"/>
        <v>0</v>
      </c>
      <c r="R45" s="87" t="s">
        <v>307</v>
      </c>
      <c r="T45" s="87">
        <v>1</v>
      </c>
    </row>
    <row r="46" spans="1:20" x14ac:dyDescent="0.25">
      <c r="A46" s="62" t="s">
        <v>9</v>
      </c>
      <c r="B46" s="62" t="s">
        <v>217</v>
      </c>
      <c r="C46" s="72">
        <f t="shared" si="11"/>
        <v>0</v>
      </c>
      <c r="D46" s="64">
        <f t="shared" si="12"/>
        <v>0</v>
      </c>
      <c r="E46" s="3">
        <f t="shared" si="13"/>
        <v>0</v>
      </c>
      <c r="F46" s="3">
        <f t="shared" si="14"/>
        <v>0</v>
      </c>
      <c r="G46" s="3">
        <f t="shared" si="15"/>
        <v>0</v>
      </c>
      <c r="H46" s="95">
        <f t="shared" si="16"/>
        <v>0</v>
      </c>
      <c r="I46" s="155">
        <f t="shared" si="17"/>
        <v>0</v>
      </c>
      <c r="J46" s="95">
        <f t="shared" si="18"/>
        <v>0</v>
      </c>
      <c r="K46" s="155">
        <f t="shared" si="19"/>
        <v>0</v>
      </c>
      <c r="R46" s="87" t="s">
        <v>18</v>
      </c>
      <c r="S46" s="87" t="s">
        <v>275</v>
      </c>
      <c r="T46" s="87">
        <v>2</v>
      </c>
    </row>
    <row r="47" spans="1:20" x14ac:dyDescent="0.25">
      <c r="A47" s="62" t="s">
        <v>9</v>
      </c>
      <c r="B47" s="62" t="s">
        <v>218</v>
      </c>
      <c r="C47" s="72">
        <f t="shared" si="11"/>
        <v>0</v>
      </c>
      <c r="D47" s="64">
        <f t="shared" si="12"/>
        <v>0</v>
      </c>
      <c r="E47" s="3">
        <f t="shared" si="13"/>
        <v>0</v>
      </c>
      <c r="F47" s="3">
        <f t="shared" si="14"/>
        <v>0</v>
      </c>
      <c r="G47" s="3">
        <f t="shared" si="15"/>
        <v>0</v>
      </c>
      <c r="H47" s="95">
        <f t="shared" si="16"/>
        <v>0</v>
      </c>
      <c r="I47" s="155">
        <f t="shared" si="17"/>
        <v>0</v>
      </c>
      <c r="J47" s="95">
        <f t="shared" si="18"/>
        <v>0</v>
      </c>
      <c r="K47" s="155">
        <f t="shared" si="19"/>
        <v>0</v>
      </c>
      <c r="R47" s="87"/>
      <c r="S47" s="87" t="s">
        <v>276</v>
      </c>
      <c r="T47" s="87">
        <v>16</v>
      </c>
    </row>
    <row r="48" spans="1:20" x14ac:dyDescent="0.25">
      <c r="A48" s="62" t="s">
        <v>10</v>
      </c>
      <c r="B48" s="62" t="s">
        <v>219</v>
      </c>
      <c r="C48" s="72">
        <f t="shared" si="11"/>
        <v>0</v>
      </c>
      <c r="D48" s="64">
        <f t="shared" si="12"/>
        <v>0</v>
      </c>
      <c r="E48" s="3">
        <f t="shared" si="13"/>
        <v>0</v>
      </c>
      <c r="F48" s="3">
        <f t="shared" si="14"/>
        <v>0</v>
      </c>
      <c r="G48" s="3">
        <f t="shared" si="15"/>
        <v>0</v>
      </c>
      <c r="H48" s="95">
        <f t="shared" si="16"/>
        <v>0</v>
      </c>
      <c r="I48" s="155">
        <f t="shared" si="17"/>
        <v>0</v>
      </c>
      <c r="J48" s="95">
        <f t="shared" si="18"/>
        <v>0</v>
      </c>
      <c r="K48" s="155">
        <f t="shared" si="19"/>
        <v>0</v>
      </c>
      <c r="R48" s="87" t="s">
        <v>309</v>
      </c>
      <c r="T48" s="87">
        <v>18</v>
      </c>
    </row>
    <row r="49" spans="1:20" x14ac:dyDescent="0.25">
      <c r="A49" s="62" t="s">
        <v>10</v>
      </c>
      <c r="B49" s="62" t="s">
        <v>220</v>
      </c>
      <c r="C49" s="72">
        <f t="shared" si="11"/>
        <v>0</v>
      </c>
      <c r="D49" s="64">
        <f t="shared" si="12"/>
        <v>0</v>
      </c>
      <c r="E49" s="3">
        <f t="shared" si="13"/>
        <v>0</v>
      </c>
      <c r="F49" s="3">
        <f t="shared" si="14"/>
        <v>0</v>
      </c>
      <c r="G49" s="3">
        <f t="shared" si="15"/>
        <v>0</v>
      </c>
      <c r="H49" s="95">
        <f t="shared" si="16"/>
        <v>0</v>
      </c>
      <c r="I49" s="155">
        <f t="shared" si="17"/>
        <v>0</v>
      </c>
      <c r="J49" s="95">
        <f t="shared" si="18"/>
        <v>0</v>
      </c>
      <c r="K49" s="155">
        <f t="shared" si="19"/>
        <v>0</v>
      </c>
      <c r="R49" s="87" t="s">
        <v>19</v>
      </c>
      <c r="S49" s="87" t="s">
        <v>277</v>
      </c>
      <c r="T49" s="87">
        <v>4</v>
      </c>
    </row>
    <row r="50" spans="1:20" x14ac:dyDescent="0.25">
      <c r="A50" s="62" t="s">
        <v>10</v>
      </c>
      <c r="B50" s="62" t="s">
        <v>221</v>
      </c>
      <c r="C50" s="72">
        <f t="shared" si="11"/>
        <v>0</v>
      </c>
      <c r="D50" s="64">
        <f t="shared" si="12"/>
        <v>0</v>
      </c>
      <c r="E50" s="3">
        <f t="shared" si="13"/>
        <v>0</v>
      </c>
      <c r="F50" s="3">
        <f t="shared" si="14"/>
        <v>0</v>
      </c>
      <c r="G50" s="3">
        <f t="shared" si="15"/>
        <v>0</v>
      </c>
      <c r="H50" s="95">
        <f t="shared" si="16"/>
        <v>0</v>
      </c>
      <c r="I50" s="155">
        <f t="shared" si="17"/>
        <v>0</v>
      </c>
      <c r="J50" s="95">
        <f t="shared" si="18"/>
        <v>0</v>
      </c>
      <c r="K50" s="155">
        <f t="shared" si="19"/>
        <v>0</v>
      </c>
      <c r="R50" s="87" t="s">
        <v>315</v>
      </c>
      <c r="T50" s="87">
        <v>4</v>
      </c>
    </row>
    <row r="51" spans="1:20" x14ac:dyDescent="0.25">
      <c r="A51" s="62" t="s">
        <v>10</v>
      </c>
      <c r="B51" s="62" t="s">
        <v>222</v>
      </c>
      <c r="C51" s="72">
        <f t="shared" si="11"/>
        <v>0</v>
      </c>
      <c r="D51" s="64">
        <f t="shared" si="12"/>
        <v>0</v>
      </c>
      <c r="E51" s="3">
        <f t="shared" si="13"/>
        <v>0</v>
      </c>
      <c r="F51" s="3">
        <f t="shared" si="14"/>
        <v>0</v>
      </c>
      <c r="G51" s="3">
        <f t="shared" si="15"/>
        <v>0</v>
      </c>
      <c r="H51" s="95">
        <f t="shared" si="16"/>
        <v>0</v>
      </c>
      <c r="I51" s="155">
        <f t="shared" si="17"/>
        <v>0</v>
      </c>
      <c r="J51" s="95">
        <f t="shared" si="18"/>
        <v>0</v>
      </c>
      <c r="K51" s="155">
        <f t="shared" si="19"/>
        <v>0</v>
      </c>
      <c r="R51" s="87" t="s">
        <v>20</v>
      </c>
      <c r="S51" s="87" t="s">
        <v>278</v>
      </c>
      <c r="T51" s="87">
        <v>1</v>
      </c>
    </row>
    <row r="52" spans="1:20" x14ac:dyDescent="0.25">
      <c r="A52" s="62" t="s">
        <v>10</v>
      </c>
      <c r="B52" s="62" t="s">
        <v>291</v>
      </c>
      <c r="C52" s="72">
        <f t="shared" si="11"/>
        <v>0</v>
      </c>
      <c r="D52" s="64">
        <f t="shared" si="12"/>
        <v>0</v>
      </c>
      <c r="E52" s="3">
        <f t="shared" si="13"/>
        <v>0</v>
      </c>
      <c r="F52" s="3">
        <f t="shared" si="14"/>
        <v>0</v>
      </c>
      <c r="G52" s="3">
        <f t="shared" si="15"/>
        <v>0</v>
      </c>
      <c r="H52" s="95">
        <f t="shared" si="16"/>
        <v>0</v>
      </c>
      <c r="I52" s="155">
        <f t="shared" si="17"/>
        <v>0</v>
      </c>
      <c r="J52" s="95">
        <f t="shared" si="18"/>
        <v>0</v>
      </c>
      <c r="K52" s="155">
        <f t="shared" si="19"/>
        <v>0</v>
      </c>
      <c r="R52" s="87" t="s">
        <v>316</v>
      </c>
      <c r="T52" s="87">
        <v>1</v>
      </c>
    </row>
    <row r="53" spans="1:20" x14ac:dyDescent="0.25">
      <c r="A53" s="62" t="s">
        <v>11</v>
      </c>
      <c r="B53" s="62" t="s">
        <v>223</v>
      </c>
      <c r="C53" s="72">
        <f t="shared" si="11"/>
        <v>1</v>
      </c>
      <c r="D53" s="64">
        <f t="shared" si="12"/>
        <v>1</v>
      </c>
      <c r="E53" s="3">
        <f t="shared" si="13"/>
        <v>0</v>
      </c>
      <c r="F53" s="3">
        <f t="shared" si="14"/>
        <v>0</v>
      </c>
      <c r="G53" s="3">
        <f t="shared" si="15"/>
        <v>1</v>
      </c>
      <c r="H53" s="95">
        <f t="shared" si="16"/>
        <v>1</v>
      </c>
      <c r="I53" s="155">
        <f t="shared" si="17"/>
        <v>0</v>
      </c>
      <c r="J53" s="95">
        <f t="shared" si="18"/>
        <v>0</v>
      </c>
      <c r="K53" s="155">
        <f t="shared" si="19"/>
        <v>1</v>
      </c>
      <c r="R53" s="87" t="s">
        <v>21</v>
      </c>
      <c r="S53" s="87" t="s">
        <v>279</v>
      </c>
      <c r="T53" s="87">
        <v>10</v>
      </c>
    </row>
    <row r="54" spans="1:20" x14ac:dyDescent="0.25">
      <c r="A54" s="62" t="s">
        <v>11</v>
      </c>
      <c r="B54" s="62" t="s">
        <v>224</v>
      </c>
      <c r="C54" s="72">
        <f t="shared" si="11"/>
        <v>0</v>
      </c>
      <c r="D54" s="64">
        <f t="shared" si="12"/>
        <v>0</v>
      </c>
      <c r="E54" s="3">
        <f t="shared" si="13"/>
        <v>0</v>
      </c>
      <c r="F54" s="3">
        <f t="shared" si="14"/>
        <v>0</v>
      </c>
      <c r="G54" s="3">
        <f t="shared" si="15"/>
        <v>0</v>
      </c>
      <c r="H54" s="95">
        <f t="shared" si="16"/>
        <v>0</v>
      </c>
      <c r="I54" s="155">
        <f t="shared" si="17"/>
        <v>0</v>
      </c>
      <c r="J54" s="95">
        <f t="shared" si="18"/>
        <v>0</v>
      </c>
      <c r="K54" s="155">
        <f t="shared" si="19"/>
        <v>0</v>
      </c>
      <c r="R54" s="87"/>
      <c r="S54" s="87" t="s">
        <v>280</v>
      </c>
      <c r="T54" s="87">
        <v>6</v>
      </c>
    </row>
    <row r="55" spans="1:20" x14ac:dyDescent="0.25">
      <c r="A55" s="62" t="s">
        <v>11</v>
      </c>
      <c r="B55" s="62" t="s">
        <v>225</v>
      </c>
      <c r="C55" s="72">
        <f t="shared" si="11"/>
        <v>0</v>
      </c>
      <c r="D55" s="64">
        <f t="shared" si="12"/>
        <v>0</v>
      </c>
      <c r="E55" s="3">
        <f t="shared" si="13"/>
        <v>0</v>
      </c>
      <c r="F55" s="3">
        <f t="shared" si="14"/>
        <v>0</v>
      </c>
      <c r="G55" s="3">
        <f t="shared" si="15"/>
        <v>0</v>
      </c>
      <c r="H55" s="95">
        <f t="shared" si="16"/>
        <v>0</v>
      </c>
      <c r="I55" s="155">
        <f t="shared" si="17"/>
        <v>0</v>
      </c>
      <c r="J55" s="95">
        <f t="shared" si="18"/>
        <v>0</v>
      </c>
      <c r="K55" s="155">
        <f t="shared" si="19"/>
        <v>0</v>
      </c>
      <c r="R55" s="87" t="s">
        <v>310</v>
      </c>
      <c r="T55" s="87">
        <v>16</v>
      </c>
    </row>
    <row r="56" spans="1:20" x14ac:dyDescent="0.25">
      <c r="A56" s="62" t="s">
        <v>11</v>
      </c>
      <c r="B56" s="62" t="s">
        <v>226</v>
      </c>
      <c r="C56" s="72">
        <f t="shared" si="11"/>
        <v>0</v>
      </c>
      <c r="D56" s="64">
        <f t="shared" si="12"/>
        <v>0</v>
      </c>
      <c r="E56" s="3">
        <f t="shared" si="13"/>
        <v>0</v>
      </c>
      <c r="F56" s="3">
        <f t="shared" si="14"/>
        <v>0</v>
      </c>
      <c r="G56" s="3">
        <f t="shared" si="15"/>
        <v>0</v>
      </c>
      <c r="H56" s="95">
        <f t="shared" si="16"/>
        <v>0</v>
      </c>
      <c r="I56" s="155">
        <f t="shared" si="17"/>
        <v>0</v>
      </c>
      <c r="J56" s="95">
        <f t="shared" si="18"/>
        <v>0</v>
      </c>
      <c r="K56" s="155">
        <f t="shared" si="19"/>
        <v>0</v>
      </c>
      <c r="R56" s="87" t="s">
        <v>23</v>
      </c>
      <c r="S56" s="87" t="s">
        <v>283</v>
      </c>
      <c r="T56" s="87">
        <v>10</v>
      </c>
    </row>
    <row r="57" spans="1:20" x14ac:dyDescent="0.25">
      <c r="A57" s="62" t="s">
        <v>11</v>
      </c>
      <c r="B57" s="62" t="s">
        <v>227</v>
      </c>
      <c r="C57" s="72">
        <f t="shared" si="11"/>
        <v>3</v>
      </c>
      <c r="D57" s="64">
        <f t="shared" si="12"/>
        <v>1</v>
      </c>
      <c r="E57" s="3">
        <f t="shared" si="13"/>
        <v>0</v>
      </c>
      <c r="F57" s="3">
        <f t="shared" si="14"/>
        <v>0</v>
      </c>
      <c r="G57" s="3">
        <f t="shared" si="15"/>
        <v>1</v>
      </c>
      <c r="H57" s="95">
        <f t="shared" si="16"/>
        <v>1</v>
      </c>
      <c r="I57" s="155">
        <f t="shared" si="17"/>
        <v>0</v>
      </c>
      <c r="J57" s="95">
        <f t="shared" si="18"/>
        <v>0</v>
      </c>
      <c r="K57" s="155">
        <f t="shared" si="19"/>
        <v>1</v>
      </c>
      <c r="R57" s="87"/>
      <c r="S57" s="87" t="s">
        <v>284</v>
      </c>
      <c r="T57" s="87">
        <v>3</v>
      </c>
    </row>
    <row r="58" spans="1:20" x14ac:dyDescent="0.25">
      <c r="A58" s="62" t="s">
        <v>11</v>
      </c>
      <c r="B58" s="62" t="s">
        <v>228</v>
      </c>
      <c r="C58" s="72">
        <f t="shared" si="11"/>
        <v>70</v>
      </c>
      <c r="D58" s="64">
        <f t="shared" si="12"/>
        <v>5</v>
      </c>
      <c r="E58" s="3">
        <f t="shared" si="13"/>
        <v>2</v>
      </c>
      <c r="F58" s="3">
        <f t="shared" si="14"/>
        <v>0</v>
      </c>
      <c r="G58" s="3">
        <f t="shared" si="15"/>
        <v>7</v>
      </c>
      <c r="H58" s="95">
        <f t="shared" si="16"/>
        <v>7</v>
      </c>
      <c r="I58" s="155">
        <f t="shared" si="17"/>
        <v>6</v>
      </c>
      <c r="J58" s="95">
        <f t="shared" si="18"/>
        <v>4</v>
      </c>
      <c r="K58" s="155">
        <f t="shared" si="19"/>
        <v>1</v>
      </c>
      <c r="R58" s="87"/>
      <c r="S58" s="87" t="s">
        <v>285</v>
      </c>
      <c r="T58" s="87">
        <v>2</v>
      </c>
    </row>
    <row r="59" spans="1:20" x14ac:dyDescent="0.25">
      <c r="A59" s="62" t="s">
        <v>11</v>
      </c>
      <c r="B59" s="62" t="s">
        <v>229</v>
      </c>
      <c r="C59" s="72">
        <f t="shared" si="11"/>
        <v>62</v>
      </c>
      <c r="D59" s="64">
        <f t="shared" si="12"/>
        <v>5</v>
      </c>
      <c r="E59" s="3">
        <f t="shared" si="13"/>
        <v>2</v>
      </c>
      <c r="F59" s="3">
        <f t="shared" si="14"/>
        <v>0</v>
      </c>
      <c r="G59" s="3">
        <f t="shared" si="15"/>
        <v>7</v>
      </c>
      <c r="H59" s="95">
        <f t="shared" si="16"/>
        <v>7</v>
      </c>
      <c r="I59" s="155">
        <f t="shared" si="17"/>
        <v>6</v>
      </c>
      <c r="J59" s="95">
        <f t="shared" si="18"/>
        <v>4</v>
      </c>
      <c r="K59" s="155">
        <f t="shared" si="19"/>
        <v>1</v>
      </c>
      <c r="R59" s="87"/>
      <c r="S59" s="87" t="s">
        <v>286</v>
      </c>
      <c r="T59" s="87">
        <v>23</v>
      </c>
    </row>
    <row r="60" spans="1:20" x14ac:dyDescent="0.25">
      <c r="A60" s="62" t="s">
        <v>11</v>
      </c>
      <c r="B60" s="62" t="s">
        <v>230</v>
      </c>
      <c r="C60" s="72">
        <f t="shared" si="11"/>
        <v>2</v>
      </c>
      <c r="D60" s="64">
        <f t="shared" si="12"/>
        <v>1</v>
      </c>
      <c r="E60" s="3">
        <f t="shared" si="13"/>
        <v>0</v>
      </c>
      <c r="F60" s="3">
        <f t="shared" si="14"/>
        <v>0</v>
      </c>
      <c r="G60" s="3">
        <f t="shared" si="15"/>
        <v>1</v>
      </c>
      <c r="H60" s="95">
        <f t="shared" si="16"/>
        <v>1</v>
      </c>
      <c r="I60" s="155">
        <f t="shared" si="17"/>
        <v>0</v>
      </c>
      <c r="J60" s="95">
        <f t="shared" si="18"/>
        <v>0</v>
      </c>
      <c r="K60" s="155">
        <f t="shared" si="19"/>
        <v>1</v>
      </c>
      <c r="R60" s="87"/>
      <c r="S60" s="87" t="s">
        <v>287</v>
      </c>
      <c r="T60" s="87">
        <v>53</v>
      </c>
    </row>
    <row r="61" spans="1:20" x14ac:dyDescent="0.25">
      <c r="A61" s="62" t="s">
        <v>12</v>
      </c>
      <c r="B61" s="62" t="s">
        <v>231</v>
      </c>
      <c r="C61" s="72">
        <f t="shared" si="11"/>
        <v>3</v>
      </c>
      <c r="D61" s="64">
        <f t="shared" si="12"/>
        <v>1</v>
      </c>
      <c r="E61" s="3">
        <f t="shared" si="13"/>
        <v>0</v>
      </c>
      <c r="F61" s="3">
        <f t="shared" si="14"/>
        <v>0</v>
      </c>
      <c r="G61" s="3">
        <f t="shared" si="15"/>
        <v>1</v>
      </c>
      <c r="H61" s="95">
        <f t="shared" si="16"/>
        <v>1</v>
      </c>
      <c r="I61" s="155">
        <f t="shared" si="17"/>
        <v>0</v>
      </c>
      <c r="J61" s="95">
        <f t="shared" si="18"/>
        <v>0</v>
      </c>
      <c r="K61" s="155">
        <f t="shared" si="19"/>
        <v>1</v>
      </c>
      <c r="R61" s="87"/>
      <c r="S61" s="87" t="s">
        <v>288</v>
      </c>
      <c r="T61" s="87">
        <v>11</v>
      </c>
    </row>
    <row r="62" spans="1:20" x14ac:dyDescent="0.25">
      <c r="A62" s="62" t="s">
        <v>12</v>
      </c>
      <c r="B62" s="62" t="s">
        <v>232</v>
      </c>
      <c r="C62" s="72">
        <f t="shared" si="11"/>
        <v>12</v>
      </c>
      <c r="D62" s="64">
        <f t="shared" si="12"/>
        <v>2</v>
      </c>
      <c r="E62" s="3">
        <f t="shared" si="13"/>
        <v>0</v>
      </c>
      <c r="F62" s="3">
        <f t="shared" si="14"/>
        <v>0</v>
      </c>
      <c r="G62" s="3">
        <f t="shared" si="15"/>
        <v>2</v>
      </c>
      <c r="H62" s="95">
        <f t="shared" si="16"/>
        <v>2</v>
      </c>
      <c r="I62" s="155">
        <f t="shared" si="17"/>
        <v>1</v>
      </c>
      <c r="J62" s="95">
        <f t="shared" si="18"/>
        <v>1</v>
      </c>
      <c r="K62" s="155">
        <f t="shared" si="19"/>
        <v>1</v>
      </c>
      <c r="R62" s="87"/>
      <c r="S62" s="87" t="s">
        <v>289</v>
      </c>
      <c r="T62" s="87">
        <v>55</v>
      </c>
    </row>
    <row r="63" spans="1:20" x14ac:dyDescent="0.25">
      <c r="A63" s="62" t="s">
        <v>12</v>
      </c>
      <c r="B63" s="62" t="s">
        <v>233</v>
      </c>
      <c r="C63" s="72">
        <f t="shared" si="11"/>
        <v>11</v>
      </c>
      <c r="D63" s="64">
        <f t="shared" si="12"/>
        <v>2</v>
      </c>
      <c r="E63" s="3">
        <f t="shared" si="13"/>
        <v>0</v>
      </c>
      <c r="F63" s="3">
        <f t="shared" si="14"/>
        <v>0</v>
      </c>
      <c r="G63" s="3">
        <f t="shared" si="15"/>
        <v>2</v>
      </c>
      <c r="H63" s="95">
        <f t="shared" si="16"/>
        <v>2</v>
      </c>
      <c r="I63" s="155">
        <f t="shared" si="17"/>
        <v>1</v>
      </c>
      <c r="J63" s="95">
        <f t="shared" si="18"/>
        <v>1</v>
      </c>
      <c r="K63" s="155">
        <f t="shared" si="19"/>
        <v>1</v>
      </c>
      <c r="R63" s="87"/>
      <c r="S63" s="87" t="s">
        <v>290</v>
      </c>
      <c r="T63" s="87">
        <v>333</v>
      </c>
    </row>
    <row r="64" spans="1:20" x14ac:dyDescent="0.25">
      <c r="A64" s="62" t="s">
        <v>12</v>
      </c>
      <c r="B64" s="62" t="s">
        <v>234</v>
      </c>
      <c r="C64" s="72">
        <f t="shared" si="11"/>
        <v>5</v>
      </c>
      <c r="D64" s="64">
        <f t="shared" si="12"/>
        <v>1</v>
      </c>
      <c r="E64" s="3">
        <f t="shared" si="13"/>
        <v>0</v>
      </c>
      <c r="F64" s="3">
        <f t="shared" si="14"/>
        <v>0</v>
      </c>
      <c r="G64" s="3">
        <f t="shared" si="15"/>
        <v>1</v>
      </c>
      <c r="H64" s="95">
        <f t="shared" si="16"/>
        <v>1</v>
      </c>
      <c r="I64" s="155">
        <f t="shared" si="17"/>
        <v>0</v>
      </c>
      <c r="J64" s="95">
        <f t="shared" si="18"/>
        <v>0</v>
      </c>
      <c r="K64" s="155">
        <f t="shared" si="19"/>
        <v>1</v>
      </c>
      <c r="R64" s="87" t="s">
        <v>311</v>
      </c>
      <c r="T64" s="87">
        <v>490</v>
      </c>
    </row>
    <row r="65" spans="1:20" x14ac:dyDescent="0.25">
      <c r="A65" s="62" t="s">
        <v>12</v>
      </c>
      <c r="B65" s="62" t="s">
        <v>235</v>
      </c>
      <c r="C65" s="72">
        <f t="shared" si="11"/>
        <v>0</v>
      </c>
      <c r="D65" s="64">
        <f t="shared" si="12"/>
        <v>0</v>
      </c>
      <c r="E65" s="3">
        <f t="shared" si="13"/>
        <v>0</v>
      </c>
      <c r="F65" s="3">
        <f t="shared" si="14"/>
        <v>0</v>
      </c>
      <c r="G65" s="3">
        <f t="shared" si="15"/>
        <v>0</v>
      </c>
      <c r="H65" s="95">
        <f t="shared" si="16"/>
        <v>0</v>
      </c>
      <c r="I65" s="155">
        <f t="shared" si="17"/>
        <v>0</v>
      </c>
      <c r="J65" s="95">
        <f t="shared" si="18"/>
        <v>0</v>
      </c>
      <c r="K65" s="155">
        <f t="shared" si="19"/>
        <v>0</v>
      </c>
      <c r="R65" s="87" t="s">
        <v>75</v>
      </c>
      <c r="T65" s="87">
        <v>809</v>
      </c>
    </row>
    <row r="66" spans="1:20" x14ac:dyDescent="0.25">
      <c r="A66" s="62" t="s">
        <v>13</v>
      </c>
      <c r="B66" s="62" t="s">
        <v>236</v>
      </c>
      <c r="C66" s="72">
        <f t="shared" si="11"/>
        <v>0</v>
      </c>
      <c r="D66" s="64">
        <f t="shared" si="12"/>
        <v>0</v>
      </c>
      <c r="E66" s="3">
        <f t="shared" si="13"/>
        <v>0</v>
      </c>
      <c r="F66" s="3">
        <f t="shared" si="14"/>
        <v>0</v>
      </c>
      <c r="G66" s="3">
        <f t="shared" si="15"/>
        <v>0</v>
      </c>
      <c r="H66" s="95">
        <f t="shared" si="16"/>
        <v>0</v>
      </c>
      <c r="I66" s="155">
        <f t="shared" si="17"/>
        <v>0</v>
      </c>
      <c r="J66" s="95">
        <f t="shared" si="18"/>
        <v>0</v>
      </c>
      <c r="K66" s="155">
        <f t="shared" si="19"/>
        <v>0</v>
      </c>
    </row>
    <row r="67" spans="1:20" x14ac:dyDescent="0.25">
      <c r="A67" s="62" t="s">
        <v>13</v>
      </c>
      <c r="B67" s="62" t="s">
        <v>237</v>
      </c>
      <c r="C67" s="72">
        <f t="shared" si="11"/>
        <v>0</v>
      </c>
      <c r="D67" s="64">
        <f t="shared" si="12"/>
        <v>0</v>
      </c>
      <c r="E67" s="3">
        <f t="shared" si="13"/>
        <v>0</v>
      </c>
      <c r="F67" s="3">
        <f t="shared" si="14"/>
        <v>0</v>
      </c>
      <c r="G67" s="3">
        <f t="shared" si="15"/>
        <v>0</v>
      </c>
      <c r="H67" s="95">
        <f t="shared" si="16"/>
        <v>0</v>
      </c>
      <c r="I67" s="155">
        <f t="shared" si="17"/>
        <v>0</v>
      </c>
      <c r="J67" s="95">
        <f t="shared" si="18"/>
        <v>0</v>
      </c>
      <c r="K67" s="155">
        <f t="shared" si="19"/>
        <v>0</v>
      </c>
    </row>
    <row r="68" spans="1:20" x14ac:dyDescent="0.25">
      <c r="A68" s="62" t="s">
        <v>13</v>
      </c>
      <c r="B68" s="62" t="s">
        <v>238</v>
      </c>
      <c r="C68" s="72">
        <f t="shared" si="11"/>
        <v>0</v>
      </c>
      <c r="D68" s="64">
        <f t="shared" si="12"/>
        <v>0</v>
      </c>
      <c r="E68" s="3">
        <f t="shared" si="13"/>
        <v>0</v>
      </c>
      <c r="F68" s="3">
        <f t="shared" si="14"/>
        <v>0</v>
      </c>
      <c r="G68" s="3">
        <f t="shared" si="15"/>
        <v>0</v>
      </c>
      <c r="H68" s="95">
        <f t="shared" si="16"/>
        <v>0</v>
      </c>
      <c r="I68" s="155">
        <f t="shared" si="17"/>
        <v>0</v>
      </c>
      <c r="J68" s="95">
        <f t="shared" si="18"/>
        <v>0</v>
      </c>
      <c r="K68" s="155">
        <f t="shared" si="19"/>
        <v>0</v>
      </c>
    </row>
    <row r="69" spans="1:20" x14ac:dyDescent="0.25">
      <c r="A69" s="62" t="s">
        <v>13</v>
      </c>
      <c r="B69" s="62" t="s">
        <v>239</v>
      </c>
      <c r="C69" s="72">
        <f t="shared" si="11"/>
        <v>0</v>
      </c>
      <c r="D69" s="64">
        <f t="shared" si="12"/>
        <v>0</v>
      </c>
      <c r="E69" s="3">
        <f t="shared" si="13"/>
        <v>0</v>
      </c>
      <c r="F69" s="3">
        <f t="shared" si="14"/>
        <v>0</v>
      </c>
      <c r="G69" s="3">
        <f t="shared" si="15"/>
        <v>0</v>
      </c>
      <c r="H69" s="95">
        <f t="shared" si="16"/>
        <v>0</v>
      </c>
      <c r="I69" s="155">
        <f t="shared" si="17"/>
        <v>0</v>
      </c>
      <c r="J69" s="95">
        <f t="shared" si="18"/>
        <v>0</v>
      </c>
      <c r="K69" s="155">
        <f t="shared" si="19"/>
        <v>0</v>
      </c>
    </row>
    <row r="70" spans="1:20" x14ac:dyDescent="0.25">
      <c r="A70" s="62" t="s">
        <v>14</v>
      </c>
      <c r="B70" s="62" t="s">
        <v>293</v>
      </c>
      <c r="C70" s="72">
        <f t="shared" si="11"/>
        <v>0</v>
      </c>
      <c r="D70" s="64">
        <f t="shared" si="12"/>
        <v>0</v>
      </c>
      <c r="E70" s="3">
        <f t="shared" si="13"/>
        <v>0</v>
      </c>
      <c r="F70" s="3">
        <f t="shared" si="14"/>
        <v>0</v>
      </c>
      <c r="G70" s="3">
        <f t="shared" si="15"/>
        <v>0</v>
      </c>
      <c r="H70" s="95">
        <f t="shared" si="16"/>
        <v>0</v>
      </c>
      <c r="I70" s="155">
        <f t="shared" si="17"/>
        <v>0</v>
      </c>
      <c r="J70" s="95">
        <f t="shared" si="18"/>
        <v>0</v>
      </c>
      <c r="K70" s="155">
        <f t="shared" si="19"/>
        <v>0</v>
      </c>
    </row>
    <row r="71" spans="1:20" x14ac:dyDescent="0.25">
      <c r="A71" s="62" t="s">
        <v>14</v>
      </c>
      <c r="B71" s="62" t="s">
        <v>294</v>
      </c>
      <c r="C71" s="72">
        <f t="shared" si="11"/>
        <v>0</v>
      </c>
      <c r="D71" s="64">
        <f t="shared" si="12"/>
        <v>0</v>
      </c>
      <c r="E71" s="3">
        <f t="shared" si="13"/>
        <v>0</v>
      </c>
      <c r="F71" s="3">
        <f t="shared" si="14"/>
        <v>0</v>
      </c>
      <c r="G71" s="3">
        <f t="shared" si="15"/>
        <v>0</v>
      </c>
      <c r="H71" s="95">
        <f t="shared" si="16"/>
        <v>0</v>
      </c>
      <c r="I71" s="155">
        <f t="shared" si="17"/>
        <v>0</v>
      </c>
      <c r="J71" s="95">
        <f t="shared" si="18"/>
        <v>0</v>
      </c>
      <c r="K71" s="155">
        <f t="shared" si="19"/>
        <v>0</v>
      </c>
    </row>
    <row r="72" spans="1:20" x14ac:dyDescent="0.25">
      <c r="A72" s="62" t="s">
        <v>14</v>
      </c>
      <c r="B72" s="62" t="s">
        <v>240</v>
      </c>
      <c r="C72" s="72">
        <f t="shared" si="11"/>
        <v>0</v>
      </c>
      <c r="D72" s="64">
        <f t="shared" si="12"/>
        <v>0</v>
      </c>
      <c r="E72" s="3">
        <f t="shared" si="13"/>
        <v>0</v>
      </c>
      <c r="F72" s="3">
        <f t="shared" si="14"/>
        <v>0</v>
      </c>
      <c r="G72" s="3">
        <f t="shared" si="15"/>
        <v>0</v>
      </c>
      <c r="H72" s="95">
        <f t="shared" si="16"/>
        <v>0</v>
      </c>
      <c r="I72" s="155">
        <f t="shared" si="17"/>
        <v>0</v>
      </c>
      <c r="J72" s="95">
        <f t="shared" si="18"/>
        <v>0</v>
      </c>
      <c r="K72" s="155">
        <f t="shared" si="19"/>
        <v>0</v>
      </c>
    </row>
    <row r="73" spans="1:20" x14ac:dyDescent="0.25">
      <c r="A73" s="62" t="s">
        <v>14</v>
      </c>
      <c r="B73" s="62" t="s">
        <v>241</v>
      </c>
      <c r="C73" s="72">
        <f t="shared" si="11"/>
        <v>5</v>
      </c>
      <c r="D73" s="64">
        <f t="shared" si="12"/>
        <v>1</v>
      </c>
      <c r="E73" s="3">
        <f t="shared" si="13"/>
        <v>0</v>
      </c>
      <c r="F73" s="3">
        <f t="shared" si="14"/>
        <v>0</v>
      </c>
      <c r="G73" s="3">
        <f t="shared" si="15"/>
        <v>1</v>
      </c>
      <c r="H73" s="95">
        <f t="shared" si="16"/>
        <v>1</v>
      </c>
      <c r="I73" s="155">
        <f t="shared" si="17"/>
        <v>0</v>
      </c>
      <c r="J73" s="95">
        <f t="shared" si="18"/>
        <v>0</v>
      </c>
      <c r="K73" s="155">
        <f t="shared" si="19"/>
        <v>1</v>
      </c>
    </row>
    <row r="74" spans="1:20" x14ac:dyDescent="0.25">
      <c r="A74" s="62" t="s">
        <v>14</v>
      </c>
      <c r="B74" s="62" t="s">
        <v>242</v>
      </c>
      <c r="C74" s="72">
        <f t="shared" si="11"/>
        <v>1</v>
      </c>
      <c r="D74" s="64">
        <f t="shared" si="12"/>
        <v>1</v>
      </c>
      <c r="E74" s="3">
        <f t="shared" si="13"/>
        <v>0</v>
      </c>
      <c r="F74" s="3">
        <f t="shared" si="14"/>
        <v>0</v>
      </c>
      <c r="G74" s="3">
        <f t="shared" si="15"/>
        <v>1</v>
      </c>
      <c r="H74" s="95">
        <f t="shared" si="16"/>
        <v>1</v>
      </c>
      <c r="I74" s="155">
        <f t="shared" si="17"/>
        <v>0</v>
      </c>
      <c r="J74" s="95">
        <f t="shared" si="18"/>
        <v>0</v>
      </c>
      <c r="K74" s="155">
        <f t="shared" si="19"/>
        <v>1</v>
      </c>
    </row>
    <row r="75" spans="1:20" x14ac:dyDescent="0.25">
      <c r="A75" s="62" t="s">
        <v>14</v>
      </c>
      <c r="B75" s="62" t="s">
        <v>243</v>
      </c>
      <c r="C75" s="72">
        <f t="shared" si="11"/>
        <v>5</v>
      </c>
      <c r="D75" s="64">
        <f t="shared" si="12"/>
        <v>1</v>
      </c>
      <c r="E75" s="3">
        <f t="shared" si="13"/>
        <v>0</v>
      </c>
      <c r="F75" s="3">
        <f t="shared" si="14"/>
        <v>0</v>
      </c>
      <c r="G75" s="3">
        <f t="shared" si="15"/>
        <v>1</v>
      </c>
      <c r="H75" s="95">
        <f t="shared" si="16"/>
        <v>1</v>
      </c>
      <c r="I75" s="155">
        <f t="shared" si="17"/>
        <v>0</v>
      </c>
      <c r="J75" s="95">
        <f t="shared" si="18"/>
        <v>0</v>
      </c>
      <c r="K75" s="155">
        <f t="shared" si="19"/>
        <v>1</v>
      </c>
    </row>
    <row r="76" spans="1:20" x14ac:dyDescent="0.25">
      <c r="A76" s="62" t="s">
        <v>14</v>
      </c>
      <c r="B76" s="62" t="s">
        <v>244</v>
      </c>
      <c r="C76" s="72">
        <f t="shared" si="11"/>
        <v>2</v>
      </c>
      <c r="D76" s="64">
        <f t="shared" si="12"/>
        <v>1</v>
      </c>
      <c r="E76" s="3">
        <f t="shared" si="13"/>
        <v>0</v>
      </c>
      <c r="F76" s="3">
        <f t="shared" si="14"/>
        <v>0</v>
      </c>
      <c r="G76" s="3">
        <f t="shared" si="15"/>
        <v>1</v>
      </c>
      <c r="H76" s="95">
        <f t="shared" si="16"/>
        <v>1</v>
      </c>
      <c r="I76" s="155">
        <f t="shared" si="17"/>
        <v>0</v>
      </c>
      <c r="J76" s="95">
        <f t="shared" si="18"/>
        <v>0</v>
      </c>
      <c r="K76" s="155">
        <f t="shared" si="19"/>
        <v>1</v>
      </c>
    </row>
    <row r="77" spans="1:20" x14ac:dyDescent="0.25">
      <c r="A77" s="62" t="s">
        <v>14</v>
      </c>
      <c r="B77" s="62" t="s">
        <v>245</v>
      </c>
      <c r="C77" s="72">
        <f t="shared" si="11"/>
        <v>1</v>
      </c>
      <c r="D77" s="64">
        <f t="shared" si="12"/>
        <v>1</v>
      </c>
      <c r="E77" s="3">
        <f t="shared" si="13"/>
        <v>0</v>
      </c>
      <c r="F77" s="3">
        <f t="shared" si="14"/>
        <v>0</v>
      </c>
      <c r="G77" s="3">
        <f t="shared" si="15"/>
        <v>1</v>
      </c>
      <c r="H77" s="95">
        <f t="shared" si="16"/>
        <v>1</v>
      </c>
      <c r="I77" s="155">
        <f t="shared" si="17"/>
        <v>0</v>
      </c>
      <c r="J77" s="95">
        <f t="shared" si="18"/>
        <v>0</v>
      </c>
      <c r="K77" s="155">
        <f t="shared" si="19"/>
        <v>1</v>
      </c>
    </row>
    <row r="78" spans="1:20" x14ac:dyDescent="0.25">
      <c r="A78" s="62" t="s">
        <v>14</v>
      </c>
      <c r="B78" s="62" t="s">
        <v>246</v>
      </c>
      <c r="C78" s="72">
        <f t="shared" si="11"/>
        <v>0</v>
      </c>
      <c r="D78" s="64">
        <f t="shared" si="12"/>
        <v>0</v>
      </c>
      <c r="E78" s="3">
        <f t="shared" si="13"/>
        <v>0</v>
      </c>
      <c r="F78" s="3">
        <f t="shared" si="14"/>
        <v>0</v>
      </c>
      <c r="G78" s="3">
        <f t="shared" si="15"/>
        <v>0</v>
      </c>
      <c r="H78" s="95">
        <f t="shared" si="16"/>
        <v>0</v>
      </c>
      <c r="I78" s="155">
        <f t="shared" si="17"/>
        <v>0</v>
      </c>
      <c r="J78" s="95">
        <f t="shared" si="18"/>
        <v>0</v>
      </c>
      <c r="K78" s="155">
        <f t="shared" si="19"/>
        <v>0</v>
      </c>
    </row>
    <row r="79" spans="1:20" x14ac:dyDescent="0.25">
      <c r="A79" s="62" t="s">
        <v>14</v>
      </c>
      <c r="B79" s="62" t="s">
        <v>247</v>
      </c>
      <c r="C79" s="72">
        <f t="shared" si="11"/>
        <v>3</v>
      </c>
      <c r="D79" s="64">
        <f t="shared" si="12"/>
        <v>1</v>
      </c>
      <c r="E79" s="3">
        <f t="shared" si="13"/>
        <v>0</v>
      </c>
      <c r="F79" s="3">
        <f t="shared" si="14"/>
        <v>0</v>
      </c>
      <c r="G79" s="3">
        <f t="shared" si="15"/>
        <v>1</v>
      </c>
      <c r="H79" s="95">
        <f t="shared" si="16"/>
        <v>1</v>
      </c>
      <c r="I79" s="155">
        <f t="shared" si="17"/>
        <v>0</v>
      </c>
      <c r="J79" s="95">
        <f t="shared" si="18"/>
        <v>0</v>
      </c>
      <c r="K79" s="155">
        <f t="shared" si="19"/>
        <v>1</v>
      </c>
    </row>
    <row r="80" spans="1:20" x14ac:dyDescent="0.25">
      <c r="A80" s="62" t="s">
        <v>14</v>
      </c>
      <c r="B80" s="62" t="s">
        <v>248</v>
      </c>
      <c r="C80" s="72">
        <f t="shared" si="11"/>
        <v>0</v>
      </c>
      <c r="D80" s="64">
        <f t="shared" si="12"/>
        <v>0</v>
      </c>
      <c r="E80" s="3">
        <f t="shared" si="13"/>
        <v>0</v>
      </c>
      <c r="F80" s="3">
        <f t="shared" si="14"/>
        <v>0</v>
      </c>
      <c r="G80" s="3">
        <f t="shared" si="15"/>
        <v>0</v>
      </c>
      <c r="H80" s="95">
        <f t="shared" si="16"/>
        <v>0</v>
      </c>
      <c r="I80" s="155">
        <f t="shared" si="17"/>
        <v>0</v>
      </c>
      <c r="J80" s="95">
        <f t="shared" si="18"/>
        <v>0</v>
      </c>
      <c r="K80" s="155">
        <f t="shared" si="19"/>
        <v>0</v>
      </c>
    </row>
    <row r="81" spans="1:11" x14ac:dyDescent="0.25">
      <c r="A81" s="62" t="s">
        <v>14</v>
      </c>
      <c r="B81" s="62" t="s">
        <v>249</v>
      </c>
      <c r="C81" s="72">
        <f t="shared" si="11"/>
        <v>0</v>
      </c>
      <c r="D81" s="64">
        <f t="shared" si="12"/>
        <v>0</v>
      </c>
      <c r="E81" s="3">
        <f t="shared" si="13"/>
        <v>0</v>
      </c>
      <c r="F81" s="3">
        <f t="shared" si="14"/>
        <v>0</v>
      </c>
      <c r="G81" s="3">
        <f t="shared" si="15"/>
        <v>0</v>
      </c>
      <c r="H81" s="95">
        <f t="shared" si="16"/>
        <v>0</v>
      </c>
      <c r="I81" s="155">
        <f t="shared" si="17"/>
        <v>0</v>
      </c>
      <c r="J81" s="95">
        <f t="shared" si="18"/>
        <v>0</v>
      </c>
      <c r="K81" s="155">
        <f t="shared" si="19"/>
        <v>0</v>
      </c>
    </row>
    <row r="82" spans="1:11" x14ac:dyDescent="0.25">
      <c r="A82" s="62" t="s">
        <v>14</v>
      </c>
      <c r="B82" s="62" t="s">
        <v>250</v>
      </c>
      <c r="C82" s="72">
        <f t="shared" si="11"/>
        <v>3</v>
      </c>
      <c r="D82" s="64">
        <f t="shared" si="12"/>
        <v>1</v>
      </c>
      <c r="E82" s="3">
        <f t="shared" si="13"/>
        <v>0</v>
      </c>
      <c r="F82" s="3">
        <f t="shared" si="14"/>
        <v>0</v>
      </c>
      <c r="G82" s="3">
        <f t="shared" si="15"/>
        <v>1</v>
      </c>
      <c r="H82" s="95">
        <f t="shared" si="16"/>
        <v>1</v>
      </c>
      <c r="I82" s="155">
        <f t="shared" si="17"/>
        <v>0</v>
      </c>
      <c r="J82" s="95">
        <f t="shared" si="18"/>
        <v>0</v>
      </c>
      <c r="K82" s="155">
        <f t="shared" si="19"/>
        <v>1</v>
      </c>
    </row>
    <row r="83" spans="1:11" x14ac:dyDescent="0.25">
      <c r="A83" s="62" t="s">
        <v>15</v>
      </c>
      <c r="B83" s="62" t="s">
        <v>251</v>
      </c>
      <c r="C83" s="72">
        <f t="shared" si="11"/>
        <v>0</v>
      </c>
      <c r="D83" s="64">
        <f t="shared" si="12"/>
        <v>0</v>
      </c>
      <c r="E83" s="3">
        <f t="shared" si="13"/>
        <v>0</v>
      </c>
      <c r="F83" s="3">
        <f t="shared" si="14"/>
        <v>0</v>
      </c>
      <c r="G83" s="3">
        <f t="shared" si="15"/>
        <v>0</v>
      </c>
      <c r="H83" s="95">
        <f t="shared" si="16"/>
        <v>0</v>
      </c>
      <c r="I83" s="155">
        <f t="shared" si="17"/>
        <v>0</v>
      </c>
      <c r="J83" s="95">
        <f t="shared" si="18"/>
        <v>0</v>
      </c>
      <c r="K83" s="155">
        <f t="shared" si="19"/>
        <v>0</v>
      </c>
    </row>
    <row r="84" spans="1:11" x14ac:dyDescent="0.25">
      <c r="A84" s="62" t="s">
        <v>15</v>
      </c>
      <c r="B84" s="62" t="s">
        <v>252</v>
      </c>
      <c r="C84" s="72">
        <f t="shared" si="11"/>
        <v>0</v>
      </c>
      <c r="D84" s="64">
        <f t="shared" si="12"/>
        <v>0</v>
      </c>
      <c r="E84" s="3">
        <f t="shared" si="13"/>
        <v>0</v>
      </c>
      <c r="F84" s="3">
        <f t="shared" si="14"/>
        <v>0</v>
      </c>
      <c r="G84" s="3">
        <f t="shared" si="15"/>
        <v>0</v>
      </c>
      <c r="H84" s="95">
        <f t="shared" si="16"/>
        <v>0</v>
      </c>
      <c r="I84" s="155">
        <f t="shared" si="17"/>
        <v>0</v>
      </c>
      <c r="J84" s="95">
        <f t="shared" si="18"/>
        <v>0</v>
      </c>
      <c r="K84" s="155">
        <f t="shared" si="19"/>
        <v>0</v>
      </c>
    </row>
    <row r="85" spans="1:11" x14ac:dyDescent="0.25">
      <c r="A85" s="62" t="s">
        <v>15</v>
      </c>
      <c r="B85" s="62" t="s">
        <v>253</v>
      </c>
      <c r="C85" s="72">
        <f t="shared" si="11"/>
        <v>0</v>
      </c>
      <c r="D85" s="64">
        <f t="shared" si="12"/>
        <v>0</v>
      </c>
      <c r="E85" s="3">
        <f t="shared" si="13"/>
        <v>0</v>
      </c>
      <c r="F85" s="3">
        <f t="shared" si="14"/>
        <v>0</v>
      </c>
      <c r="G85" s="3">
        <f t="shared" si="15"/>
        <v>0</v>
      </c>
      <c r="H85" s="95">
        <f t="shared" si="16"/>
        <v>0</v>
      </c>
      <c r="I85" s="155">
        <f t="shared" si="17"/>
        <v>0</v>
      </c>
      <c r="J85" s="95">
        <f t="shared" si="18"/>
        <v>0</v>
      </c>
      <c r="K85" s="155">
        <f t="shared" si="19"/>
        <v>0</v>
      </c>
    </row>
    <row r="86" spans="1:11" x14ac:dyDescent="0.25">
      <c r="A86" s="62" t="s">
        <v>15</v>
      </c>
      <c r="B86" s="62" t="s">
        <v>254</v>
      </c>
      <c r="C86" s="72">
        <f t="shared" si="11"/>
        <v>1</v>
      </c>
      <c r="D86" s="64">
        <f t="shared" si="12"/>
        <v>1</v>
      </c>
      <c r="E86" s="3">
        <f t="shared" si="13"/>
        <v>0</v>
      </c>
      <c r="F86" s="3">
        <f t="shared" si="14"/>
        <v>0</v>
      </c>
      <c r="G86" s="3">
        <f t="shared" si="15"/>
        <v>1</v>
      </c>
      <c r="H86" s="95">
        <f t="shared" si="16"/>
        <v>1</v>
      </c>
      <c r="I86" s="155">
        <f t="shared" si="17"/>
        <v>0</v>
      </c>
      <c r="J86" s="95">
        <f t="shared" si="18"/>
        <v>0</v>
      </c>
      <c r="K86" s="155">
        <f t="shared" si="19"/>
        <v>1</v>
      </c>
    </row>
    <row r="87" spans="1:11" x14ac:dyDescent="0.25">
      <c r="A87" s="62" t="s">
        <v>15</v>
      </c>
      <c r="B87" s="62" t="s">
        <v>255</v>
      </c>
      <c r="C87" s="72">
        <f t="shared" si="11"/>
        <v>0</v>
      </c>
      <c r="D87" s="64">
        <f t="shared" si="12"/>
        <v>0</v>
      </c>
      <c r="E87" s="3">
        <f t="shared" si="13"/>
        <v>0</v>
      </c>
      <c r="F87" s="3">
        <f t="shared" si="14"/>
        <v>0</v>
      </c>
      <c r="G87" s="3">
        <f t="shared" si="15"/>
        <v>0</v>
      </c>
      <c r="H87" s="95">
        <f t="shared" si="16"/>
        <v>0</v>
      </c>
      <c r="I87" s="155">
        <f t="shared" si="17"/>
        <v>0</v>
      </c>
      <c r="J87" s="95">
        <f t="shared" si="18"/>
        <v>0</v>
      </c>
      <c r="K87" s="155">
        <f t="shared" si="19"/>
        <v>0</v>
      </c>
    </row>
    <row r="88" spans="1:11" x14ac:dyDescent="0.25">
      <c r="A88" s="62" t="s">
        <v>15</v>
      </c>
      <c r="B88" s="62" t="s">
        <v>256</v>
      </c>
      <c r="C88" s="72">
        <f t="shared" si="11"/>
        <v>0</v>
      </c>
      <c r="D88" s="64">
        <f t="shared" si="12"/>
        <v>0</v>
      </c>
      <c r="E88" s="3">
        <f t="shared" si="13"/>
        <v>0</v>
      </c>
      <c r="F88" s="3">
        <f t="shared" si="14"/>
        <v>0</v>
      </c>
      <c r="G88" s="3">
        <f t="shared" si="15"/>
        <v>0</v>
      </c>
      <c r="H88" s="95">
        <f t="shared" si="16"/>
        <v>0</v>
      </c>
      <c r="I88" s="155">
        <f t="shared" si="17"/>
        <v>0</v>
      </c>
      <c r="J88" s="95">
        <f t="shared" si="18"/>
        <v>0</v>
      </c>
      <c r="K88" s="155">
        <f t="shared" si="19"/>
        <v>0</v>
      </c>
    </row>
    <row r="89" spans="1:11" x14ac:dyDescent="0.25">
      <c r="A89" s="62" t="s">
        <v>16</v>
      </c>
      <c r="B89" s="62" t="s">
        <v>257</v>
      </c>
      <c r="C89" s="72">
        <f t="shared" si="11"/>
        <v>0</v>
      </c>
      <c r="D89" s="64">
        <f t="shared" si="12"/>
        <v>0</v>
      </c>
      <c r="E89" s="3">
        <f t="shared" si="13"/>
        <v>0</v>
      </c>
      <c r="F89" s="3">
        <f t="shared" si="14"/>
        <v>0</v>
      </c>
      <c r="G89" s="3">
        <f t="shared" si="15"/>
        <v>0</v>
      </c>
      <c r="H89" s="95">
        <f t="shared" si="16"/>
        <v>0</v>
      </c>
      <c r="I89" s="155">
        <f t="shared" si="17"/>
        <v>0</v>
      </c>
      <c r="J89" s="95">
        <f t="shared" si="18"/>
        <v>0</v>
      </c>
      <c r="K89" s="155">
        <f t="shared" si="19"/>
        <v>0</v>
      </c>
    </row>
    <row r="90" spans="1:11" x14ac:dyDescent="0.25">
      <c r="A90" s="62" t="s">
        <v>16</v>
      </c>
      <c r="B90" s="62" t="s">
        <v>258</v>
      </c>
      <c r="C90" s="72">
        <f t="shared" si="11"/>
        <v>0</v>
      </c>
      <c r="D90" s="64">
        <f t="shared" si="12"/>
        <v>0</v>
      </c>
      <c r="E90" s="3">
        <f t="shared" si="13"/>
        <v>0</v>
      </c>
      <c r="F90" s="3">
        <f t="shared" si="14"/>
        <v>0</v>
      </c>
      <c r="G90" s="3">
        <f t="shared" si="15"/>
        <v>0</v>
      </c>
      <c r="H90" s="95">
        <f t="shared" si="16"/>
        <v>0</v>
      </c>
      <c r="I90" s="155">
        <f t="shared" si="17"/>
        <v>0</v>
      </c>
      <c r="J90" s="95">
        <f t="shared" si="18"/>
        <v>0</v>
      </c>
      <c r="K90" s="155">
        <f t="shared" si="19"/>
        <v>0</v>
      </c>
    </row>
    <row r="91" spans="1:11" x14ac:dyDescent="0.25">
      <c r="A91" s="62" t="s">
        <v>16</v>
      </c>
      <c r="B91" s="62" t="s">
        <v>259</v>
      </c>
      <c r="C91" s="72">
        <f t="shared" si="11"/>
        <v>0</v>
      </c>
      <c r="D91" s="64">
        <f t="shared" si="12"/>
        <v>0</v>
      </c>
      <c r="E91" s="3">
        <f t="shared" si="13"/>
        <v>0</v>
      </c>
      <c r="F91" s="3">
        <f t="shared" si="14"/>
        <v>0</v>
      </c>
      <c r="G91" s="3">
        <f t="shared" si="15"/>
        <v>0</v>
      </c>
      <c r="H91" s="95">
        <f t="shared" si="16"/>
        <v>0</v>
      </c>
      <c r="I91" s="155">
        <f t="shared" si="17"/>
        <v>0</v>
      </c>
      <c r="J91" s="95">
        <f t="shared" si="18"/>
        <v>0</v>
      </c>
      <c r="K91" s="155">
        <f t="shared" si="19"/>
        <v>0</v>
      </c>
    </row>
    <row r="92" spans="1:11" x14ac:dyDescent="0.25">
      <c r="A92" s="62" t="s">
        <v>16</v>
      </c>
      <c r="B92" s="62" t="s">
        <v>260</v>
      </c>
      <c r="C92" s="72">
        <f t="shared" si="11"/>
        <v>0</v>
      </c>
      <c r="D92" s="64">
        <f t="shared" si="12"/>
        <v>0</v>
      </c>
      <c r="E92" s="3">
        <f t="shared" si="13"/>
        <v>0</v>
      </c>
      <c r="F92" s="3">
        <f t="shared" si="14"/>
        <v>0</v>
      </c>
      <c r="G92" s="3">
        <f t="shared" si="15"/>
        <v>0</v>
      </c>
      <c r="H92" s="95">
        <f t="shared" si="16"/>
        <v>0</v>
      </c>
      <c r="I92" s="155">
        <f t="shared" si="17"/>
        <v>0</v>
      </c>
      <c r="J92" s="95">
        <f t="shared" si="18"/>
        <v>0</v>
      </c>
      <c r="K92" s="155">
        <f t="shared" si="19"/>
        <v>0</v>
      </c>
    </row>
    <row r="93" spans="1:11" x14ac:dyDescent="0.25">
      <c r="A93" s="62" t="s">
        <v>16</v>
      </c>
      <c r="B93" s="62" t="s">
        <v>261</v>
      </c>
      <c r="C93" s="72">
        <f t="shared" si="11"/>
        <v>0</v>
      </c>
      <c r="D93" s="64">
        <f t="shared" si="12"/>
        <v>0</v>
      </c>
      <c r="E93" s="3">
        <f t="shared" si="13"/>
        <v>0</v>
      </c>
      <c r="F93" s="3">
        <f t="shared" si="14"/>
        <v>0</v>
      </c>
      <c r="G93" s="3">
        <f t="shared" si="15"/>
        <v>0</v>
      </c>
      <c r="H93" s="95">
        <f t="shared" si="16"/>
        <v>0</v>
      </c>
      <c r="I93" s="155">
        <f t="shared" si="17"/>
        <v>0</v>
      </c>
      <c r="J93" s="95">
        <f t="shared" si="18"/>
        <v>0</v>
      </c>
      <c r="K93" s="155">
        <f t="shared" si="19"/>
        <v>0</v>
      </c>
    </row>
    <row r="94" spans="1:11" x14ac:dyDescent="0.25">
      <c r="A94" s="62" t="s">
        <v>16</v>
      </c>
      <c r="B94" s="62" t="s">
        <v>262</v>
      </c>
      <c r="C94" s="72">
        <f t="shared" ref="C94:C122" si="20">SUMIFS(T:T,S:S,B94)</f>
        <v>0</v>
      </c>
      <c r="D94" s="64">
        <f t="shared" ref="D94:D122" si="21">IF(H94&gt;I94,ROUND((C94*0.6*$E$135),0)+K94,ROUND((C94*0.6*$E$135),0)+K94)</f>
        <v>0</v>
      </c>
      <c r="E94" s="3">
        <f t="shared" ref="E94:E122" si="22">ROUND((C94*0.35*$E$135),0)</f>
        <v>0</v>
      </c>
      <c r="F94" s="3">
        <f t="shared" ref="F94:F122" si="23">ROUND((C94*0.05*$E$135),0)</f>
        <v>0</v>
      </c>
      <c r="G94" s="3">
        <f t="shared" ref="G94:G122" si="24">SUM(D94:F94)</f>
        <v>0</v>
      </c>
      <c r="H94" s="95">
        <f t="shared" ref="H94:H122" si="25">ROUNDUP((C94*$E$135),0)</f>
        <v>0</v>
      </c>
      <c r="I94" s="155">
        <f t="shared" ref="I94:I122" si="26">J94+E94+F94</f>
        <v>0</v>
      </c>
      <c r="J94" s="95">
        <f t="shared" ref="J94:J122" si="27">ROUND((C94*0.6*$E$135),0)</f>
        <v>0</v>
      </c>
      <c r="K94" s="155">
        <f t="shared" ref="K94:K122" si="28">H94-I94</f>
        <v>0</v>
      </c>
    </row>
    <row r="95" spans="1:11" x14ac:dyDescent="0.25">
      <c r="A95" s="62" t="s">
        <v>16</v>
      </c>
      <c r="B95" s="62" t="s">
        <v>263</v>
      </c>
      <c r="C95" s="72">
        <f t="shared" si="20"/>
        <v>0</v>
      </c>
      <c r="D95" s="64">
        <f t="shared" si="21"/>
        <v>0</v>
      </c>
      <c r="E95" s="3">
        <f t="shared" si="22"/>
        <v>0</v>
      </c>
      <c r="F95" s="3">
        <f t="shared" si="23"/>
        <v>0</v>
      </c>
      <c r="G95" s="3">
        <f t="shared" si="24"/>
        <v>0</v>
      </c>
      <c r="H95" s="95">
        <f t="shared" si="25"/>
        <v>0</v>
      </c>
      <c r="I95" s="155">
        <f t="shared" si="26"/>
        <v>0</v>
      </c>
      <c r="J95" s="95">
        <f t="shared" si="27"/>
        <v>0</v>
      </c>
      <c r="K95" s="155">
        <f t="shared" si="28"/>
        <v>0</v>
      </c>
    </row>
    <row r="96" spans="1:11" x14ac:dyDescent="0.25">
      <c r="A96" s="62" t="s">
        <v>16</v>
      </c>
      <c r="B96" s="62" t="s">
        <v>264</v>
      </c>
      <c r="C96" s="72">
        <f t="shared" si="20"/>
        <v>0</v>
      </c>
      <c r="D96" s="64">
        <f t="shared" si="21"/>
        <v>0</v>
      </c>
      <c r="E96" s="3">
        <f t="shared" si="22"/>
        <v>0</v>
      </c>
      <c r="F96" s="3">
        <f t="shared" si="23"/>
        <v>0</v>
      </c>
      <c r="G96" s="3">
        <f t="shared" si="24"/>
        <v>0</v>
      </c>
      <c r="H96" s="95">
        <f t="shared" si="25"/>
        <v>0</v>
      </c>
      <c r="I96" s="155">
        <f t="shared" si="26"/>
        <v>0</v>
      </c>
      <c r="J96" s="95">
        <f t="shared" si="27"/>
        <v>0</v>
      </c>
      <c r="K96" s="155">
        <f t="shared" si="28"/>
        <v>0</v>
      </c>
    </row>
    <row r="97" spans="1:11" x14ac:dyDescent="0.25">
      <c r="A97" s="62" t="s">
        <v>17</v>
      </c>
      <c r="B97" s="62" t="s">
        <v>265</v>
      </c>
      <c r="C97" s="72">
        <f t="shared" si="20"/>
        <v>0</v>
      </c>
      <c r="D97" s="64">
        <f t="shared" si="21"/>
        <v>0</v>
      </c>
      <c r="E97" s="3">
        <f t="shared" si="22"/>
        <v>0</v>
      </c>
      <c r="F97" s="3">
        <f t="shared" si="23"/>
        <v>0</v>
      </c>
      <c r="G97" s="3">
        <f t="shared" si="24"/>
        <v>0</v>
      </c>
      <c r="H97" s="95">
        <f t="shared" si="25"/>
        <v>0</v>
      </c>
      <c r="I97" s="155">
        <f t="shared" si="26"/>
        <v>0</v>
      </c>
      <c r="J97" s="95">
        <f t="shared" si="27"/>
        <v>0</v>
      </c>
      <c r="K97" s="155">
        <f t="shared" si="28"/>
        <v>0</v>
      </c>
    </row>
    <row r="98" spans="1:11" x14ac:dyDescent="0.25">
      <c r="A98" s="62" t="s">
        <v>17</v>
      </c>
      <c r="B98" s="62" t="s">
        <v>266</v>
      </c>
      <c r="C98" s="72">
        <f t="shared" si="20"/>
        <v>0</v>
      </c>
      <c r="D98" s="64">
        <f t="shared" si="21"/>
        <v>0</v>
      </c>
      <c r="E98" s="3">
        <f t="shared" si="22"/>
        <v>0</v>
      </c>
      <c r="F98" s="3">
        <f t="shared" si="23"/>
        <v>0</v>
      </c>
      <c r="G98" s="3">
        <f t="shared" si="24"/>
        <v>0</v>
      </c>
      <c r="H98" s="95">
        <f t="shared" si="25"/>
        <v>0</v>
      </c>
      <c r="I98" s="155">
        <f t="shared" si="26"/>
        <v>0</v>
      </c>
      <c r="J98" s="95">
        <f t="shared" si="27"/>
        <v>0</v>
      </c>
      <c r="K98" s="155">
        <f t="shared" si="28"/>
        <v>0</v>
      </c>
    </row>
    <row r="99" spans="1:11" x14ac:dyDescent="0.25">
      <c r="A99" s="62" t="s">
        <v>17</v>
      </c>
      <c r="B99" s="62" t="s">
        <v>267</v>
      </c>
      <c r="C99" s="72">
        <f t="shared" si="20"/>
        <v>0</v>
      </c>
      <c r="D99" s="64">
        <f t="shared" si="21"/>
        <v>0</v>
      </c>
      <c r="E99" s="3">
        <f t="shared" si="22"/>
        <v>0</v>
      </c>
      <c r="F99" s="3">
        <f t="shared" si="23"/>
        <v>0</v>
      </c>
      <c r="G99" s="3">
        <f t="shared" si="24"/>
        <v>0</v>
      </c>
      <c r="H99" s="95">
        <f t="shared" si="25"/>
        <v>0</v>
      </c>
      <c r="I99" s="155">
        <f t="shared" si="26"/>
        <v>0</v>
      </c>
      <c r="J99" s="95">
        <f t="shared" si="27"/>
        <v>0</v>
      </c>
      <c r="K99" s="155">
        <f t="shared" si="28"/>
        <v>0</v>
      </c>
    </row>
    <row r="100" spans="1:11" x14ac:dyDescent="0.25">
      <c r="A100" s="62" t="s">
        <v>17</v>
      </c>
      <c r="B100" s="62" t="s">
        <v>268</v>
      </c>
      <c r="C100" s="72">
        <f t="shared" si="20"/>
        <v>0</v>
      </c>
      <c r="D100" s="64">
        <f t="shared" si="21"/>
        <v>0</v>
      </c>
      <c r="E100" s="3">
        <f t="shared" si="22"/>
        <v>0</v>
      </c>
      <c r="F100" s="3">
        <f t="shared" si="23"/>
        <v>0</v>
      </c>
      <c r="G100" s="3">
        <f t="shared" si="24"/>
        <v>0</v>
      </c>
      <c r="H100" s="95">
        <f t="shared" si="25"/>
        <v>0</v>
      </c>
      <c r="I100" s="155">
        <f t="shared" si="26"/>
        <v>0</v>
      </c>
      <c r="J100" s="95">
        <f t="shared" si="27"/>
        <v>0</v>
      </c>
      <c r="K100" s="155">
        <f t="shared" si="28"/>
        <v>0</v>
      </c>
    </row>
    <row r="101" spans="1:11" x14ac:dyDescent="0.25">
      <c r="A101" s="62" t="s">
        <v>17</v>
      </c>
      <c r="B101" s="62" t="s">
        <v>269</v>
      </c>
      <c r="C101" s="72">
        <f t="shared" si="20"/>
        <v>0</v>
      </c>
      <c r="D101" s="64">
        <f t="shared" si="21"/>
        <v>0</v>
      </c>
      <c r="E101" s="3">
        <f t="shared" si="22"/>
        <v>0</v>
      </c>
      <c r="F101" s="3">
        <f t="shared" si="23"/>
        <v>0</v>
      </c>
      <c r="G101" s="3">
        <f t="shared" si="24"/>
        <v>0</v>
      </c>
      <c r="H101" s="95">
        <f t="shared" si="25"/>
        <v>0</v>
      </c>
      <c r="I101" s="155">
        <f t="shared" si="26"/>
        <v>0</v>
      </c>
      <c r="J101" s="95">
        <f t="shared" si="27"/>
        <v>0</v>
      </c>
      <c r="K101" s="155">
        <f t="shared" si="28"/>
        <v>0</v>
      </c>
    </row>
    <row r="102" spans="1:11" x14ac:dyDescent="0.25">
      <c r="A102" s="62" t="s">
        <v>17</v>
      </c>
      <c r="B102" s="62" t="s">
        <v>270</v>
      </c>
      <c r="C102" s="72">
        <f t="shared" si="20"/>
        <v>0</v>
      </c>
      <c r="D102" s="64">
        <f t="shared" si="21"/>
        <v>0</v>
      </c>
      <c r="E102" s="3">
        <f t="shared" si="22"/>
        <v>0</v>
      </c>
      <c r="F102" s="3">
        <f t="shared" si="23"/>
        <v>0</v>
      </c>
      <c r="G102" s="3">
        <f t="shared" si="24"/>
        <v>0</v>
      </c>
      <c r="H102" s="95">
        <f t="shared" si="25"/>
        <v>0</v>
      </c>
      <c r="I102" s="155">
        <f t="shared" si="26"/>
        <v>0</v>
      </c>
      <c r="J102" s="95">
        <f t="shared" si="27"/>
        <v>0</v>
      </c>
      <c r="K102" s="155">
        <f t="shared" si="28"/>
        <v>0</v>
      </c>
    </row>
    <row r="103" spans="1:11" x14ac:dyDescent="0.25">
      <c r="A103" s="62" t="s">
        <v>17</v>
      </c>
      <c r="B103" s="62" t="s">
        <v>271</v>
      </c>
      <c r="C103" s="72">
        <f t="shared" si="20"/>
        <v>0</v>
      </c>
      <c r="D103" s="64">
        <f t="shared" si="21"/>
        <v>0</v>
      </c>
      <c r="E103" s="3">
        <f t="shared" si="22"/>
        <v>0</v>
      </c>
      <c r="F103" s="3">
        <f t="shared" si="23"/>
        <v>0</v>
      </c>
      <c r="G103" s="3">
        <f t="shared" si="24"/>
        <v>0</v>
      </c>
      <c r="H103" s="95">
        <f t="shared" si="25"/>
        <v>0</v>
      </c>
      <c r="I103" s="155">
        <f t="shared" si="26"/>
        <v>0</v>
      </c>
      <c r="J103" s="95">
        <f t="shared" si="27"/>
        <v>0</v>
      </c>
      <c r="K103" s="155">
        <f t="shared" si="28"/>
        <v>0</v>
      </c>
    </row>
    <row r="104" spans="1:11" x14ac:dyDescent="0.25">
      <c r="A104" s="62" t="s">
        <v>17</v>
      </c>
      <c r="B104" s="62" t="s">
        <v>272</v>
      </c>
      <c r="C104" s="72">
        <f t="shared" si="20"/>
        <v>0</v>
      </c>
      <c r="D104" s="64">
        <f t="shared" si="21"/>
        <v>0</v>
      </c>
      <c r="E104" s="3">
        <f t="shared" si="22"/>
        <v>0</v>
      </c>
      <c r="F104" s="3">
        <f t="shared" si="23"/>
        <v>0</v>
      </c>
      <c r="G104" s="3">
        <f t="shared" si="24"/>
        <v>0</v>
      </c>
      <c r="H104" s="95">
        <f t="shared" si="25"/>
        <v>0</v>
      </c>
      <c r="I104" s="155">
        <f t="shared" si="26"/>
        <v>0</v>
      </c>
      <c r="J104" s="95">
        <f t="shared" si="27"/>
        <v>0</v>
      </c>
      <c r="K104" s="155">
        <f t="shared" si="28"/>
        <v>0</v>
      </c>
    </row>
    <row r="105" spans="1:11" x14ac:dyDescent="0.25">
      <c r="A105" s="62" t="s">
        <v>17</v>
      </c>
      <c r="B105" s="62" t="s">
        <v>273</v>
      </c>
      <c r="C105" s="72">
        <f t="shared" si="20"/>
        <v>0</v>
      </c>
      <c r="D105" s="64">
        <f t="shared" si="21"/>
        <v>0</v>
      </c>
      <c r="E105" s="3">
        <f t="shared" si="22"/>
        <v>0</v>
      </c>
      <c r="F105" s="3">
        <f t="shared" si="23"/>
        <v>0</v>
      </c>
      <c r="G105" s="3">
        <f t="shared" si="24"/>
        <v>0</v>
      </c>
      <c r="H105" s="95">
        <f t="shared" si="25"/>
        <v>0</v>
      </c>
      <c r="I105" s="155">
        <f t="shared" si="26"/>
        <v>0</v>
      </c>
      <c r="J105" s="95">
        <f t="shared" si="27"/>
        <v>0</v>
      </c>
      <c r="K105" s="155">
        <f t="shared" si="28"/>
        <v>0</v>
      </c>
    </row>
    <row r="106" spans="1:11" x14ac:dyDescent="0.25">
      <c r="A106" s="62" t="s">
        <v>18</v>
      </c>
      <c r="B106" s="62" t="s">
        <v>274</v>
      </c>
      <c r="C106" s="72">
        <f t="shared" si="20"/>
        <v>0</v>
      </c>
      <c r="D106" s="64">
        <f t="shared" si="21"/>
        <v>0</v>
      </c>
      <c r="E106" s="3">
        <f t="shared" si="22"/>
        <v>0</v>
      </c>
      <c r="F106" s="3">
        <f t="shared" si="23"/>
        <v>0</v>
      </c>
      <c r="G106" s="3">
        <f t="shared" si="24"/>
        <v>0</v>
      </c>
      <c r="H106" s="95">
        <f t="shared" si="25"/>
        <v>0</v>
      </c>
      <c r="I106" s="155">
        <f t="shared" si="26"/>
        <v>0</v>
      </c>
      <c r="J106" s="95">
        <f t="shared" si="27"/>
        <v>0</v>
      </c>
      <c r="K106" s="155">
        <f t="shared" si="28"/>
        <v>0</v>
      </c>
    </row>
    <row r="107" spans="1:11" x14ac:dyDescent="0.25">
      <c r="A107" s="62" t="s">
        <v>18</v>
      </c>
      <c r="B107" s="62" t="s">
        <v>275</v>
      </c>
      <c r="C107" s="72">
        <f t="shared" si="20"/>
        <v>2</v>
      </c>
      <c r="D107" s="64">
        <f t="shared" si="21"/>
        <v>1</v>
      </c>
      <c r="E107" s="3">
        <f t="shared" si="22"/>
        <v>0</v>
      </c>
      <c r="F107" s="3">
        <f t="shared" si="23"/>
        <v>0</v>
      </c>
      <c r="G107" s="3">
        <f t="shared" si="24"/>
        <v>1</v>
      </c>
      <c r="H107" s="95">
        <f t="shared" si="25"/>
        <v>1</v>
      </c>
      <c r="I107" s="155">
        <f t="shared" si="26"/>
        <v>0</v>
      </c>
      <c r="J107" s="95">
        <f t="shared" si="27"/>
        <v>0</v>
      </c>
      <c r="K107" s="155">
        <f t="shared" si="28"/>
        <v>1</v>
      </c>
    </row>
    <row r="108" spans="1:11" x14ac:dyDescent="0.25">
      <c r="A108" s="62" t="s">
        <v>18</v>
      </c>
      <c r="B108" s="62" t="s">
        <v>276</v>
      </c>
      <c r="C108" s="72">
        <f t="shared" si="20"/>
        <v>16</v>
      </c>
      <c r="D108" s="64">
        <f t="shared" si="21"/>
        <v>1</v>
      </c>
      <c r="E108" s="3">
        <f t="shared" si="22"/>
        <v>1</v>
      </c>
      <c r="F108" s="3">
        <f t="shared" si="23"/>
        <v>0</v>
      </c>
      <c r="G108" s="3">
        <f t="shared" si="24"/>
        <v>2</v>
      </c>
      <c r="H108" s="95">
        <f t="shared" si="25"/>
        <v>2</v>
      </c>
      <c r="I108" s="155">
        <f t="shared" si="26"/>
        <v>2</v>
      </c>
      <c r="J108" s="95">
        <f t="shared" si="27"/>
        <v>1</v>
      </c>
      <c r="K108" s="155">
        <f t="shared" si="28"/>
        <v>0</v>
      </c>
    </row>
    <row r="109" spans="1:11" x14ac:dyDescent="0.25">
      <c r="A109" s="62" t="s">
        <v>19</v>
      </c>
      <c r="B109" s="62" t="s">
        <v>277</v>
      </c>
      <c r="C109" s="72">
        <f t="shared" si="20"/>
        <v>4</v>
      </c>
      <c r="D109" s="64">
        <f t="shared" si="21"/>
        <v>1</v>
      </c>
      <c r="E109" s="3">
        <f t="shared" si="22"/>
        <v>0</v>
      </c>
      <c r="F109" s="3">
        <f t="shared" si="23"/>
        <v>0</v>
      </c>
      <c r="G109" s="3">
        <f t="shared" si="24"/>
        <v>1</v>
      </c>
      <c r="H109" s="95">
        <f t="shared" si="25"/>
        <v>1</v>
      </c>
      <c r="I109" s="155">
        <f t="shared" si="26"/>
        <v>0</v>
      </c>
      <c r="J109" s="95">
        <f t="shared" si="27"/>
        <v>0</v>
      </c>
      <c r="K109" s="155">
        <f t="shared" si="28"/>
        <v>1</v>
      </c>
    </row>
    <row r="110" spans="1:11" x14ac:dyDescent="0.25">
      <c r="A110" s="62" t="s">
        <v>20</v>
      </c>
      <c r="B110" s="62" t="s">
        <v>278</v>
      </c>
      <c r="C110" s="72">
        <f t="shared" si="20"/>
        <v>1</v>
      </c>
      <c r="D110" s="64">
        <f t="shared" si="21"/>
        <v>1</v>
      </c>
      <c r="E110" s="3">
        <f t="shared" si="22"/>
        <v>0</v>
      </c>
      <c r="F110" s="3">
        <f t="shared" si="23"/>
        <v>0</v>
      </c>
      <c r="G110" s="3">
        <f t="shared" si="24"/>
        <v>1</v>
      </c>
      <c r="H110" s="95">
        <f t="shared" si="25"/>
        <v>1</v>
      </c>
      <c r="I110" s="155">
        <f t="shared" si="26"/>
        <v>0</v>
      </c>
      <c r="J110" s="95">
        <f t="shared" si="27"/>
        <v>0</v>
      </c>
      <c r="K110" s="155">
        <f t="shared" si="28"/>
        <v>1</v>
      </c>
    </row>
    <row r="111" spans="1:11" x14ac:dyDescent="0.25">
      <c r="A111" s="62" t="s">
        <v>21</v>
      </c>
      <c r="B111" s="62" t="s">
        <v>279</v>
      </c>
      <c r="C111" s="72">
        <f t="shared" si="20"/>
        <v>10</v>
      </c>
      <c r="D111" s="64">
        <f t="shared" si="21"/>
        <v>1</v>
      </c>
      <c r="E111" s="3">
        <f t="shared" si="22"/>
        <v>0</v>
      </c>
      <c r="F111" s="3">
        <f t="shared" si="23"/>
        <v>0</v>
      </c>
      <c r="G111" s="3">
        <f t="shared" si="24"/>
        <v>1</v>
      </c>
      <c r="H111" s="95">
        <f t="shared" si="25"/>
        <v>1</v>
      </c>
      <c r="I111" s="155">
        <f t="shared" si="26"/>
        <v>1</v>
      </c>
      <c r="J111" s="95">
        <f t="shared" si="27"/>
        <v>1</v>
      </c>
      <c r="K111" s="155">
        <f t="shared" si="28"/>
        <v>0</v>
      </c>
    </row>
    <row r="112" spans="1:11" x14ac:dyDescent="0.25">
      <c r="A112" s="62" t="s">
        <v>21</v>
      </c>
      <c r="B112" s="62" t="s">
        <v>280</v>
      </c>
      <c r="C112" s="72">
        <f t="shared" si="20"/>
        <v>6</v>
      </c>
      <c r="D112" s="64">
        <f t="shared" si="21"/>
        <v>1</v>
      </c>
      <c r="E112" s="3">
        <f t="shared" si="22"/>
        <v>0</v>
      </c>
      <c r="F112" s="3">
        <f t="shared" si="23"/>
        <v>0</v>
      </c>
      <c r="G112" s="3">
        <f t="shared" si="24"/>
        <v>1</v>
      </c>
      <c r="H112" s="95">
        <f t="shared" si="25"/>
        <v>1</v>
      </c>
      <c r="I112" s="155">
        <f t="shared" si="26"/>
        <v>0</v>
      </c>
      <c r="J112" s="95">
        <f t="shared" si="27"/>
        <v>0</v>
      </c>
      <c r="K112" s="155">
        <f t="shared" si="28"/>
        <v>1</v>
      </c>
    </row>
    <row r="113" spans="1:11" x14ac:dyDescent="0.25">
      <c r="A113" s="62" t="s">
        <v>22</v>
      </c>
      <c r="B113" s="62" t="s">
        <v>281</v>
      </c>
      <c r="C113" s="72">
        <f t="shared" si="20"/>
        <v>0</v>
      </c>
      <c r="D113" s="64">
        <f t="shared" si="21"/>
        <v>0</v>
      </c>
      <c r="E113" s="3">
        <f t="shared" si="22"/>
        <v>0</v>
      </c>
      <c r="F113" s="3">
        <f t="shared" si="23"/>
        <v>0</v>
      </c>
      <c r="G113" s="3">
        <f t="shared" si="24"/>
        <v>0</v>
      </c>
      <c r="H113" s="95">
        <f t="shared" si="25"/>
        <v>0</v>
      </c>
      <c r="I113" s="155">
        <f t="shared" si="26"/>
        <v>0</v>
      </c>
      <c r="J113" s="95">
        <f t="shared" si="27"/>
        <v>0</v>
      </c>
      <c r="K113" s="155">
        <f t="shared" si="28"/>
        <v>0</v>
      </c>
    </row>
    <row r="114" spans="1:11" x14ac:dyDescent="0.25">
      <c r="A114" s="62" t="s">
        <v>23</v>
      </c>
      <c r="B114" s="62" t="s">
        <v>282</v>
      </c>
      <c r="C114" s="72">
        <f t="shared" si="20"/>
        <v>0</v>
      </c>
      <c r="D114" s="64">
        <f t="shared" si="21"/>
        <v>0</v>
      </c>
      <c r="E114" s="3">
        <f t="shared" si="22"/>
        <v>0</v>
      </c>
      <c r="F114" s="3">
        <f t="shared" si="23"/>
        <v>0</v>
      </c>
      <c r="G114" s="3">
        <f t="shared" si="24"/>
        <v>0</v>
      </c>
      <c r="H114" s="95">
        <f t="shared" si="25"/>
        <v>0</v>
      </c>
      <c r="I114" s="155">
        <f t="shared" si="26"/>
        <v>0</v>
      </c>
      <c r="J114" s="95">
        <f t="shared" si="27"/>
        <v>0</v>
      </c>
      <c r="K114" s="155">
        <f t="shared" si="28"/>
        <v>0</v>
      </c>
    </row>
    <row r="115" spans="1:11" x14ac:dyDescent="0.25">
      <c r="A115" s="62" t="s">
        <v>23</v>
      </c>
      <c r="B115" s="62" t="s">
        <v>283</v>
      </c>
      <c r="C115" s="72">
        <f t="shared" si="20"/>
        <v>10</v>
      </c>
      <c r="D115" s="64">
        <f t="shared" si="21"/>
        <v>1</v>
      </c>
      <c r="E115" s="3">
        <f t="shared" si="22"/>
        <v>0</v>
      </c>
      <c r="F115" s="3">
        <f t="shared" si="23"/>
        <v>0</v>
      </c>
      <c r="G115" s="3">
        <f t="shared" si="24"/>
        <v>1</v>
      </c>
      <c r="H115" s="95">
        <f t="shared" si="25"/>
        <v>1</v>
      </c>
      <c r="I115" s="155">
        <f t="shared" si="26"/>
        <v>1</v>
      </c>
      <c r="J115" s="95">
        <f t="shared" si="27"/>
        <v>1</v>
      </c>
      <c r="K115" s="155">
        <f t="shared" si="28"/>
        <v>0</v>
      </c>
    </row>
    <row r="116" spans="1:11" x14ac:dyDescent="0.25">
      <c r="A116" s="62" t="s">
        <v>23</v>
      </c>
      <c r="B116" s="62" t="s">
        <v>284</v>
      </c>
      <c r="C116" s="72">
        <f t="shared" si="20"/>
        <v>3</v>
      </c>
      <c r="D116" s="64">
        <f t="shared" si="21"/>
        <v>1</v>
      </c>
      <c r="E116" s="3">
        <f t="shared" si="22"/>
        <v>0</v>
      </c>
      <c r="F116" s="3">
        <f t="shared" si="23"/>
        <v>0</v>
      </c>
      <c r="G116" s="3">
        <f t="shared" si="24"/>
        <v>1</v>
      </c>
      <c r="H116" s="95">
        <f t="shared" si="25"/>
        <v>1</v>
      </c>
      <c r="I116" s="155">
        <f t="shared" si="26"/>
        <v>0</v>
      </c>
      <c r="J116" s="95">
        <f t="shared" si="27"/>
        <v>0</v>
      </c>
      <c r="K116" s="155">
        <f t="shared" si="28"/>
        <v>1</v>
      </c>
    </row>
    <row r="117" spans="1:11" x14ac:dyDescent="0.25">
      <c r="A117" s="62" t="s">
        <v>23</v>
      </c>
      <c r="B117" s="62" t="s">
        <v>285</v>
      </c>
      <c r="C117" s="72">
        <f t="shared" si="20"/>
        <v>2</v>
      </c>
      <c r="D117" s="64">
        <f t="shared" si="21"/>
        <v>1</v>
      </c>
      <c r="E117" s="3">
        <f t="shared" si="22"/>
        <v>0</v>
      </c>
      <c r="F117" s="3">
        <f t="shared" si="23"/>
        <v>0</v>
      </c>
      <c r="G117" s="3">
        <f t="shared" si="24"/>
        <v>1</v>
      </c>
      <c r="H117" s="95">
        <f t="shared" si="25"/>
        <v>1</v>
      </c>
      <c r="I117" s="155">
        <f t="shared" si="26"/>
        <v>0</v>
      </c>
      <c r="J117" s="95">
        <f t="shared" si="27"/>
        <v>0</v>
      </c>
      <c r="K117" s="155">
        <f t="shared" si="28"/>
        <v>1</v>
      </c>
    </row>
    <row r="118" spans="1:11" x14ac:dyDescent="0.25">
      <c r="A118" s="62" t="s">
        <v>23</v>
      </c>
      <c r="B118" s="62" t="s">
        <v>286</v>
      </c>
      <c r="C118" s="72">
        <f t="shared" si="20"/>
        <v>23</v>
      </c>
      <c r="D118" s="64">
        <f t="shared" si="21"/>
        <v>2</v>
      </c>
      <c r="E118" s="3">
        <f t="shared" si="22"/>
        <v>1</v>
      </c>
      <c r="F118" s="3">
        <f t="shared" si="23"/>
        <v>0</v>
      </c>
      <c r="G118" s="3">
        <f t="shared" si="24"/>
        <v>3</v>
      </c>
      <c r="H118" s="95">
        <f t="shared" si="25"/>
        <v>3</v>
      </c>
      <c r="I118" s="155">
        <f t="shared" si="26"/>
        <v>2</v>
      </c>
      <c r="J118" s="95">
        <f t="shared" si="27"/>
        <v>1</v>
      </c>
      <c r="K118" s="155">
        <f t="shared" si="28"/>
        <v>1</v>
      </c>
    </row>
    <row r="119" spans="1:11" x14ac:dyDescent="0.25">
      <c r="A119" s="62" t="s">
        <v>23</v>
      </c>
      <c r="B119" s="62" t="s">
        <v>287</v>
      </c>
      <c r="C119" s="72">
        <f t="shared" si="20"/>
        <v>53</v>
      </c>
      <c r="D119" s="64">
        <f t="shared" si="21"/>
        <v>4</v>
      </c>
      <c r="E119" s="3">
        <f t="shared" si="22"/>
        <v>2</v>
      </c>
      <c r="F119" s="3">
        <f t="shared" si="23"/>
        <v>0</v>
      </c>
      <c r="G119" s="3">
        <f t="shared" si="24"/>
        <v>6</v>
      </c>
      <c r="H119" s="95">
        <f t="shared" si="25"/>
        <v>6</v>
      </c>
      <c r="I119" s="155">
        <f t="shared" si="26"/>
        <v>5</v>
      </c>
      <c r="J119" s="95">
        <f t="shared" si="27"/>
        <v>3</v>
      </c>
      <c r="K119" s="155">
        <f t="shared" si="28"/>
        <v>1</v>
      </c>
    </row>
    <row r="120" spans="1:11" x14ac:dyDescent="0.25">
      <c r="A120" s="62" t="s">
        <v>23</v>
      </c>
      <c r="B120" s="62" t="s">
        <v>288</v>
      </c>
      <c r="C120" s="72">
        <f t="shared" si="20"/>
        <v>11</v>
      </c>
      <c r="D120" s="64">
        <f t="shared" si="21"/>
        <v>2</v>
      </c>
      <c r="E120" s="3">
        <f t="shared" si="22"/>
        <v>0</v>
      </c>
      <c r="F120" s="3">
        <f t="shared" si="23"/>
        <v>0</v>
      </c>
      <c r="G120" s="3">
        <f t="shared" si="24"/>
        <v>2</v>
      </c>
      <c r="H120" s="95">
        <f t="shared" si="25"/>
        <v>2</v>
      </c>
      <c r="I120" s="155">
        <f t="shared" si="26"/>
        <v>1</v>
      </c>
      <c r="J120" s="95">
        <f t="shared" si="27"/>
        <v>1</v>
      </c>
      <c r="K120" s="155">
        <f t="shared" si="28"/>
        <v>1</v>
      </c>
    </row>
    <row r="121" spans="1:11" x14ac:dyDescent="0.25">
      <c r="A121" s="62" t="s">
        <v>23</v>
      </c>
      <c r="B121" s="62" t="s">
        <v>289</v>
      </c>
      <c r="C121" s="72">
        <f t="shared" si="20"/>
        <v>55</v>
      </c>
      <c r="D121" s="64">
        <f t="shared" si="21"/>
        <v>4</v>
      </c>
      <c r="E121" s="3">
        <f t="shared" si="22"/>
        <v>2</v>
      </c>
      <c r="F121" s="3">
        <f t="shared" si="23"/>
        <v>0</v>
      </c>
      <c r="G121" s="3">
        <f t="shared" si="24"/>
        <v>6</v>
      </c>
      <c r="H121" s="95">
        <f t="shared" si="25"/>
        <v>6</v>
      </c>
      <c r="I121" s="155">
        <f t="shared" si="26"/>
        <v>5</v>
      </c>
      <c r="J121" s="95">
        <f t="shared" si="27"/>
        <v>3</v>
      </c>
      <c r="K121" s="155">
        <f t="shared" si="28"/>
        <v>1</v>
      </c>
    </row>
    <row r="122" spans="1:11" x14ac:dyDescent="0.25">
      <c r="A122" s="62" t="s">
        <v>23</v>
      </c>
      <c r="B122" s="62" t="s">
        <v>290</v>
      </c>
      <c r="C122" s="72">
        <f t="shared" si="20"/>
        <v>333</v>
      </c>
      <c r="D122" s="64">
        <f t="shared" si="21"/>
        <v>20</v>
      </c>
      <c r="E122" s="3">
        <f t="shared" si="22"/>
        <v>12</v>
      </c>
      <c r="F122" s="3">
        <f t="shared" si="23"/>
        <v>2</v>
      </c>
      <c r="G122" s="3">
        <f t="shared" si="24"/>
        <v>34</v>
      </c>
      <c r="H122" s="95">
        <f t="shared" si="25"/>
        <v>34</v>
      </c>
      <c r="I122" s="155">
        <f t="shared" si="26"/>
        <v>34</v>
      </c>
      <c r="J122" s="95">
        <f t="shared" si="27"/>
        <v>20</v>
      </c>
      <c r="K122" s="155">
        <f t="shared" si="28"/>
        <v>0</v>
      </c>
    </row>
    <row r="123" spans="1:11" x14ac:dyDescent="0.25">
      <c r="A123" s="111"/>
      <c r="B123" s="128"/>
      <c r="C123" s="128"/>
      <c r="D123" s="124"/>
      <c r="E123" s="125"/>
      <c r="F123" s="125"/>
      <c r="G123" s="125"/>
      <c r="I123" s="155"/>
      <c r="J123" s="155"/>
      <c r="K123" s="155"/>
    </row>
    <row r="124" spans="1:11" x14ac:dyDescent="0.25">
      <c r="A124" s="111"/>
      <c r="B124" s="128"/>
      <c r="C124" s="128"/>
      <c r="D124" s="124"/>
      <c r="E124" s="125"/>
      <c r="F124" s="125"/>
      <c r="G124" s="125"/>
      <c r="I124" s="155"/>
      <c r="J124" s="155"/>
      <c r="K124" s="155"/>
    </row>
    <row r="125" spans="1:11" x14ac:dyDescent="0.25">
      <c r="A125" s="111"/>
      <c r="B125" s="128"/>
      <c r="C125" s="128"/>
      <c r="D125" s="124"/>
      <c r="E125" s="125"/>
      <c r="F125" s="125"/>
      <c r="G125" s="125"/>
      <c r="I125" s="155"/>
      <c r="J125" s="155"/>
      <c r="K125" s="155"/>
    </row>
    <row r="126" spans="1:11" x14ac:dyDescent="0.25">
      <c r="A126" s="111"/>
      <c r="B126" s="128"/>
      <c r="C126" s="128"/>
      <c r="D126" s="124"/>
      <c r="E126" s="125"/>
      <c r="F126" s="125"/>
      <c r="G126" s="125"/>
      <c r="I126" s="155"/>
      <c r="J126" s="155"/>
      <c r="K126" s="155"/>
    </row>
    <row r="127" spans="1:11" x14ac:dyDescent="0.25">
      <c r="A127" s="111"/>
      <c r="B127" s="128"/>
      <c r="C127" s="128"/>
      <c r="D127" s="124"/>
      <c r="E127" s="125"/>
      <c r="F127" s="125"/>
      <c r="G127" s="125"/>
      <c r="I127" s="155"/>
      <c r="J127" s="155"/>
      <c r="K127" s="155"/>
    </row>
    <row r="128" spans="1:11" x14ac:dyDescent="0.25">
      <c r="A128" s="111"/>
      <c r="B128" s="128"/>
      <c r="C128" s="128"/>
      <c r="D128" s="124"/>
      <c r="E128" s="125"/>
      <c r="F128" s="125"/>
      <c r="G128" s="125"/>
      <c r="I128" s="155"/>
      <c r="J128" s="155"/>
      <c r="K128" s="155"/>
    </row>
    <row r="129" spans="1:11" x14ac:dyDescent="0.25">
      <c r="A129" s="111"/>
      <c r="B129" s="128"/>
      <c r="C129" s="128"/>
      <c r="D129" s="124"/>
      <c r="E129" s="125"/>
      <c r="F129" s="125"/>
      <c r="G129" s="125"/>
      <c r="I129" s="155"/>
      <c r="J129" s="155"/>
      <c r="K129" s="155"/>
    </row>
    <row r="130" spans="1:11" x14ac:dyDescent="0.25">
      <c r="A130" s="111"/>
      <c r="B130" s="128"/>
      <c r="C130" s="128"/>
      <c r="D130" s="124"/>
      <c r="E130" s="125"/>
      <c r="F130" s="125"/>
      <c r="G130" s="125"/>
      <c r="I130" s="155"/>
      <c r="J130" s="155"/>
      <c r="K130" s="155"/>
    </row>
    <row r="131" spans="1:11" x14ac:dyDescent="0.25">
      <c r="A131" s="111"/>
      <c r="B131" s="128"/>
      <c r="C131" s="128"/>
      <c r="D131" s="124"/>
      <c r="E131" s="125"/>
      <c r="F131" s="125"/>
      <c r="G131" s="125"/>
      <c r="I131" s="155"/>
      <c r="J131" s="155"/>
      <c r="K131" s="155"/>
    </row>
    <row r="132" spans="1:11" x14ac:dyDescent="0.25">
      <c r="A132" s="69" t="s">
        <v>88</v>
      </c>
      <c r="B132" s="99"/>
    </row>
    <row r="134" spans="1:11" x14ac:dyDescent="0.25">
      <c r="E134" s="33" t="s">
        <v>55</v>
      </c>
    </row>
    <row r="135" spans="1:11" ht="30" x14ac:dyDescent="0.25">
      <c r="A135" s="11" t="s">
        <v>54</v>
      </c>
      <c r="B135" s="119"/>
      <c r="C135" s="19"/>
      <c r="D135" s="32" t="s">
        <v>53</v>
      </c>
      <c r="E135" s="31">
        <v>0.1</v>
      </c>
    </row>
  </sheetData>
  <mergeCells count="10">
    <mergeCell ref="G4:G5"/>
    <mergeCell ref="D1:G1"/>
    <mergeCell ref="D2:G2"/>
    <mergeCell ref="D3:G3"/>
    <mergeCell ref="A1:A5"/>
    <mergeCell ref="C1:C5"/>
    <mergeCell ref="D4:D5"/>
    <mergeCell ref="E4:E5"/>
    <mergeCell ref="F4:F5"/>
    <mergeCell ref="B1:B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9854-AF05-4434-9AA4-8E8B7D77CD5E}">
  <sheetPr>
    <tabColor rgb="FF002060"/>
  </sheetPr>
  <dimension ref="A1:F31"/>
  <sheetViews>
    <sheetView topLeftCell="A10" workbookViewId="0">
      <selection activeCell="D32" sqref="D32"/>
    </sheetView>
  </sheetViews>
  <sheetFormatPr defaultRowHeight="15" x14ac:dyDescent="0.25"/>
  <cols>
    <col min="1" max="1" width="30" customWidth="1"/>
    <col min="2" max="2" width="24.42578125" customWidth="1"/>
    <col min="3" max="3" width="30" customWidth="1"/>
    <col min="4" max="4" width="18" customWidth="1"/>
    <col min="5" max="5" width="14.42578125" customWidth="1"/>
  </cols>
  <sheetData>
    <row r="1" spans="1:6" x14ac:dyDescent="0.25">
      <c r="A1" s="166" t="s">
        <v>0</v>
      </c>
      <c r="B1" s="170" t="s">
        <v>92</v>
      </c>
      <c r="C1" s="175" t="s">
        <v>1</v>
      </c>
      <c r="D1" s="176"/>
      <c r="E1" s="176"/>
      <c r="F1" s="176"/>
    </row>
    <row r="2" spans="1:6" x14ac:dyDescent="0.25">
      <c r="A2" s="166"/>
      <c r="B2" s="171"/>
      <c r="C2" s="193" t="s">
        <v>100</v>
      </c>
      <c r="D2" s="194"/>
      <c r="E2" s="194"/>
      <c r="F2" s="194"/>
    </row>
    <row r="3" spans="1:6" x14ac:dyDescent="0.25">
      <c r="A3" s="166"/>
      <c r="B3" s="171"/>
      <c r="C3" s="191" t="str">
        <f>D31*100&amp;"% degli allevamenti aperti di grandi dimensioni"</f>
        <v>10% degli allevamenti aperti di grandi dimensioni</v>
      </c>
      <c r="D3" s="192"/>
      <c r="E3" s="192"/>
      <c r="F3" s="192"/>
    </row>
    <row r="4" spans="1:6" x14ac:dyDescent="0.25">
      <c r="A4" s="166"/>
      <c r="B4" s="171"/>
      <c r="C4" s="170" t="s">
        <v>98</v>
      </c>
      <c r="D4" s="170" t="s">
        <v>97</v>
      </c>
      <c r="E4" s="170" t="s">
        <v>95</v>
      </c>
      <c r="F4" s="170" t="s">
        <v>96</v>
      </c>
    </row>
    <row r="5" spans="1:6" x14ac:dyDescent="0.25">
      <c r="A5" s="166"/>
      <c r="B5" s="172"/>
      <c r="C5" s="172"/>
      <c r="D5" s="172"/>
      <c r="E5" s="172"/>
      <c r="F5" s="172"/>
    </row>
    <row r="6" spans="1:6" x14ac:dyDescent="0.25">
      <c r="A6" s="66" t="s">
        <v>3</v>
      </c>
      <c r="B6" s="66">
        <f>SUMIFS(Tacchini!C:C,Tacchini!$A:$A,'Tacchini REG'!$A6)</f>
        <v>7</v>
      </c>
      <c r="C6" s="66">
        <f>SUMIFS(Tacchini!D:D,Tacchini!$A:$A,'Tacchini REG'!$A6)</f>
        <v>2</v>
      </c>
      <c r="D6" s="66">
        <f>SUMIFS(Tacchini!E:E,Tacchini!$A:$A,'Tacchini REG'!$A6)</f>
        <v>0</v>
      </c>
      <c r="E6" s="66">
        <f>SUMIFS(Tacchini!F:F,Tacchini!$A:$A,'Tacchini REG'!$A6)</f>
        <v>0</v>
      </c>
      <c r="F6" s="3">
        <f>SUM(C6:E6)</f>
        <v>2</v>
      </c>
    </row>
    <row r="7" spans="1:6" x14ac:dyDescent="0.25">
      <c r="A7" s="66" t="s">
        <v>4</v>
      </c>
      <c r="B7" s="66">
        <f>SUMIFS(Tacchini!C:C,Tacchini!$A:$A,'Tacchini REG'!$A7)</f>
        <v>0</v>
      </c>
      <c r="C7" s="66">
        <f>SUMIFS(Tacchini!D:D,Tacchini!$A:$A,'Tacchini REG'!$A7)</f>
        <v>0</v>
      </c>
      <c r="D7" s="66">
        <f>SUMIFS(Tacchini!E:E,Tacchini!$A:$A,'Tacchini REG'!$A7)</f>
        <v>0</v>
      </c>
      <c r="E7" s="66">
        <f>SUMIFS(Tacchini!F:F,Tacchini!$A:$A,'Tacchini REG'!$A7)</f>
        <v>0</v>
      </c>
      <c r="F7" s="3">
        <f t="shared" ref="F7:F26" si="0">SUM(C7:E7)</f>
        <v>0</v>
      </c>
    </row>
    <row r="8" spans="1:6" x14ac:dyDescent="0.25">
      <c r="A8" s="66" t="s">
        <v>5</v>
      </c>
      <c r="B8" s="66">
        <f>SUMIFS(Tacchini!C:C,Tacchini!$A:$A,'Tacchini REG'!$A8)</f>
        <v>0</v>
      </c>
      <c r="C8" s="66">
        <f>SUMIFS(Tacchini!D:D,Tacchini!$A:$A,'Tacchini REG'!$A8)</f>
        <v>0</v>
      </c>
      <c r="D8" s="66">
        <f>SUMIFS(Tacchini!E:E,Tacchini!$A:$A,'Tacchini REG'!$A8)</f>
        <v>0</v>
      </c>
      <c r="E8" s="66">
        <f>SUMIFS(Tacchini!F:F,Tacchini!$A:$A,'Tacchini REG'!$A8)</f>
        <v>0</v>
      </c>
      <c r="F8" s="3">
        <f t="shared" si="0"/>
        <v>0</v>
      </c>
    </row>
    <row r="9" spans="1:6" x14ac:dyDescent="0.25">
      <c r="A9" s="66" t="s">
        <v>6</v>
      </c>
      <c r="B9" s="66">
        <f>SUMIFS(Tacchini!C:C,Tacchini!$A:$A,'Tacchini REG'!$A9)</f>
        <v>0</v>
      </c>
      <c r="C9" s="66">
        <f>SUMIFS(Tacchini!D:D,Tacchini!$A:$A,'Tacchini REG'!$A9)</f>
        <v>0</v>
      </c>
      <c r="D9" s="66">
        <f>SUMIFS(Tacchini!E:E,Tacchini!$A:$A,'Tacchini REG'!$A9)</f>
        <v>0</v>
      </c>
      <c r="E9" s="66">
        <f>SUMIFS(Tacchini!F:F,Tacchini!$A:$A,'Tacchini REG'!$A9)</f>
        <v>0</v>
      </c>
      <c r="F9" s="3">
        <f t="shared" si="0"/>
        <v>0</v>
      </c>
    </row>
    <row r="10" spans="1:6" x14ac:dyDescent="0.25">
      <c r="A10" s="66" t="s">
        <v>7</v>
      </c>
      <c r="B10" s="66">
        <f>SUMIFS(Tacchini!C:C,Tacchini!$A:$A,'Tacchini REG'!$A10)</f>
        <v>54</v>
      </c>
      <c r="C10" s="66">
        <f>SUMIFS(Tacchini!D:D,Tacchini!$A:$A,'Tacchini REG'!$A10)</f>
        <v>11</v>
      </c>
      <c r="D10" s="66">
        <f>SUMIFS(Tacchini!E:E,Tacchini!$A:$A,'Tacchini REG'!$A10)</f>
        <v>1</v>
      </c>
      <c r="E10" s="66">
        <f>SUMIFS(Tacchini!F:F,Tacchini!$A:$A,'Tacchini REG'!$A10)</f>
        <v>0</v>
      </c>
      <c r="F10" s="3">
        <f t="shared" si="0"/>
        <v>12</v>
      </c>
    </row>
    <row r="11" spans="1:6" x14ac:dyDescent="0.25">
      <c r="A11" s="66" t="s">
        <v>8</v>
      </c>
      <c r="B11" s="66">
        <f>SUMIFS(Tacchini!C:C,Tacchini!$A:$A,'Tacchini REG'!$A11)</f>
        <v>17</v>
      </c>
      <c r="C11" s="66">
        <f>SUMIFS(Tacchini!D:D,Tacchini!$A:$A,'Tacchini REG'!$A11)</f>
        <v>3</v>
      </c>
      <c r="D11" s="66">
        <f>SUMIFS(Tacchini!E:E,Tacchini!$A:$A,'Tacchini REG'!$A11)</f>
        <v>0</v>
      </c>
      <c r="E11" s="66">
        <f>SUMIFS(Tacchini!F:F,Tacchini!$A:$A,'Tacchini REG'!$A11)</f>
        <v>0</v>
      </c>
      <c r="F11" s="3">
        <f t="shared" si="0"/>
        <v>3</v>
      </c>
    </row>
    <row r="12" spans="1:6" x14ac:dyDescent="0.25">
      <c r="A12" s="66" t="s">
        <v>9</v>
      </c>
      <c r="B12" s="66">
        <f>SUMIFS(Tacchini!C:C,Tacchini!$A:$A,'Tacchini REG'!$A12)</f>
        <v>12</v>
      </c>
      <c r="C12" s="66">
        <f>SUMIFS(Tacchini!D:D,Tacchini!$A:$A,'Tacchini REG'!$A12)</f>
        <v>3</v>
      </c>
      <c r="D12" s="66">
        <f>SUMIFS(Tacchini!E:E,Tacchini!$A:$A,'Tacchini REG'!$A12)</f>
        <v>0</v>
      </c>
      <c r="E12" s="66">
        <f>SUMIFS(Tacchini!F:F,Tacchini!$A:$A,'Tacchini REG'!$A12)</f>
        <v>0</v>
      </c>
      <c r="F12" s="3">
        <f t="shared" si="0"/>
        <v>3</v>
      </c>
    </row>
    <row r="13" spans="1:6" x14ac:dyDescent="0.25">
      <c r="A13" s="66" t="s">
        <v>10</v>
      </c>
      <c r="B13" s="66">
        <f>SUMIFS(Tacchini!C:C,Tacchini!$A:$A,'Tacchini REG'!$A13)</f>
        <v>0</v>
      </c>
      <c r="C13" s="66">
        <f>SUMIFS(Tacchini!D:D,Tacchini!$A:$A,'Tacchini REG'!$A13)</f>
        <v>0</v>
      </c>
      <c r="D13" s="66">
        <f>SUMIFS(Tacchini!E:E,Tacchini!$A:$A,'Tacchini REG'!$A13)</f>
        <v>0</v>
      </c>
      <c r="E13" s="66">
        <f>SUMIFS(Tacchini!F:F,Tacchini!$A:$A,'Tacchini REG'!$A13)</f>
        <v>0</v>
      </c>
      <c r="F13" s="3">
        <f t="shared" si="0"/>
        <v>0</v>
      </c>
    </row>
    <row r="14" spans="1:6" x14ac:dyDescent="0.25">
      <c r="A14" s="66" t="s">
        <v>11</v>
      </c>
      <c r="B14" s="66">
        <f>SUMIFS(Tacchini!C:C,Tacchini!$A:$A,'Tacchini REG'!$A14)</f>
        <v>138</v>
      </c>
      <c r="C14" s="66">
        <f>SUMIFS(Tacchini!D:D,Tacchini!$A:$A,'Tacchini REG'!$A14)</f>
        <v>13</v>
      </c>
      <c r="D14" s="66">
        <f>SUMIFS(Tacchini!E:E,Tacchini!$A:$A,'Tacchini REG'!$A14)</f>
        <v>4</v>
      </c>
      <c r="E14" s="66">
        <f>SUMIFS(Tacchini!F:F,Tacchini!$A:$A,'Tacchini REG'!$A14)</f>
        <v>0</v>
      </c>
      <c r="F14" s="3">
        <f>SUM(C14:E14)</f>
        <v>17</v>
      </c>
    </row>
    <row r="15" spans="1:6" x14ac:dyDescent="0.25">
      <c r="A15" s="66" t="s">
        <v>12</v>
      </c>
      <c r="B15" s="66">
        <f>SUMIFS(Tacchini!C:C,Tacchini!$A:$A,'Tacchini REG'!$A15)</f>
        <v>31</v>
      </c>
      <c r="C15" s="66">
        <f>SUMIFS(Tacchini!D:D,Tacchini!$A:$A,'Tacchini REG'!$A15)</f>
        <v>6</v>
      </c>
      <c r="D15" s="66">
        <f>SUMIFS(Tacchini!E:E,Tacchini!$A:$A,'Tacchini REG'!$A15)</f>
        <v>0</v>
      </c>
      <c r="E15" s="66">
        <f>SUMIFS(Tacchini!F:F,Tacchini!$A:$A,'Tacchini REG'!$A15)</f>
        <v>0</v>
      </c>
      <c r="F15" s="3">
        <f t="shared" si="0"/>
        <v>6</v>
      </c>
    </row>
    <row r="16" spans="1:6" x14ac:dyDescent="0.25">
      <c r="A16" s="66" t="s">
        <v>13</v>
      </c>
      <c r="B16" s="66">
        <f>SUMIFS(Tacchini!C:C,Tacchini!$A:$A,'Tacchini REG'!$A16)</f>
        <v>0</v>
      </c>
      <c r="C16" s="66">
        <f>SUMIFS(Tacchini!D:D,Tacchini!$A:$A,'Tacchini REG'!$A16)</f>
        <v>0</v>
      </c>
      <c r="D16" s="66">
        <f>SUMIFS(Tacchini!E:E,Tacchini!$A:$A,'Tacchini REG'!$A16)</f>
        <v>0</v>
      </c>
      <c r="E16" s="66">
        <f>SUMIFS(Tacchini!F:F,Tacchini!$A:$A,'Tacchini REG'!$A16)</f>
        <v>0</v>
      </c>
      <c r="F16" s="3">
        <f t="shared" si="0"/>
        <v>0</v>
      </c>
    </row>
    <row r="17" spans="1:6" x14ac:dyDescent="0.25">
      <c r="A17" s="66" t="s">
        <v>14</v>
      </c>
      <c r="B17" s="66">
        <f>SUMIFS(Tacchini!C:C,Tacchini!$A:$A,'Tacchini REG'!$A17)</f>
        <v>20</v>
      </c>
      <c r="C17" s="66">
        <f>SUMIFS(Tacchini!D:D,Tacchini!$A:$A,'Tacchini REG'!$A17)</f>
        <v>7</v>
      </c>
      <c r="D17" s="66">
        <f>SUMIFS(Tacchini!E:E,Tacchini!$A:$A,'Tacchini REG'!$A17)</f>
        <v>0</v>
      </c>
      <c r="E17" s="66">
        <f>SUMIFS(Tacchini!F:F,Tacchini!$A:$A,'Tacchini REG'!$A17)</f>
        <v>0</v>
      </c>
      <c r="F17" s="3">
        <f t="shared" si="0"/>
        <v>7</v>
      </c>
    </row>
    <row r="18" spans="1:6" x14ac:dyDescent="0.25">
      <c r="A18" s="66" t="s">
        <v>15</v>
      </c>
      <c r="B18" s="66">
        <f>SUMIFS(Tacchini!C:C,Tacchini!$A:$A,'Tacchini REG'!$A18)</f>
        <v>1</v>
      </c>
      <c r="C18" s="66">
        <f>SUMIFS(Tacchini!D:D,Tacchini!$A:$A,'Tacchini REG'!$A18)</f>
        <v>1</v>
      </c>
      <c r="D18" s="66">
        <f>SUMIFS(Tacchini!E:E,Tacchini!$A:$A,'Tacchini REG'!$A18)</f>
        <v>0</v>
      </c>
      <c r="E18" s="66">
        <f>SUMIFS(Tacchini!F:F,Tacchini!$A:$A,'Tacchini REG'!$A18)</f>
        <v>0</v>
      </c>
      <c r="F18" s="3">
        <f t="shared" si="0"/>
        <v>1</v>
      </c>
    </row>
    <row r="19" spans="1:6" x14ac:dyDescent="0.25">
      <c r="A19" s="66" t="s">
        <v>16</v>
      </c>
      <c r="B19" s="66">
        <f>SUMIFS(Tacchini!C:C,Tacchini!$A:$A,'Tacchini REG'!$A19)</f>
        <v>0</v>
      </c>
      <c r="C19" s="66">
        <f>SUMIFS(Tacchini!D:D,Tacchini!$A:$A,'Tacchini REG'!$A19)</f>
        <v>0</v>
      </c>
      <c r="D19" s="66">
        <f>SUMIFS(Tacchini!E:E,Tacchini!$A:$A,'Tacchini REG'!$A19)</f>
        <v>0</v>
      </c>
      <c r="E19" s="66">
        <f>SUMIFS(Tacchini!F:F,Tacchini!$A:$A,'Tacchini REG'!$A19)</f>
        <v>0</v>
      </c>
      <c r="F19" s="3">
        <f t="shared" si="0"/>
        <v>0</v>
      </c>
    </row>
    <row r="20" spans="1:6" x14ac:dyDescent="0.25">
      <c r="A20" s="66" t="s">
        <v>17</v>
      </c>
      <c r="B20" s="66">
        <f>SUMIFS(Tacchini!C:C,Tacchini!$A:$A,'Tacchini REG'!$A20)</f>
        <v>0</v>
      </c>
      <c r="C20" s="66">
        <f>SUMIFS(Tacchini!D:D,Tacchini!$A:$A,'Tacchini REG'!$A20)</f>
        <v>0</v>
      </c>
      <c r="D20" s="66">
        <f>SUMIFS(Tacchini!E:E,Tacchini!$A:$A,'Tacchini REG'!$A20)</f>
        <v>0</v>
      </c>
      <c r="E20" s="66">
        <f>SUMIFS(Tacchini!F:F,Tacchini!$A:$A,'Tacchini REG'!$A20)</f>
        <v>0</v>
      </c>
      <c r="F20" s="3">
        <f t="shared" si="0"/>
        <v>0</v>
      </c>
    </row>
    <row r="21" spans="1:6" x14ac:dyDescent="0.25">
      <c r="A21" s="66" t="s">
        <v>18</v>
      </c>
      <c r="B21" s="66">
        <f>SUMIFS(Tacchini!C:C,Tacchini!$A:$A,'Tacchini REG'!$A21)</f>
        <v>18</v>
      </c>
      <c r="C21" s="66">
        <f>SUMIFS(Tacchini!D:D,Tacchini!$A:$A,'Tacchini REG'!$A21)</f>
        <v>2</v>
      </c>
      <c r="D21" s="66">
        <f>SUMIFS(Tacchini!E:E,Tacchini!$A:$A,'Tacchini REG'!$A21)</f>
        <v>1</v>
      </c>
      <c r="E21" s="66">
        <f>SUMIFS(Tacchini!F:F,Tacchini!$A:$A,'Tacchini REG'!$A21)</f>
        <v>0</v>
      </c>
      <c r="F21" s="3">
        <f t="shared" si="0"/>
        <v>3</v>
      </c>
    </row>
    <row r="22" spans="1:6" x14ac:dyDescent="0.25">
      <c r="A22" s="66" t="s">
        <v>19</v>
      </c>
      <c r="B22" s="66">
        <f>SUMIFS(Tacchini!C:C,Tacchini!$A:$A,'Tacchini REG'!$A22)</f>
        <v>4</v>
      </c>
      <c r="C22" s="66">
        <f>SUMIFS(Tacchini!D:D,Tacchini!$A:$A,'Tacchini REG'!$A22)</f>
        <v>1</v>
      </c>
      <c r="D22" s="66">
        <f>SUMIFS(Tacchini!E:E,Tacchini!$A:$A,'Tacchini REG'!$A22)</f>
        <v>0</v>
      </c>
      <c r="E22" s="66">
        <f>SUMIFS(Tacchini!F:F,Tacchini!$A:$A,'Tacchini REG'!$A22)</f>
        <v>0</v>
      </c>
      <c r="F22" s="3">
        <f t="shared" si="0"/>
        <v>1</v>
      </c>
    </row>
    <row r="23" spans="1:6" x14ac:dyDescent="0.25">
      <c r="A23" s="66" t="s">
        <v>20</v>
      </c>
      <c r="B23" s="66">
        <f>SUMIFS(Tacchini!C:C,Tacchini!$A:$A,'Tacchini REG'!$A23)</f>
        <v>1</v>
      </c>
      <c r="C23" s="66">
        <f>SUMIFS(Tacchini!D:D,Tacchini!$A:$A,'Tacchini REG'!$A23)</f>
        <v>1</v>
      </c>
      <c r="D23" s="66">
        <f>SUMIFS(Tacchini!E:E,Tacchini!$A:$A,'Tacchini REG'!$A23)</f>
        <v>0</v>
      </c>
      <c r="E23" s="66">
        <f>SUMIFS(Tacchini!F:F,Tacchini!$A:$A,'Tacchini REG'!$A23)</f>
        <v>0</v>
      </c>
      <c r="F23" s="3">
        <f t="shared" si="0"/>
        <v>1</v>
      </c>
    </row>
    <row r="24" spans="1:6" x14ac:dyDescent="0.25">
      <c r="A24" s="66" t="s">
        <v>21</v>
      </c>
      <c r="B24" s="66">
        <f>SUMIFS(Tacchini!C:C,Tacchini!$A:$A,'Tacchini REG'!$A24)</f>
        <v>16</v>
      </c>
      <c r="C24" s="66">
        <f>SUMIFS(Tacchini!D:D,Tacchini!$A:$A,'Tacchini REG'!$A24)</f>
        <v>2</v>
      </c>
      <c r="D24" s="66">
        <f>SUMIFS(Tacchini!E:E,Tacchini!$A:$A,'Tacchini REG'!$A24)</f>
        <v>0</v>
      </c>
      <c r="E24" s="66">
        <f>SUMIFS(Tacchini!F:F,Tacchini!$A:$A,'Tacchini REG'!$A24)</f>
        <v>0</v>
      </c>
      <c r="F24" s="3">
        <f t="shared" si="0"/>
        <v>2</v>
      </c>
    </row>
    <row r="25" spans="1:6" x14ac:dyDescent="0.25">
      <c r="A25" s="66" t="s">
        <v>22</v>
      </c>
      <c r="B25" s="66">
        <f>SUMIFS(Tacchini!C:C,Tacchini!$A:$A,'Tacchini REG'!$A25)</f>
        <v>0</v>
      </c>
      <c r="C25" s="66">
        <f>SUMIFS(Tacchini!D:D,Tacchini!$A:$A,'Tacchini REG'!$A25)</f>
        <v>0</v>
      </c>
      <c r="D25" s="66">
        <f>SUMIFS(Tacchini!E:E,Tacchini!$A:$A,'Tacchini REG'!$A25)</f>
        <v>0</v>
      </c>
      <c r="E25" s="66">
        <f>SUMIFS(Tacchini!F:F,Tacchini!$A:$A,'Tacchini REG'!$A25)</f>
        <v>0</v>
      </c>
      <c r="F25" s="3">
        <f t="shared" si="0"/>
        <v>0</v>
      </c>
    </row>
    <row r="26" spans="1:6" x14ac:dyDescent="0.25">
      <c r="A26" s="66" t="s">
        <v>23</v>
      </c>
      <c r="B26" s="66">
        <f>SUMIFS(Tacchini!C:C,Tacchini!$A:$A,'Tacchini REG'!$A26)</f>
        <v>490</v>
      </c>
      <c r="C26" s="66">
        <f>SUMIFS(Tacchini!D:D,Tacchini!$A:$A,'Tacchini REG'!$A26)</f>
        <v>35</v>
      </c>
      <c r="D26" s="66">
        <f>SUMIFS(Tacchini!E:E,Tacchini!$A:$A,'Tacchini REG'!$A26)</f>
        <v>17</v>
      </c>
      <c r="E26" s="66">
        <f>SUMIFS(Tacchini!F:F,Tacchini!$A:$A,'Tacchini REG'!$A26)</f>
        <v>2</v>
      </c>
      <c r="F26" s="3">
        <f t="shared" si="0"/>
        <v>54</v>
      </c>
    </row>
    <row r="27" spans="1:6" x14ac:dyDescent="0.25">
      <c r="A27" s="66" t="s">
        <v>24</v>
      </c>
      <c r="B27" s="66">
        <f>SUM(B6:B26)</f>
        <v>809</v>
      </c>
      <c r="C27" s="65">
        <f>SUM(C6:C26)</f>
        <v>87</v>
      </c>
      <c r="D27" s="26">
        <f>SUM(D6:D26)</f>
        <v>23</v>
      </c>
      <c r="E27" s="26">
        <f>SUM(E6:E26)</f>
        <v>2</v>
      </c>
      <c r="F27" s="26">
        <f>SUM(F6:F26)</f>
        <v>112</v>
      </c>
    </row>
    <row r="28" spans="1:6" x14ac:dyDescent="0.25">
      <c r="A28" s="69" t="s">
        <v>88</v>
      </c>
    </row>
    <row r="30" spans="1:6" x14ac:dyDescent="0.25">
      <c r="D30" s="135" t="s">
        <v>55</v>
      </c>
    </row>
    <row r="31" spans="1:6" x14ac:dyDescent="0.25">
      <c r="A31" s="119"/>
      <c r="B31" s="19"/>
      <c r="C31" s="32" t="s">
        <v>53</v>
      </c>
      <c r="D31" s="132">
        <f>Tacchini!E135</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72533-FE1C-47A6-A4DB-631D856CBF30}">
  <sheetPr>
    <tabColor rgb="FF002060"/>
  </sheetPr>
  <dimension ref="A1:Y129"/>
  <sheetViews>
    <sheetView topLeftCell="A112" workbookViewId="0">
      <selection activeCell="F21" sqref="F21"/>
    </sheetView>
  </sheetViews>
  <sheetFormatPr defaultRowHeight="15" x14ac:dyDescent="0.25"/>
  <cols>
    <col min="1" max="5" width="30" customWidth="1"/>
    <col min="6" max="6" width="26.85546875" customWidth="1"/>
    <col min="7" max="7" width="14.5703125" customWidth="1"/>
    <col min="8" max="13" width="9.140625" style="138"/>
    <col min="14" max="17" width="9.140625" style="87"/>
    <col min="18" max="25" width="8.85546875" style="87"/>
  </cols>
  <sheetData>
    <row r="1" spans="1:17" ht="15" customHeight="1" x14ac:dyDescent="0.25">
      <c r="A1" s="166" t="s">
        <v>0</v>
      </c>
      <c r="B1" s="170" t="s">
        <v>176</v>
      </c>
      <c r="C1" s="170" t="s">
        <v>93</v>
      </c>
      <c r="D1" s="175" t="s">
        <v>1</v>
      </c>
      <c r="E1" s="176"/>
      <c r="F1" s="176"/>
      <c r="G1" s="176"/>
    </row>
    <row r="2" spans="1:17" ht="39" customHeight="1" x14ac:dyDescent="0.25">
      <c r="A2" s="166"/>
      <c r="B2" s="171"/>
      <c r="C2" s="171"/>
      <c r="D2" s="183" t="s">
        <v>99</v>
      </c>
      <c r="E2" s="183"/>
      <c r="F2" s="183"/>
      <c r="G2" s="183"/>
      <c r="O2" s="87" t="s">
        <v>106</v>
      </c>
    </row>
    <row r="3" spans="1:17" ht="15" customHeight="1" x14ac:dyDescent="0.25">
      <c r="A3" s="166"/>
      <c r="B3" s="171"/>
      <c r="C3" s="171"/>
      <c r="D3" s="183" t="str">
        <f>E129*100&amp;"% degli allevamenti di grandi dimensioni"</f>
        <v>30% degli allevamenti di grandi dimensioni</v>
      </c>
      <c r="E3" s="183"/>
      <c r="F3" s="183"/>
      <c r="G3" s="183"/>
      <c r="O3" s="87" t="s">
        <v>107</v>
      </c>
      <c r="P3" s="87" t="s">
        <v>292</v>
      </c>
      <c r="Q3" s="87" t="s">
        <v>24</v>
      </c>
    </row>
    <row r="4" spans="1:17" x14ac:dyDescent="0.25">
      <c r="A4" s="166"/>
      <c r="B4" s="171"/>
      <c r="C4" s="171"/>
      <c r="D4" s="166" t="s">
        <v>98</v>
      </c>
      <c r="E4" s="166" t="s">
        <v>97</v>
      </c>
      <c r="F4" s="166" t="s">
        <v>95</v>
      </c>
      <c r="G4" s="166" t="s">
        <v>96</v>
      </c>
      <c r="O4" s="87" t="s">
        <v>3</v>
      </c>
      <c r="P4" s="87" t="s">
        <v>177</v>
      </c>
      <c r="Q4" s="87">
        <v>1</v>
      </c>
    </row>
    <row r="5" spans="1:17" x14ac:dyDescent="0.25">
      <c r="A5" s="166"/>
      <c r="B5" s="172"/>
      <c r="C5" s="172"/>
      <c r="D5" s="166"/>
      <c r="E5" s="166"/>
      <c r="F5" s="166"/>
      <c r="G5" s="166"/>
      <c r="O5" s="87" t="s">
        <v>312</v>
      </c>
      <c r="Q5" s="87">
        <v>1</v>
      </c>
    </row>
    <row r="6" spans="1:17" x14ac:dyDescent="0.25">
      <c r="A6" s="59" t="s">
        <v>3</v>
      </c>
      <c r="B6" s="59" t="s">
        <v>177</v>
      </c>
      <c r="C6" s="72">
        <f>SUMIFS(Q:Q,P:P,B6)</f>
        <v>1</v>
      </c>
      <c r="D6" s="64">
        <f>IF(H6&gt;I6,ROUND((C6*0.6*$E$129),0)+K6,ROUND((C6*0.6*$E$129),0)+K6)</f>
        <v>1</v>
      </c>
      <c r="E6" s="3">
        <f t="shared" ref="E6" si="0">ROUND((C6*0.35*$E$129),0)</f>
        <v>0</v>
      </c>
      <c r="F6" s="3">
        <f t="shared" ref="F6" si="1">ROUND((C6*0.05*$E$129),0)</f>
        <v>0</v>
      </c>
      <c r="G6" s="3">
        <f>SUM(D6:F6)</f>
        <v>1</v>
      </c>
      <c r="H6" s="138">
        <f>ROUNDUP((C6*$E$129),0)</f>
        <v>1</v>
      </c>
      <c r="I6" s="140">
        <f>J6+E6+F6</f>
        <v>0</v>
      </c>
      <c r="J6" s="138">
        <f>ROUND((C6*0.6*$E$129),0)</f>
        <v>0</v>
      </c>
      <c r="K6" s="140">
        <f>H6-I6</f>
        <v>1</v>
      </c>
      <c r="L6" s="138" t="s">
        <v>107</v>
      </c>
      <c r="M6" s="138" t="s">
        <v>24</v>
      </c>
      <c r="O6" s="87" t="s">
        <v>4</v>
      </c>
      <c r="P6" s="87" t="s">
        <v>181</v>
      </c>
      <c r="Q6" s="87">
        <v>3</v>
      </c>
    </row>
    <row r="7" spans="1:17" x14ac:dyDescent="0.25">
      <c r="A7" s="59" t="s">
        <v>3</v>
      </c>
      <c r="B7" s="62" t="s">
        <v>178</v>
      </c>
      <c r="C7" s="72">
        <f t="shared" ref="C7:C31" si="2">SUMIFS(Q:Q,P:P,B7)</f>
        <v>0</v>
      </c>
      <c r="D7" s="64">
        <f t="shared" ref="D7:D31" si="3">IF(H7&gt;I7,ROUND((C7*0.6*$E$129),0)+K7,ROUND((C7*0.6*$E$129),0)+K7)</f>
        <v>0</v>
      </c>
      <c r="E7" s="3">
        <f t="shared" ref="E7:E31" si="4">ROUND((C7*0.35*$E$129),0)</f>
        <v>0</v>
      </c>
      <c r="F7" s="3">
        <f t="shared" ref="F7:F31" si="5">ROUND((C7*0.05*$E$129),0)</f>
        <v>0</v>
      </c>
      <c r="G7" s="3">
        <f t="shared" ref="G7:G31" si="6">SUM(D7:F7)</f>
        <v>0</v>
      </c>
      <c r="H7" s="138">
        <f t="shared" ref="H7:H31" si="7">ROUNDUP((C7*$E$129),0)</f>
        <v>0</v>
      </c>
      <c r="I7" s="140">
        <f t="shared" ref="I7:I31" si="8">J7+E7+F7</f>
        <v>0</v>
      </c>
      <c r="J7" s="138">
        <f t="shared" ref="J7:J31" si="9">ROUND((C7*0.6*$E$129),0)</f>
        <v>0</v>
      </c>
      <c r="K7" s="140">
        <f t="shared" ref="K7:K31" si="10">H7-I7</f>
        <v>0</v>
      </c>
      <c r="L7" s="138" t="s">
        <v>3</v>
      </c>
      <c r="M7" s="138">
        <v>1</v>
      </c>
      <c r="O7" s="87" t="s">
        <v>297</v>
      </c>
      <c r="Q7" s="87">
        <v>3</v>
      </c>
    </row>
    <row r="8" spans="1:17" x14ac:dyDescent="0.25">
      <c r="A8" s="59" t="s">
        <v>3</v>
      </c>
      <c r="B8" s="62" t="s">
        <v>179</v>
      </c>
      <c r="C8" s="72">
        <f t="shared" si="2"/>
        <v>0</v>
      </c>
      <c r="D8" s="64">
        <f t="shared" si="3"/>
        <v>0</v>
      </c>
      <c r="E8" s="3">
        <f t="shared" si="4"/>
        <v>0</v>
      </c>
      <c r="F8" s="3">
        <f t="shared" si="5"/>
        <v>0</v>
      </c>
      <c r="G8" s="3">
        <f t="shared" si="6"/>
        <v>0</v>
      </c>
      <c r="H8" s="138">
        <f t="shared" si="7"/>
        <v>0</v>
      </c>
      <c r="I8" s="140">
        <f t="shared" si="8"/>
        <v>0</v>
      </c>
      <c r="J8" s="138">
        <f t="shared" si="9"/>
        <v>0</v>
      </c>
      <c r="K8" s="140">
        <f t="shared" si="10"/>
        <v>0</v>
      </c>
      <c r="L8" s="138" t="s">
        <v>4</v>
      </c>
      <c r="M8" s="138">
        <v>3</v>
      </c>
      <c r="O8" s="87" t="s">
        <v>7</v>
      </c>
      <c r="P8" s="87" t="s">
        <v>197</v>
      </c>
      <c r="Q8" s="87">
        <v>2</v>
      </c>
    </row>
    <row r="9" spans="1:17" x14ac:dyDescent="0.25">
      <c r="A9" s="59" t="s">
        <v>3</v>
      </c>
      <c r="B9" s="62" t="s">
        <v>180</v>
      </c>
      <c r="C9" s="72">
        <f t="shared" si="2"/>
        <v>0</v>
      </c>
      <c r="D9" s="64">
        <f t="shared" si="3"/>
        <v>0</v>
      </c>
      <c r="E9" s="3">
        <f t="shared" si="4"/>
        <v>0</v>
      </c>
      <c r="F9" s="3">
        <f t="shared" si="5"/>
        <v>0</v>
      </c>
      <c r="G9" s="3">
        <f t="shared" si="6"/>
        <v>0</v>
      </c>
      <c r="H9" s="138">
        <f t="shared" si="7"/>
        <v>0</v>
      </c>
      <c r="I9" s="140">
        <f t="shared" si="8"/>
        <v>0</v>
      </c>
      <c r="J9" s="138">
        <f t="shared" si="9"/>
        <v>0</v>
      </c>
      <c r="K9" s="140">
        <f t="shared" si="10"/>
        <v>0</v>
      </c>
      <c r="L9" s="138" t="s">
        <v>7</v>
      </c>
      <c r="M9" s="138">
        <v>8</v>
      </c>
      <c r="P9" s="87" t="s">
        <v>198</v>
      </c>
      <c r="Q9" s="87">
        <v>1</v>
      </c>
    </row>
    <row r="10" spans="1:17" x14ac:dyDescent="0.25">
      <c r="A10" s="62" t="s">
        <v>4</v>
      </c>
      <c r="B10" s="62" t="s">
        <v>181</v>
      </c>
      <c r="C10" s="72">
        <f t="shared" si="2"/>
        <v>3</v>
      </c>
      <c r="D10" s="64">
        <f t="shared" si="3"/>
        <v>1</v>
      </c>
      <c r="E10" s="3">
        <f t="shared" si="4"/>
        <v>0</v>
      </c>
      <c r="F10" s="3">
        <f t="shared" si="5"/>
        <v>0</v>
      </c>
      <c r="G10" s="3">
        <f t="shared" si="6"/>
        <v>1</v>
      </c>
      <c r="H10" s="138">
        <f t="shared" si="7"/>
        <v>1</v>
      </c>
      <c r="I10" s="140">
        <f t="shared" si="8"/>
        <v>1</v>
      </c>
      <c r="J10" s="138">
        <f t="shared" si="9"/>
        <v>1</v>
      </c>
      <c r="K10" s="140">
        <f t="shared" si="10"/>
        <v>0</v>
      </c>
      <c r="L10" s="138" t="s">
        <v>8</v>
      </c>
      <c r="M10" s="138">
        <v>2</v>
      </c>
      <c r="P10" s="87" t="s">
        <v>199</v>
      </c>
      <c r="Q10" s="87">
        <v>2</v>
      </c>
    </row>
    <row r="11" spans="1:17" x14ac:dyDescent="0.25">
      <c r="A11" s="62" t="s">
        <v>4</v>
      </c>
      <c r="B11" s="62" t="s">
        <v>182</v>
      </c>
      <c r="C11" s="72">
        <f t="shared" si="2"/>
        <v>0</v>
      </c>
      <c r="D11" s="64">
        <f t="shared" si="3"/>
        <v>0</v>
      </c>
      <c r="E11" s="3">
        <f t="shared" si="4"/>
        <v>0</v>
      </c>
      <c r="F11" s="3">
        <f t="shared" si="5"/>
        <v>0</v>
      </c>
      <c r="G11" s="3">
        <f t="shared" si="6"/>
        <v>0</v>
      </c>
      <c r="H11" s="138">
        <f t="shared" si="7"/>
        <v>0</v>
      </c>
      <c r="I11" s="140">
        <f t="shared" si="8"/>
        <v>0</v>
      </c>
      <c r="J11" s="138">
        <f t="shared" si="9"/>
        <v>0</v>
      </c>
      <c r="K11" s="140">
        <f t="shared" si="10"/>
        <v>0</v>
      </c>
      <c r="L11" s="138" t="s">
        <v>11</v>
      </c>
      <c r="M11" s="138">
        <v>10</v>
      </c>
      <c r="P11" s="87" t="s">
        <v>203</v>
      </c>
      <c r="Q11" s="87">
        <v>3</v>
      </c>
    </row>
    <row r="12" spans="1:17" x14ac:dyDescent="0.25">
      <c r="A12" s="62" t="s">
        <v>5</v>
      </c>
      <c r="B12" s="62" t="s">
        <v>183</v>
      </c>
      <c r="C12" s="72">
        <f t="shared" si="2"/>
        <v>0</v>
      </c>
      <c r="D12" s="64">
        <f t="shared" si="3"/>
        <v>0</v>
      </c>
      <c r="E12" s="3">
        <f t="shared" si="4"/>
        <v>0</v>
      </c>
      <c r="F12" s="3">
        <f t="shared" si="5"/>
        <v>0</v>
      </c>
      <c r="G12" s="3">
        <f t="shared" si="6"/>
        <v>0</v>
      </c>
      <c r="H12" s="138">
        <f t="shared" si="7"/>
        <v>0</v>
      </c>
      <c r="I12" s="140">
        <f t="shared" si="8"/>
        <v>0</v>
      </c>
      <c r="J12" s="138">
        <f t="shared" si="9"/>
        <v>0</v>
      </c>
      <c r="K12" s="140">
        <f t="shared" si="10"/>
        <v>0</v>
      </c>
      <c r="L12" s="138" t="s">
        <v>12</v>
      </c>
      <c r="M12" s="138">
        <v>2</v>
      </c>
      <c r="O12" s="87" t="s">
        <v>300</v>
      </c>
      <c r="Q12" s="87">
        <v>8</v>
      </c>
    </row>
    <row r="13" spans="1:17" x14ac:dyDescent="0.25">
      <c r="A13" s="62" t="s">
        <v>5</v>
      </c>
      <c r="B13" s="62" t="s">
        <v>184</v>
      </c>
      <c r="C13" s="72">
        <f t="shared" si="2"/>
        <v>0</v>
      </c>
      <c r="D13" s="64">
        <f t="shared" si="3"/>
        <v>0</v>
      </c>
      <c r="E13" s="3">
        <f t="shared" si="4"/>
        <v>0</v>
      </c>
      <c r="F13" s="3">
        <f t="shared" si="5"/>
        <v>0</v>
      </c>
      <c r="G13" s="3">
        <f t="shared" si="6"/>
        <v>0</v>
      </c>
      <c r="H13" s="138">
        <f t="shared" si="7"/>
        <v>0</v>
      </c>
      <c r="I13" s="140">
        <f t="shared" si="8"/>
        <v>0</v>
      </c>
      <c r="J13" s="138">
        <f t="shared" si="9"/>
        <v>0</v>
      </c>
      <c r="K13" s="140">
        <f t="shared" si="10"/>
        <v>0</v>
      </c>
      <c r="L13" s="138" t="s">
        <v>14</v>
      </c>
      <c r="M13" s="138">
        <v>4</v>
      </c>
      <c r="O13" s="87" t="s">
        <v>8</v>
      </c>
      <c r="P13" s="87" t="s">
        <v>207</v>
      </c>
      <c r="Q13" s="87">
        <v>2</v>
      </c>
    </row>
    <row r="14" spans="1:17" x14ac:dyDescent="0.25">
      <c r="A14" s="62" t="s">
        <v>5</v>
      </c>
      <c r="B14" s="62" t="s">
        <v>185</v>
      </c>
      <c r="C14" s="72">
        <f t="shared" si="2"/>
        <v>0</v>
      </c>
      <c r="D14" s="64">
        <f t="shared" si="3"/>
        <v>0</v>
      </c>
      <c r="E14" s="3">
        <f t="shared" si="4"/>
        <v>0</v>
      </c>
      <c r="F14" s="3">
        <f t="shared" si="5"/>
        <v>0</v>
      </c>
      <c r="G14" s="3">
        <f t="shared" si="6"/>
        <v>0</v>
      </c>
      <c r="H14" s="138">
        <f t="shared" si="7"/>
        <v>0</v>
      </c>
      <c r="I14" s="140">
        <f t="shared" si="8"/>
        <v>0</v>
      </c>
      <c r="J14" s="138">
        <f t="shared" si="9"/>
        <v>0</v>
      </c>
      <c r="K14" s="140">
        <f t="shared" si="10"/>
        <v>0</v>
      </c>
      <c r="L14" s="138" t="s">
        <v>15</v>
      </c>
      <c r="M14" s="138">
        <v>1</v>
      </c>
      <c r="O14" s="87" t="s">
        <v>301</v>
      </c>
      <c r="Q14" s="87">
        <v>2</v>
      </c>
    </row>
    <row r="15" spans="1:17" x14ac:dyDescent="0.25">
      <c r="A15" s="62" t="s">
        <v>5</v>
      </c>
      <c r="B15" s="62" t="s">
        <v>186</v>
      </c>
      <c r="C15" s="72">
        <f t="shared" si="2"/>
        <v>0</v>
      </c>
      <c r="D15" s="64">
        <f t="shared" si="3"/>
        <v>0</v>
      </c>
      <c r="E15" s="3">
        <f t="shared" si="4"/>
        <v>0</v>
      </c>
      <c r="F15" s="3">
        <f t="shared" si="5"/>
        <v>0</v>
      </c>
      <c r="G15" s="3">
        <f t="shared" si="6"/>
        <v>0</v>
      </c>
      <c r="H15" s="138">
        <f t="shared" si="7"/>
        <v>0</v>
      </c>
      <c r="I15" s="140">
        <f t="shared" si="8"/>
        <v>0</v>
      </c>
      <c r="J15" s="138">
        <f t="shared" si="9"/>
        <v>0</v>
      </c>
      <c r="K15" s="140">
        <f t="shared" si="10"/>
        <v>0</v>
      </c>
      <c r="L15" s="138" t="s">
        <v>16</v>
      </c>
      <c r="M15" s="138">
        <v>1</v>
      </c>
      <c r="O15" s="87" t="s">
        <v>11</v>
      </c>
      <c r="P15" s="87" t="s">
        <v>223</v>
      </c>
      <c r="Q15" s="87">
        <v>1</v>
      </c>
    </row>
    <row r="16" spans="1:17" x14ac:dyDescent="0.25">
      <c r="A16" s="62" t="s">
        <v>5</v>
      </c>
      <c r="B16" s="62" t="s">
        <v>187</v>
      </c>
      <c r="C16" s="72">
        <f t="shared" si="2"/>
        <v>0</v>
      </c>
      <c r="D16" s="64">
        <f t="shared" si="3"/>
        <v>0</v>
      </c>
      <c r="E16" s="3">
        <f t="shared" si="4"/>
        <v>0</v>
      </c>
      <c r="F16" s="3">
        <f t="shared" si="5"/>
        <v>0</v>
      </c>
      <c r="G16" s="3">
        <f t="shared" si="6"/>
        <v>0</v>
      </c>
      <c r="H16" s="138">
        <f t="shared" si="7"/>
        <v>0</v>
      </c>
      <c r="I16" s="140">
        <f t="shared" si="8"/>
        <v>0</v>
      </c>
      <c r="J16" s="138">
        <f t="shared" si="9"/>
        <v>0</v>
      </c>
      <c r="K16" s="140">
        <f t="shared" si="10"/>
        <v>0</v>
      </c>
      <c r="L16" s="138" t="s">
        <v>17</v>
      </c>
      <c r="M16" s="138">
        <v>2</v>
      </c>
      <c r="P16" s="87" t="s">
        <v>224</v>
      </c>
      <c r="Q16" s="87">
        <v>1</v>
      </c>
    </row>
    <row r="17" spans="1:17" x14ac:dyDescent="0.25">
      <c r="A17" s="62" t="s">
        <v>6</v>
      </c>
      <c r="B17" s="62" t="s">
        <v>188</v>
      </c>
      <c r="C17" s="72">
        <f t="shared" si="2"/>
        <v>0</v>
      </c>
      <c r="D17" s="64">
        <f t="shared" si="3"/>
        <v>0</v>
      </c>
      <c r="E17" s="3">
        <f t="shared" si="4"/>
        <v>0</v>
      </c>
      <c r="F17" s="3">
        <f t="shared" si="5"/>
        <v>0</v>
      </c>
      <c r="G17" s="3">
        <f t="shared" si="6"/>
        <v>0</v>
      </c>
      <c r="H17" s="138">
        <f t="shared" si="7"/>
        <v>0</v>
      </c>
      <c r="I17" s="140">
        <f t="shared" si="8"/>
        <v>0</v>
      </c>
      <c r="J17" s="138">
        <f t="shared" si="9"/>
        <v>0</v>
      </c>
      <c r="K17" s="140">
        <f t="shared" si="10"/>
        <v>0</v>
      </c>
      <c r="L17" s="138" t="s">
        <v>20</v>
      </c>
      <c r="M17" s="138">
        <v>2</v>
      </c>
      <c r="P17" s="87" t="s">
        <v>225</v>
      </c>
      <c r="Q17" s="87">
        <v>1</v>
      </c>
    </row>
    <row r="18" spans="1:17" x14ac:dyDescent="0.25">
      <c r="A18" s="62" t="s">
        <v>6</v>
      </c>
      <c r="B18" s="62" t="s">
        <v>189</v>
      </c>
      <c r="C18" s="72">
        <f t="shared" si="2"/>
        <v>0</v>
      </c>
      <c r="D18" s="64">
        <f t="shared" si="3"/>
        <v>0</v>
      </c>
      <c r="E18" s="3">
        <f t="shared" si="4"/>
        <v>0</v>
      </c>
      <c r="F18" s="3">
        <f t="shared" si="5"/>
        <v>0</v>
      </c>
      <c r="G18" s="3">
        <f t="shared" si="6"/>
        <v>0</v>
      </c>
      <c r="H18" s="138">
        <f t="shared" si="7"/>
        <v>0</v>
      </c>
      <c r="I18" s="140">
        <f t="shared" si="8"/>
        <v>0</v>
      </c>
      <c r="J18" s="138">
        <f t="shared" si="9"/>
        <v>0</v>
      </c>
      <c r="K18" s="140">
        <f t="shared" si="10"/>
        <v>0</v>
      </c>
      <c r="L18" s="138" t="s">
        <v>21</v>
      </c>
      <c r="M18" s="138">
        <v>3</v>
      </c>
      <c r="P18" s="87" t="s">
        <v>228</v>
      </c>
      <c r="Q18" s="87">
        <v>1</v>
      </c>
    </row>
    <row r="19" spans="1:17" x14ac:dyDescent="0.25">
      <c r="A19" s="62" t="s">
        <v>6</v>
      </c>
      <c r="B19" s="62" t="s">
        <v>190</v>
      </c>
      <c r="C19" s="72">
        <f t="shared" si="2"/>
        <v>0</v>
      </c>
      <c r="D19" s="64">
        <f t="shared" si="3"/>
        <v>0</v>
      </c>
      <c r="E19" s="3">
        <f t="shared" si="4"/>
        <v>0</v>
      </c>
      <c r="F19" s="3">
        <f t="shared" si="5"/>
        <v>0</v>
      </c>
      <c r="G19" s="3">
        <f t="shared" si="6"/>
        <v>0</v>
      </c>
      <c r="H19" s="138">
        <f t="shared" si="7"/>
        <v>0</v>
      </c>
      <c r="I19" s="140">
        <f t="shared" si="8"/>
        <v>0</v>
      </c>
      <c r="J19" s="138">
        <f t="shared" si="9"/>
        <v>0</v>
      </c>
      <c r="K19" s="140">
        <f t="shared" si="10"/>
        <v>0</v>
      </c>
      <c r="L19" s="138" t="s">
        <v>23</v>
      </c>
      <c r="M19" s="138">
        <v>2</v>
      </c>
      <c r="P19" s="87" t="s">
        <v>229</v>
      </c>
      <c r="Q19" s="87">
        <v>6</v>
      </c>
    </row>
    <row r="20" spans="1:17" x14ac:dyDescent="0.25">
      <c r="A20" s="62" t="s">
        <v>6</v>
      </c>
      <c r="B20" s="62" t="s">
        <v>191</v>
      </c>
      <c r="C20" s="72">
        <f t="shared" si="2"/>
        <v>0</v>
      </c>
      <c r="D20" s="64">
        <f t="shared" si="3"/>
        <v>0</v>
      </c>
      <c r="E20" s="3">
        <f t="shared" si="4"/>
        <v>0</v>
      </c>
      <c r="F20" s="3">
        <f t="shared" si="5"/>
        <v>0</v>
      </c>
      <c r="G20" s="3">
        <f t="shared" si="6"/>
        <v>0</v>
      </c>
      <c r="H20" s="138">
        <f t="shared" si="7"/>
        <v>0</v>
      </c>
      <c r="I20" s="140">
        <f t="shared" si="8"/>
        <v>0</v>
      </c>
      <c r="J20" s="138">
        <f t="shared" si="9"/>
        <v>0</v>
      </c>
      <c r="K20" s="140">
        <f t="shared" si="10"/>
        <v>0</v>
      </c>
      <c r="L20" s="138" t="s">
        <v>75</v>
      </c>
      <c r="M20" s="138">
        <v>41</v>
      </c>
      <c r="O20" s="87" t="s">
        <v>303</v>
      </c>
      <c r="Q20" s="87">
        <v>10</v>
      </c>
    </row>
    <row r="21" spans="1:17" x14ac:dyDescent="0.25">
      <c r="A21" s="62" t="s">
        <v>6</v>
      </c>
      <c r="B21" s="62" t="s">
        <v>192</v>
      </c>
      <c r="C21" s="72">
        <f t="shared" si="2"/>
        <v>0</v>
      </c>
      <c r="D21" s="64">
        <f t="shared" si="3"/>
        <v>0</v>
      </c>
      <c r="E21" s="3">
        <f t="shared" si="4"/>
        <v>0</v>
      </c>
      <c r="F21" s="3">
        <f t="shared" si="5"/>
        <v>0</v>
      </c>
      <c r="G21" s="3">
        <f t="shared" si="6"/>
        <v>0</v>
      </c>
      <c r="H21" s="138">
        <f t="shared" si="7"/>
        <v>0</v>
      </c>
      <c r="I21" s="140">
        <f t="shared" si="8"/>
        <v>0</v>
      </c>
      <c r="J21" s="138">
        <f t="shared" si="9"/>
        <v>0</v>
      </c>
      <c r="K21" s="140">
        <f t="shared" si="10"/>
        <v>0</v>
      </c>
      <c r="O21" s="87" t="s">
        <v>12</v>
      </c>
      <c r="P21" s="87" t="s">
        <v>233</v>
      </c>
      <c r="Q21" s="87">
        <v>1</v>
      </c>
    </row>
    <row r="22" spans="1:17" x14ac:dyDescent="0.25">
      <c r="A22" s="62" t="s">
        <v>6</v>
      </c>
      <c r="B22" s="62" t="s">
        <v>193</v>
      </c>
      <c r="C22" s="72">
        <f t="shared" si="2"/>
        <v>0</v>
      </c>
      <c r="D22" s="64">
        <f t="shared" si="3"/>
        <v>0</v>
      </c>
      <c r="E22" s="3">
        <f t="shared" si="4"/>
        <v>0</v>
      </c>
      <c r="F22" s="3">
        <f t="shared" si="5"/>
        <v>0</v>
      </c>
      <c r="G22" s="3">
        <f t="shared" si="6"/>
        <v>0</v>
      </c>
      <c r="H22" s="138">
        <f t="shared" si="7"/>
        <v>0</v>
      </c>
      <c r="I22" s="140">
        <f t="shared" si="8"/>
        <v>0</v>
      </c>
      <c r="J22" s="138">
        <f t="shared" si="9"/>
        <v>0</v>
      </c>
      <c r="K22" s="140">
        <f t="shared" si="10"/>
        <v>0</v>
      </c>
      <c r="P22" s="87" t="s">
        <v>234</v>
      </c>
      <c r="Q22" s="87">
        <v>1</v>
      </c>
    </row>
    <row r="23" spans="1:17" x14ac:dyDescent="0.25">
      <c r="A23" s="62" t="s">
        <v>6</v>
      </c>
      <c r="B23" s="62" t="s">
        <v>194</v>
      </c>
      <c r="C23" s="72">
        <f t="shared" si="2"/>
        <v>0</v>
      </c>
      <c r="D23" s="64">
        <f t="shared" si="3"/>
        <v>0</v>
      </c>
      <c r="E23" s="3">
        <f t="shared" si="4"/>
        <v>0</v>
      </c>
      <c r="F23" s="3">
        <f t="shared" si="5"/>
        <v>0</v>
      </c>
      <c r="G23" s="3">
        <f t="shared" si="6"/>
        <v>0</v>
      </c>
      <c r="H23" s="138">
        <f t="shared" si="7"/>
        <v>0</v>
      </c>
      <c r="I23" s="140">
        <f t="shared" si="8"/>
        <v>0</v>
      </c>
      <c r="J23" s="138">
        <f t="shared" si="9"/>
        <v>0</v>
      </c>
      <c r="K23" s="140">
        <f t="shared" si="10"/>
        <v>0</v>
      </c>
      <c r="O23" s="87" t="s">
        <v>304</v>
      </c>
      <c r="Q23" s="87">
        <v>2</v>
      </c>
    </row>
    <row r="24" spans="1:17" x14ac:dyDescent="0.25">
      <c r="A24" s="62" t="s">
        <v>7</v>
      </c>
      <c r="B24" s="62" t="s">
        <v>195</v>
      </c>
      <c r="C24" s="72">
        <f t="shared" si="2"/>
        <v>0</v>
      </c>
      <c r="D24" s="64">
        <f t="shared" si="3"/>
        <v>0</v>
      </c>
      <c r="E24" s="3">
        <f t="shared" si="4"/>
        <v>0</v>
      </c>
      <c r="F24" s="3">
        <f t="shared" si="5"/>
        <v>0</v>
      </c>
      <c r="G24" s="3">
        <f t="shared" si="6"/>
        <v>0</v>
      </c>
      <c r="H24" s="138">
        <f t="shared" si="7"/>
        <v>0</v>
      </c>
      <c r="I24" s="140">
        <f t="shared" si="8"/>
        <v>0</v>
      </c>
      <c r="J24" s="138">
        <f t="shared" si="9"/>
        <v>0</v>
      </c>
      <c r="K24" s="140">
        <f t="shared" si="10"/>
        <v>0</v>
      </c>
      <c r="O24" s="87" t="s">
        <v>14</v>
      </c>
      <c r="P24" s="87" t="s">
        <v>240</v>
      </c>
      <c r="Q24" s="87">
        <v>1</v>
      </c>
    </row>
    <row r="25" spans="1:17" x14ac:dyDescent="0.25">
      <c r="A25" s="62" t="s">
        <v>7</v>
      </c>
      <c r="B25" s="62" t="s">
        <v>196</v>
      </c>
      <c r="C25" s="72">
        <f t="shared" si="2"/>
        <v>0</v>
      </c>
      <c r="D25" s="64">
        <f t="shared" si="3"/>
        <v>0</v>
      </c>
      <c r="E25" s="3">
        <f t="shared" si="4"/>
        <v>0</v>
      </c>
      <c r="F25" s="3">
        <f t="shared" si="5"/>
        <v>0</v>
      </c>
      <c r="G25" s="3">
        <f t="shared" si="6"/>
        <v>0</v>
      </c>
      <c r="H25" s="138">
        <f t="shared" si="7"/>
        <v>0</v>
      </c>
      <c r="I25" s="140">
        <f t="shared" si="8"/>
        <v>0</v>
      </c>
      <c r="J25" s="138">
        <f t="shared" si="9"/>
        <v>0</v>
      </c>
      <c r="K25" s="140">
        <f t="shared" si="10"/>
        <v>0</v>
      </c>
      <c r="P25" s="87" t="s">
        <v>244</v>
      </c>
      <c r="Q25" s="87">
        <v>1</v>
      </c>
    </row>
    <row r="26" spans="1:17" x14ac:dyDescent="0.25">
      <c r="A26" s="62" t="s">
        <v>7</v>
      </c>
      <c r="B26" s="62" t="s">
        <v>197</v>
      </c>
      <c r="C26" s="72">
        <f t="shared" si="2"/>
        <v>2</v>
      </c>
      <c r="D26" s="64">
        <f t="shared" si="3"/>
        <v>1</v>
      </c>
      <c r="E26" s="3">
        <f t="shared" si="4"/>
        <v>0</v>
      </c>
      <c r="F26" s="3">
        <f t="shared" si="5"/>
        <v>0</v>
      </c>
      <c r="G26" s="3">
        <f t="shared" si="6"/>
        <v>1</v>
      </c>
      <c r="H26" s="138">
        <f t="shared" si="7"/>
        <v>1</v>
      </c>
      <c r="I26" s="140">
        <f t="shared" si="8"/>
        <v>0</v>
      </c>
      <c r="J26" s="138">
        <f t="shared" si="9"/>
        <v>0</v>
      </c>
      <c r="K26" s="140">
        <f t="shared" si="10"/>
        <v>1</v>
      </c>
      <c r="P26" s="87" t="s">
        <v>248</v>
      </c>
      <c r="Q26" s="87">
        <v>2</v>
      </c>
    </row>
    <row r="27" spans="1:17" x14ac:dyDescent="0.25">
      <c r="A27" s="62" t="s">
        <v>7</v>
      </c>
      <c r="B27" s="62" t="s">
        <v>198</v>
      </c>
      <c r="C27" s="72">
        <f t="shared" si="2"/>
        <v>1</v>
      </c>
      <c r="D27" s="64">
        <f t="shared" si="3"/>
        <v>1</v>
      </c>
      <c r="E27" s="3">
        <f t="shared" si="4"/>
        <v>0</v>
      </c>
      <c r="F27" s="3">
        <f t="shared" si="5"/>
        <v>0</v>
      </c>
      <c r="G27" s="3">
        <f t="shared" si="6"/>
        <v>1</v>
      </c>
      <c r="H27" s="138">
        <f t="shared" si="7"/>
        <v>1</v>
      </c>
      <c r="I27" s="140">
        <f t="shared" si="8"/>
        <v>0</v>
      </c>
      <c r="J27" s="138">
        <f t="shared" si="9"/>
        <v>0</v>
      </c>
      <c r="K27" s="140">
        <f t="shared" si="10"/>
        <v>1</v>
      </c>
      <c r="O27" s="87" t="s">
        <v>306</v>
      </c>
      <c r="Q27" s="87">
        <v>4</v>
      </c>
    </row>
    <row r="28" spans="1:17" x14ac:dyDescent="0.25">
      <c r="A28" s="62" t="s">
        <v>7</v>
      </c>
      <c r="B28" s="62" t="s">
        <v>199</v>
      </c>
      <c r="C28" s="72">
        <f t="shared" si="2"/>
        <v>2</v>
      </c>
      <c r="D28" s="64">
        <f t="shared" si="3"/>
        <v>1</v>
      </c>
      <c r="E28" s="3">
        <f t="shared" si="4"/>
        <v>0</v>
      </c>
      <c r="F28" s="3">
        <f t="shared" si="5"/>
        <v>0</v>
      </c>
      <c r="G28" s="3">
        <f t="shared" si="6"/>
        <v>1</v>
      </c>
      <c r="H28" s="138">
        <f t="shared" si="7"/>
        <v>1</v>
      </c>
      <c r="I28" s="140">
        <f t="shared" si="8"/>
        <v>0</v>
      </c>
      <c r="J28" s="138">
        <f t="shared" si="9"/>
        <v>0</v>
      </c>
      <c r="K28" s="140">
        <f t="shared" si="10"/>
        <v>1</v>
      </c>
      <c r="O28" s="87" t="s">
        <v>15</v>
      </c>
      <c r="P28" s="87" t="s">
        <v>252</v>
      </c>
      <c r="Q28" s="87">
        <v>1</v>
      </c>
    </row>
    <row r="29" spans="1:17" x14ac:dyDescent="0.25">
      <c r="A29" s="62" t="s">
        <v>7</v>
      </c>
      <c r="B29" s="62" t="s">
        <v>200</v>
      </c>
      <c r="C29" s="72">
        <f t="shared" si="2"/>
        <v>0</v>
      </c>
      <c r="D29" s="64">
        <f t="shared" si="3"/>
        <v>0</v>
      </c>
      <c r="E29" s="3">
        <f t="shared" si="4"/>
        <v>0</v>
      </c>
      <c r="F29" s="3">
        <f t="shared" si="5"/>
        <v>0</v>
      </c>
      <c r="G29" s="3">
        <f t="shared" si="6"/>
        <v>0</v>
      </c>
      <c r="H29" s="138">
        <f t="shared" si="7"/>
        <v>0</v>
      </c>
      <c r="I29" s="140">
        <f t="shared" si="8"/>
        <v>0</v>
      </c>
      <c r="J29" s="138">
        <f t="shared" si="9"/>
        <v>0</v>
      </c>
      <c r="K29" s="140">
        <f t="shared" si="10"/>
        <v>0</v>
      </c>
      <c r="O29" s="87" t="s">
        <v>307</v>
      </c>
      <c r="Q29" s="87">
        <v>1</v>
      </c>
    </row>
    <row r="30" spans="1:17" x14ac:dyDescent="0.25">
      <c r="A30" s="62" t="s">
        <v>7</v>
      </c>
      <c r="B30" s="62" t="s">
        <v>201</v>
      </c>
      <c r="C30" s="72">
        <f t="shared" si="2"/>
        <v>0</v>
      </c>
      <c r="D30" s="64">
        <f t="shared" si="3"/>
        <v>0</v>
      </c>
      <c r="E30" s="3">
        <f t="shared" si="4"/>
        <v>0</v>
      </c>
      <c r="F30" s="3">
        <f t="shared" si="5"/>
        <v>0</v>
      </c>
      <c r="G30" s="3">
        <f t="shared" si="6"/>
        <v>0</v>
      </c>
      <c r="H30" s="138">
        <f t="shared" si="7"/>
        <v>0</v>
      </c>
      <c r="I30" s="140">
        <f t="shared" si="8"/>
        <v>0</v>
      </c>
      <c r="J30" s="138">
        <f t="shared" si="9"/>
        <v>0</v>
      </c>
      <c r="K30" s="140">
        <f t="shared" si="10"/>
        <v>0</v>
      </c>
      <c r="O30" s="87" t="s">
        <v>16</v>
      </c>
      <c r="P30" s="87" t="s">
        <v>264</v>
      </c>
      <c r="Q30" s="87">
        <v>1</v>
      </c>
    </row>
    <row r="31" spans="1:17" x14ac:dyDescent="0.25">
      <c r="A31" s="62" t="s">
        <v>7</v>
      </c>
      <c r="B31" s="62" t="s">
        <v>202</v>
      </c>
      <c r="C31" s="72">
        <f t="shared" si="2"/>
        <v>0</v>
      </c>
      <c r="D31" s="64">
        <f t="shared" si="3"/>
        <v>0</v>
      </c>
      <c r="E31" s="3">
        <f t="shared" si="4"/>
        <v>0</v>
      </c>
      <c r="F31" s="3">
        <f t="shared" si="5"/>
        <v>0</v>
      </c>
      <c r="G31" s="3">
        <f t="shared" si="6"/>
        <v>0</v>
      </c>
      <c r="H31" s="138">
        <f t="shared" si="7"/>
        <v>0</v>
      </c>
      <c r="I31" s="140">
        <f t="shared" si="8"/>
        <v>0</v>
      </c>
      <c r="J31" s="138">
        <f t="shared" si="9"/>
        <v>0</v>
      </c>
      <c r="K31" s="140">
        <f t="shared" si="10"/>
        <v>0</v>
      </c>
      <c r="O31" s="87" t="s">
        <v>314</v>
      </c>
      <c r="Q31" s="87">
        <v>1</v>
      </c>
    </row>
    <row r="32" spans="1:17" x14ac:dyDescent="0.25">
      <c r="A32" s="62" t="s">
        <v>7</v>
      </c>
      <c r="B32" s="62" t="s">
        <v>203</v>
      </c>
      <c r="C32" s="72">
        <f t="shared" ref="C32:C95" si="11">SUMIFS(Q:Q,P:P,B32)</f>
        <v>3</v>
      </c>
      <c r="D32" s="64">
        <f t="shared" ref="D32:D95" si="12">IF(H32&gt;I32,ROUND((C32*0.6*$E$129),0)+K32,ROUND((C32*0.6*$E$129),0)+K32)</f>
        <v>1</v>
      </c>
      <c r="E32" s="3">
        <f t="shared" ref="E32:E95" si="13">ROUND((C32*0.35*$E$129),0)</f>
        <v>0</v>
      </c>
      <c r="F32" s="3">
        <f t="shared" ref="F32:F95" si="14">ROUND((C32*0.05*$E$129),0)</f>
        <v>0</v>
      </c>
      <c r="G32" s="3">
        <f t="shared" ref="G32:G95" si="15">SUM(D32:F32)</f>
        <v>1</v>
      </c>
      <c r="H32" s="138">
        <f t="shared" ref="H32:H95" si="16">ROUNDUP((C32*$E$129),0)</f>
        <v>1</v>
      </c>
      <c r="I32" s="140">
        <f t="shared" ref="I32:I95" si="17">J32+E32+F32</f>
        <v>1</v>
      </c>
      <c r="J32" s="138">
        <f t="shared" ref="J32:J95" si="18">ROUND((C32*0.6*$E$129),0)</f>
        <v>1</v>
      </c>
      <c r="K32" s="140">
        <f t="shared" ref="K32:K95" si="19">H32-I32</f>
        <v>0</v>
      </c>
      <c r="O32" s="87" t="s">
        <v>17</v>
      </c>
      <c r="P32" s="87" t="s">
        <v>269</v>
      </c>
      <c r="Q32" s="87">
        <v>1</v>
      </c>
    </row>
    <row r="33" spans="1:17" x14ac:dyDescent="0.25">
      <c r="A33" s="62" t="s">
        <v>7</v>
      </c>
      <c r="B33" s="62" t="s">
        <v>204</v>
      </c>
      <c r="C33" s="72">
        <f t="shared" si="11"/>
        <v>0</v>
      </c>
      <c r="D33" s="64">
        <f t="shared" si="12"/>
        <v>0</v>
      </c>
      <c r="E33" s="3">
        <f t="shared" si="13"/>
        <v>0</v>
      </c>
      <c r="F33" s="3">
        <f t="shared" si="14"/>
        <v>0</v>
      </c>
      <c r="G33" s="3">
        <f t="shared" si="15"/>
        <v>0</v>
      </c>
      <c r="H33" s="138">
        <f t="shared" si="16"/>
        <v>0</v>
      </c>
      <c r="I33" s="140">
        <f t="shared" si="17"/>
        <v>0</v>
      </c>
      <c r="J33" s="138">
        <f t="shared" si="18"/>
        <v>0</v>
      </c>
      <c r="K33" s="140">
        <f t="shared" si="19"/>
        <v>0</v>
      </c>
      <c r="P33" s="87" t="s">
        <v>270</v>
      </c>
      <c r="Q33" s="87">
        <v>1</v>
      </c>
    </row>
    <row r="34" spans="1:17" x14ac:dyDescent="0.25">
      <c r="A34" s="62" t="s">
        <v>7</v>
      </c>
      <c r="B34" s="62" t="s">
        <v>205</v>
      </c>
      <c r="C34" s="72">
        <f t="shared" si="11"/>
        <v>0</v>
      </c>
      <c r="D34" s="64">
        <f t="shared" si="12"/>
        <v>0</v>
      </c>
      <c r="E34" s="3">
        <f t="shared" si="13"/>
        <v>0</v>
      </c>
      <c r="F34" s="3">
        <f t="shared" si="14"/>
        <v>0</v>
      </c>
      <c r="G34" s="3">
        <f t="shared" si="15"/>
        <v>0</v>
      </c>
      <c r="H34" s="138">
        <f t="shared" si="16"/>
        <v>0</v>
      </c>
      <c r="I34" s="140">
        <f t="shared" si="17"/>
        <v>0</v>
      </c>
      <c r="J34" s="138">
        <f t="shared" si="18"/>
        <v>0</v>
      </c>
      <c r="K34" s="140">
        <f t="shared" si="19"/>
        <v>0</v>
      </c>
      <c r="O34" s="87" t="s">
        <v>308</v>
      </c>
      <c r="Q34" s="87">
        <v>2</v>
      </c>
    </row>
    <row r="35" spans="1:17" x14ac:dyDescent="0.25">
      <c r="A35" s="62" t="s">
        <v>8</v>
      </c>
      <c r="B35" s="62" t="s">
        <v>206</v>
      </c>
      <c r="C35" s="72">
        <f t="shared" si="11"/>
        <v>0</v>
      </c>
      <c r="D35" s="64">
        <f t="shared" si="12"/>
        <v>0</v>
      </c>
      <c r="E35" s="3">
        <f t="shared" si="13"/>
        <v>0</v>
      </c>
      <c r="F35" s="3">
        <f t="shared" si="14"/>
        <v>0</v>
      </c>
      <c r="G35" s="3">
        <f t="shared" si="15"/>
        <v>0</v>
      </c>
      <c r="H35" s="138">
        <f t="shared" si="16"/>
        <v>0</v>
      </c>
      <c r="I35" s="140">
        <f t="shared" si="17"/>
        <v>0</v>
      </c>
      <c r="J35" s="138">
        <f t="shared" si="18"/>
        <v>0</v>
      </c>
      <c r="K35" s="140">
        <f t="shared" si="19"/>
        <v>0</v>
      </c>
      <c r="O35" s="87" t="s">
        <v>20</v>
      </c>
      <c r="P35" s="87" t="s">
        <v>278</v>
      </c>
      <c r="Q35" s="87">
        <v>2</v>
      </c>
    </row>
    <row r="36" spans="1:17" x14ac:dyDescent="0.25">
      <c r="A36" s="62" t="s">
        <v>8</v>
      </c>
      <c r="B36" s="62" t="s">
        <v>207</v>
      </c>
      <c r="C36" s="72">
        <f t="shared" si="11"/>
        <v>2</v>
      </c>
      <c r="D36" s="64">
        <f t="shared" si="12"/>
        <v>1</v>
      </c>
      <c r="E36" s="3">
        <f t="shared" si="13"/>
        <v>0</v>
      </c>
      <c r="F36" s="3">
        <f t="shared" si="14"/>
        <v>0</v>
      </c>
      <c r="G36" s="3">
        <f t="shared" si="15"/>
        <v>1</v>
      </c>
      <c r="H36" s="138">
        <f t="shared" si="16"/>
        <v>1</v>
      </c>
      <c r="I36" s="140">
        <f t="shared" si="17"/>
        <v>0</v>
      </c>
      <c r="J36" s="138">
        <f t="shared" si="18"/>
        <v>0</v>
      </c>
      <c r="K36" s="140">
        <f t="shared" si="19"/>
        <v>1</v>
      </c>
      <c r="O36" s="87" t="s">
        <v>316</v>
      </c>
      <c r="Q36" s="87">
        <v>2</v>
      </c>
    </row>
    <row r="37" spans="1:17" x14ac:dyDescent="0.25">
      <c r="A37" s="62" t="s">
        <v>8</v>
      </c>
      <c r="B37" s="62" t="s">
        <v>208</v>
      </c>
      <c r="C37" s="72">
        <f t="shared" si="11"/>
        <v>0</v>
      </c>
      <c r="D37" s="64">
        <f t="shared" si="12"/>
        <v>0</v>
      </c>
      <c r="E37" s="3">
        <f t="shared" si="13"/>
        <v>0</v>
      </c>
      <c r="F37" s="3">
        <f t="shared" si="14"/>
        <v>0</v>
      </c>
      <c r="G37" s="3">
        <f t="shared" si="15"/>
        <v>0</v>
      </c>
      <c r="H37" s="138">
        <f t="shared" si="16"/>
        <v>0</v>
      </c>
      <c r="I37" s="140">
        <f t="shared" si="17"/>
        <v>0</v>
      </c>
      <c r="J37" s="138">
        <f t="shared" si="18"/>
        <v>0</v>
      </c>
      <c r="K37" s="140">
        <f t="shared" si="19"/>
        <v>0</v>
      </c>
      <c r="O37" s="87" t="s">
        <v>21</v>
      </c>
      <c r="P37" s="87" t="s">
        <v>279</v>
      </c>
      <c r="Q37" s="87">
        <v>2</v>
      </c>
    </row>
    <row r="38" spans="1:17" x14ac:dyDescent="0.25">
      <c r="A38" s="62" t="s">
        <v>9</v>
      </c>
      <c r="B38" s="62" t="s">
        <v>209</v>
      </c>
      <c r="C38" s="72">
        <f t="shared" si="11"/>
        <v>0</v>
      </c>
      <c r="D38" s="64">
        <f t="shared" si="12"/>
        <v>0</v>
      </c>
      <c r="E38" s="3">
        <f t="shared" si="13"/>
        <v>0</v>
      </c>
      <c r="F38" s="3">
        <f t="shared" si="14"/>
        <v>0</v>
      </c>
      <c r="G38" s="3">
        <f t="shared" si="15"/>
        <v>0</v>
      </c>
      <c r="H38" s="138">
        <f t="shared" si="16"/>
        <v>0</v>
      </c>
      <c r="I38" s="140">
        <f t="shared" si="17"/>
        <v>0</v>
      </c>
      <c r="J38" s="138">
        <f t="shared" si="18"/>
        <v>0</v>
      </c>
      <c r="K38" s="140">
        <f t="shared" si="19"/>
        <v>0</v>
      </c>
      <c r="P38" s="87" t="s">
        <v>280</v>
      </c>
      <c r="Q38" s="87">
        <v>1</v>
      </c>
    </row>
    <row r="39" spans="1:17" x14ac:dyDescent="0.25">
      <c r="A39" s="62" t="s">
        <v>9</v>
      </c>
      <c r="B39" s="62" t="s">
        <v>210</v>
      </c>
      <c r="C39" s="72">
        <f t="shared" si="11"/>
        <v>0</v>
      </c>
      <c r="D39" s="64">
        <f t="shared" si="12"/>
        <v>0</v>
      </c>
      <c r="E39" s="3">
        <f t="shared" si="13"/>
        <v>0</v>
      </c>
      <c r="F39" s="3">
        <f t="shared" si="14"/>
        <v>0</v>
      </c>
      <c r="G39" s="3">
        <f t="shared" si="15"/>
        <v>0</v>
      </c>
      <c r="H39" s="138">
        <f t="shared" si="16"/>
        <v>0</v>
      </c>
      <c r="I39" s="140">
        <f t="shared" si="17"/>
        <v>0</v>
      </c>
      <c r="J39" s="138">
        <f t="shared" si="18"/>
        <v>0</v>
      </c>
      <c r="K39" s="140">
        <f t="shared" si="19"/>
        <v>0</v>
      </c>
      <c r="O39" s="87" t="s">
        <v>310</v>
      </c>
      <c r="Q39" s="87">
        <v>3</v>
      </c>
    </row>
    <row r="40" spans="1:17" x14ac:dyDescent="0.25">
      <c r="A40" s="62" t="s">
        <v>9</v>
      </c>
      <c r="B40" s="62" t="s">
        <v>211</v>
      </c>
      <c r="C40" s="72">
        <f t="shared" si="11"/>
        <v>0</v>
      </c>
      <c r="D40" s="64">
        <f t="shared" si="12"/>
        <v>0</v>
      </c>
      <c r="E40" s="3">
        <f t="shared" si="13"/>
        <v>0</v>
      </c>
      <c r="F40" s="3">
        <f t="shared" si="14"/>
        <v>0</v>
      </c>
      <c r="G40" s="3">
        <f t="shared" si="15"/>
        <v>0</v>
      </c>
      <c r="H40" s="138">
        <f t="shared" si="16"/>
        <v>0</v>
      </c>
      <c r="I40" s="140">
        <f t="shared" si="17"/>
        <v>0</v>
      </c>
      <c r="J40" s="138">
        <f t="shared" si="18"/>
        <v>0</v>
      </c>
      <c r="K40" s="140">
        <f t="shared" si="19"/>
        <v>0</v>
      </c>
      <c r="O40" s="87" t="s">
        <v>23</v>
      </c>
      <c r="P40" s="87" t="s">
        <v>285</v>
      </c>
      <c r="Q40" s="87">
        <v>1</v>
      </c>
    </row>
    <row r="41" spans="1:17" x14ac:dyDescent="0.25">
      <c r="A41" s="62" t="s">
        <v>9</v>
      </c>
      <c r="B41" s="62" t="s">
        <v>212</v>
      </c>
      <c r="C41" s="72">
        <f t="shared" si="11"/>
        <v>0</v>
      </c>
      <c r="D41" s="64">
        <f t="shared" si="12"/>
        <v>0</v>
      </c>
      <c r="E41" s="3">
        <f t="shared" si="13"/>
        <v>0</v>
      </c>
      <c r="F41" s="3">
        <f t="shared" si="14"/>
        <v>0</v>
      </c>
      <c r="G41" s="3">
        <f t="shared" si="15"/>
        <v>0</v>
      </c>
      <c r="H41" s="138">
        <f t="shared" si="16"/>
        <v>0</v>
      </c>
      <c r="I41" s="140">
        <f t="shared" si="17"/>
        <v>0</v>
      </c>
      <c r="J41" s="138">
        <f t="shared" si="18"/>
        <v>0</v>
      </c>
      <c r="K41" s="140">
        <f t="shared" si="19"/>
        <v>0</v>
      </c>
      <c r="P41" s="87" t="s">
        <v>290</v>
      </c>
      <c r="Q41" s="87">
        <v>1</v>
      </c>
    </row>
    <row r="42" spans="1:17" x14ac:dyDescent="0.25">
      <c r="A42" s="62" t="s">
        <v>9</v>
      </c>
      <c r="B42" s="62" t="s">
        <v>213</v>
      </c>
      <c r="C42" s="72">
        <f t="shared" si="11"/>
        <v>0</v>
      </c>
      <c r="D42" s="64">
        <f t="shared" si="12"/>
        <v>0</v>
      </c>
      <c r="E42" s="3">
        <f t="shared" si="13"/>
        <v>0</v>
      </c>
      <c r="F42" s="3">
        <f t="shared" si="14"/>
        <v>0</v>
      </c>
      <c r="G42" s="3">
        <f t="shared" si="15"/>
        <v>0</v>
      </c>
      <c r="H42" s="138">
        <f t="shared" si="16"/>
        <v>0</v>
      </c>
      <c r="I42" s="140">
        <f t="shared" si="17"/>
        <v>0</v>
      </c>
      <c r="J42" s="138">
        <f t="shared" si="18"/>
        <v>0</v>
      </c>
      <c r="K42" s="140">
        <f t="shared" si="19"/>
        <v>0</v>
      </c>
      <c r="O42" s="87" t="s">
        <v>311</v>
      </c>
      <c r="Q42" s="87">
        <v>2</v>
      </c>
    </row>
    <row r="43" spans="1:17" x14ac:dyDescent="0.25">
      <c r="A43" s="62" t="s">
        <v>9</v>
      </c>
      <c r="B43" s="62" t="s">
        <v>214</v>
      </c>
      <c r="C43" s="72">
        <f t="shared" si="11"/>
        <v>0</v>
      </c>
      <c r="D43" s="64">
        <f t="shared" si="12"/>
        <v>0</v>
      </c>
      <c r="E43" s="3">
        <f t="shared" si="13"/>
        <v>0</v>
      </c>
      <c r="F43" s="3">
        <f t="shared" si="14"/>
        <v>0</v>
      </c>
      <c r="G43" s="3">
        <f t="shared" si="15"/>
        <v>0</v>
      </c>
      <c r="H43" s="138">
        <f t="shared" si="16"/>
        <v>0</v>
      </c>
      <c r="I43" s="140">
        <f t="shared" si="17"/>
        <v>0</v>
      </c>
      <c r="J43" s="138">
        <f t="shared" si="18"/>
        <v>0</v>
      </c>
      <c r="K43" s="140">
        <f t="shared" si="19"/>
        <v>0</v>
      </c>
      <c r="O43" s="87" t="s">
        <v>75</v>
      </c>
      <c r="Q43" s="87">
        <v>41</v>
      </c>
    </row>
    <row r="44" spans="1:17" x14ac:dyDescent="0.25">
      <c r="A44" s="62" t="s">
        <v>9</v>
      </c>
      <c r="B44" s="62" t="s">
        <v>215</v>
      </c>
      <c r="C44" s="72">
        <f t="shared" si="11"/>
        <v>0</v>
      </c>
      <c r="D44" s="64">
        <f t="shared" si="12"/>
        <v>0</v>
      </c>
      <c r="E44" s="3">
        <f t="shared" si="13"/>
        <v>0</v>
      </c>
      <c r="F44" s="3">
        <f t="shared" si="14"/>
        <v>0</v>
      </c>
      <c r="G44" s="3">
        <f t="shared" si="15"/>
        <v>0</v>
      </c>
      <c r="H44" s="138">
        <f t="shared" si="16"/>
        <v>0</v>
      </c>
      <c r="I44" s="140">
        <f t="shared" si="17"/>
        <v>0</v>
      </c>
      <c r="J44" s="138">
        <f t="shared" si="18"/>
        <v>0</v>
      </c>
      <c r="K44" s="140">
        <f t="shared" si="19"/>
        <v>0</v>
      </c>
    </row>
    <row r="45" spans="1:17" x14ac:dyDescent="0.25">
      <c r="A45" s="62" t="s">
        <v>9</v>
      </c>
      <c r="B45" s="62" t="s">
        <v>216</v>
      </c>
      <c r="C45" s="72">
        <f t="shared" si="11"/>
        <v>0</v>
      </c>
      <c r="D45" s="64">
        <f t="shared" si="12"/>
        <v>0</v>
      </c>
      <c r="E45" s="3">
        <f t="shared" si="13"/>
        <v>0</v>
      </c>
      <c r="F45" s="3">
        <f t="shared" si="14"/>
        <v>0</v>
      </c>
      <c r="G45" s="3">
        <f t="shared" si="15"/>
        <v>0</v>
      </c>
      <c r="H45" s="138">
        <f t="shared" si="16"/>
        <v>0</v>
      </c>
      <c r="I45" s="140">
        <f t="shared" si="17"/>
        <v>0</v>
      </c>
      <c r="J45" s="138">
        <f t="shared" si="18"/>
        <v>0</v>
      </c>
      <c r="K45" s="140">
        <f t="shared" si="19"/>
        <v>0</v>
      </c>
    </row>
    <row r="46" spans="1:17" x14ac:dyDescent="0.25">
      <c r="A46" s="62" t="s">
        <v>9</v>
      </c>
      <c r="B46" s="62" t="s">
        <v>217</v>
      </c>
      <c r="C46" s="72">
        <f t="shared" si="11"/>
        <v>0</v>
      </c>
      <c r="D46" s="64">
        <f t="shared" si="12"/>
        <v>0</v>
      </c>
      <c r="E46" s="3">
        <f t="shared" si="13"/>
        <v>0</v>
      </c>
      <c r="F46" s="3">
        <f t="shared" si="14"/>
        <v>0</v>
      </c>
      <c r="G46" s="3">
        <f t="shared" si="15"/>
        <v>0</v>
      </c>
      <c r="H46" s="138">
        <f t="shared" si="16"/>
        <v>0</v>
      </c>
      <c r="I46" s="140">
        <f t="shared" si="17"/>
        <v>0</v>
      </c>
      <c r="J46" s="138">
        <f t="shared" si="18"/>
        <v>0</v>
      </c>
      <c r="K46" s="140">
        <f t="shared" si="19"/>
        <v>0</v>
      </c>
    </row>
    <row r="47" spans="1:17" x14ac:dyDescent="0.25">
      <c r="A47" s="62" t="s">
        <v>9</v>
      </c>
      <c r="B47" s="62" t="s">
        <v>218</v>
      </c>
      <c r="C47" s="72">
        <f t="shared" si="11"/>
        <v>0</v>
      </c>
      <c r="D47" s="64">
        <f t="shared" si="12"/>
        <v>0</v>
      </c>
      <c r="E47" s="3">
        <f t="shared" si="13"/>
        <v>0</v>
      </c>
      <c r="F47" s="3">
        <f t="shared" si="14"/>
        <v>0</v>
      </c>
      <c r="G47" s="3">
        <f t="shared" si="15"/>
        <v>0</v>
      </c>
      <c r="H47" s="138">
        <f t="shared" si="16"/>
        <v>0</v>
      </c>
      <c r="I47" s="140">
        <f t="shared" si="17"/>
        <v>0</v>
      </c>
      <c r="J47" s="138">
        <f t="shared" si="18"/>
        <v>0</v>
      </c>
      <c r="K47" s="140">
        <f t="shared" si="19"/>
        <v>0</v>
      </c>
    </row>
    <row r="48" spans="1:17" x14ac:dyDescent="0.25">
      <c r="A48" s="62" t="s">
        <v>10</v>
      </c>
      <c r="B48" s="62" t="s">
        <v>219</v>
      </c>
      <c r="C48" s="72">
        <f t="shared" si="11"/>
        <v>0</v>
      </c>
      <c r="D48" s="64">
        <f t="shared" si="12"/>
        <v>0</v>
      </c>
      <c r="E48" s="3">
        <f t="shared" si="13"/>
        <v>0</v>
      </c>
      <c r="F48" s="3">
        <f t="shared" si="14"/>
        <v>0</v>
      </c>
      <c r="G48" s="3">
        <f t="shared" si="15"/>
        <v>0</v>
      </c>
      <c r="H48" s="138">
        <f t="shared" si="16"/>
        <v>0</v>
      </c>
      <c r="I48" s="140">
        <f t="shared" si="17"/>
        <v>0</v>
      </c>
      <c r="J48" s="138">
        <f t="shared" si="18"/>
        <v>0</v>
      </c>
      <c r="K48" s="140">
        <f t="shared" si="19"/>
        <v>0</v>
      </c>
    </row>
    <row r="49" spans="1:11" x14ac:dyDescent="0.25">
      <c r="A49" s="62" t="s">
        <v>10</v>
      </c>
      <c r="B49" s="62" t="s">
        <v>220</v>
      </c>
      <c r="C49" s="72">
        <f t="shared" si="11"/>
        <v>0</v>
      </c>
      <c r="D49" s="64">
        <f t="shared" si="12"/>
        <v>0</v>
      </c>
      <c r="E49" s="3">
        <f t="shared" si="13"/>
        <v>0</v>
      </c>
      <c r="F49" s="3">
        <f t="shared" si="14"/>
        <v>0</v>
      </c>
      <c r="G49" s="3">
        <f t="shared" si="15"/>
        <v>0</v>
      </c>
      <c r="H49" s="138">
        <f t="shared" si="16"/>
        <v>0</v>
      </c>
      <c r="I49" s="140">
        <f t="shared" si="17"/>
        <v>0</v>
      </c>
      <c r="J49" s="138">
        <f t="shared" si="18"/>
        <v>0</v>
      </c>
      <c r="K49" s="140">
        <f t="shared" si="19"/>
        <v>0</v>
      </c>
    </row>
    <row r="50" spans="1:11" x14ac:dyDescent="0.25">
      <c r="A50" s="62" t="s">
        <v>10</v>
      </c>
      <c r="B50" s="62" t="s">
        <v>221</v>
      </c>
      <c r="C50" s="72">
        <f t="shared" si="11"/>
        <v>0</v>
      </c>
      <c r="D50" s="64">
        <f t="shared" si="12"/>
        <v>0</v>
      </c>
      <c r="E50" s="3">
        <f t="shared" si="13"/>
        <v>0</v>
      </c>
      <c r="F50" s="3">
        <f t="shared" si="14"/>
        <v>0</v>
      </c>
      <c r="G50" s="3">
        <f t="shared" si="15"/>
        <v>0</v>
      </c>
      <c r="H50" s="138">
        <f t="shared" si="16"/>
        <v>0</v>
      </c>
      <c r="I50" s="140">
        <f t="shared" si="17"/>
        <v>0</v>
      </c>
      <c r="J50" s="138">
        <f t="shared" si="18"/>
        <v>0</v>
      </c>
      <c r="K50" s="140">
        <f t="shared" si="19"/>
        <v>0</v>
      </c>
    </row>
    <row r="51" spans="1:11" x14ac:dyDescent="0.25">
      <c r="A51" s="62" t="s">
        <v>10</v>
      </c>
      <c r="B51" s="62" t="s">
        <v>222</v>
      </c>
      <c r="C51" s="72">
        <f t="shared" si="11"/>
        <v>0</v>
      </c>
      <c r="D51" s="64">
        <f t="shared" si="12"/>
        <v>0</v>
      </c>
      <c r="E51" s="3">
        <f t="shared" si="13"/>
        <v>0</v>
      </c>
      <c r="F51" s="3">
        <f t="shared" si="14"/>
        <v>0</v>
      </c>
      <c r="G51" s="3">
        <f t="shared" si="15"/>
        <v>0</v>
      </c>
      <c r="H51" s="138">
        <f t="shared" si="16"/>
        <v>0</v>
      </c>
      <c r="I51" s="140">
        <f t="shared" si="17"/>
        <v>0</v>
      </c>
      <c r="J51" s="138">
        <f t="shared" si="18"/>
        <v>0</v>
      </c>
      <c r="K51" s="140">
        <f t="shared" si="19"/>
        <v>0</v>
      </c>
    </row>
    <row r="52" spans="1:11" x14ac:dyDescent="0.25">
      <c r="A52" s="62" t="s">
        <v>10</v>
      </c>
      <c r="B52" s="62" t="s">
        <v>291</v>
      </c>
      <c r="C52" s="72">
        <f t="shared" si="11"/>
        <v>0</v>
      </c>
      <c r="D52" s="64">
        <f t="shared" si="12"/>
        <v>0</v>
      </c>
      <c r="E52" s="3">
        <f t="shared" si="13"/>
        <v>0</v>
      </c>
      <c r="F52" s="3">
        <f t="shared" si="14"/>
        <v>0</v>
      </c>
      <c r="G52" s="3">
        <f t="shared" si="15"/>
        <v>0</v>
      </c>
      <c r="H52" s="138">
        <f t="shared" si="16"/>
        <v>0</v>
      </c>
      <c r="I52" s="140">
        <f t="shared" si="17"/>
        <v>0</v>
      </c>
      <c r="J52" s="138">
        <f t="shared" si="18"/>
        <v>0</v>
      </c>
      <c r="K52" s="140">
        <f t="shared" si="19"/>
        <v>0</v>
      </c>
    </row>
    <row r="53" spans="1:11" x14ac:dyDescent="0.25">
      <c r="A53" s="62" t="s">
        <v>11</v>
      </c>
      <c r="B53" s="62" t="s">
        <v>223</v>
      </c>
      <c r="C53" s="72">
        <f t="shared" si="11"/>
        <v>1</v>
      </c>
      <c r="D53" s="64">
        <f t="shared" si="12"/>
        <v>1</v>
      </c>
      <c r="E53" s="3">
        <f t="shared" si="13"/>
        <v>0</v>
      </c>
      <c r="F53" s="3">
        <f t="shared" si="14"/>
        <v>0</v>
      </c>
      <c r="G53" s="3">
        <f t="shared" si="15"/>
        <v>1</v>
      </c>
      <c r="H53" s="138">
        <f t="shared" si="16"/>
        <v>1</v>
      </c>
      <c r="I53" s="140">
        <f t="shared" si="17"/>
        <v>0</v>
      </c>
      <c r="J53" s="138">
        <f t="shared" si="18"/>
        <v>0</v>
      </c>
      <c r="K53" s="140">
        <f t="shared" si="19"/>
        <v>1</v>
      </c>
    </row>
    <row r="54" spans="1:11" x14ac:dyDescent="0.25">
      <c r="A54" s="62" t="s">
        <v>11</v>
      </c>
      <c r="B54" s="62" t="s">
        <v>224</v>
      </c>
      <c r="C54" s="72">
        <f t="shared" si="11"/>
        <v>1</v>
      </c>
      <c r="D54" s="64">
        <f t="shared" si="12"/>
        <v>1</v>
      </c>
      <c r="E54" s="3">
        <f t="shared" si="13"/>
        <v>0</v>
      </c>
      <c r="F54" s="3">
        <f t="shared" si="14"/>
        <v>0</v>
      </c>
      <c r="G54" s="3">
        <f t="shared" si="15"/>
        <v>1</v>
      </c>
      <c r="H54" s="138">
        <f t="shared" si="16"/>
        <v>1</v>
      </c>
      <c r="I54" s="140">
        <f t="shared" si="17"/>
        <v>0</v>
      </c>
      <c r="J54" s="138">
        <f t="shared" si="18"/>
        <v>0</v>
      </c>
      <c r="K54" s="140">
        <f t="shared" si="19"/>
        <v>1</v>
      </c>
    </row>
    <row r="55" spans="1:11" x14ac:dyDescent="0.25">
      <c r="A55" s="62" t="s">
        <v>11</v>
      </c>
      <c r="B55" s="62" t="s">
        <v>225</v>
      </c>
      <c r="C55" s="72">
        <f t="shared" si="11"/>
        <v>1</v>
      </c>
      <c r="D55" s="64">
        <f t="shared" si="12"/>
        <v>1</v>
      </c>
      <c r="E55" s="3">
        <f t="shared" si="13"/>
        <v>0</v>
      </c>
      <c r="F55" s="3">
        <f t="shared" si="14"/>
        <v>0</v>
      </c>
      <c r="G55" s="3">
        <f t="shared" si="15"/>
        <v>1</v>
      </c>
      <c r="H55" s="138">
        <f t="shared" si="16"/>
        <v>1</v>
      </c>
      <c r="I55" s="140">
        <f t="shared" si="17"/>
        <v>0</v>
      </c>
      <c r="J55" s="138">
        <f t="shared" si="18"/>
        <v>0</v>
      </c>
      <c r="K55" s="140">
        <f t="shared" si="19"/>
        <v>1</v>
      </c>
    </row>
    <row r="56" spans="1:11" x14ac:dyDescent="0.25">
      <c r="A56" s="62" t="s">
        <v>11</v>
      </c>
      <c r="B56" s="62" t="s">
        <v>226</v>
      </c>
      <c r="C56" s="72">
        <f t="shared" si="11"/>
        <v>0</v>
      </c>
      <c r="D56" s="64">
        <f t="shared" si="12"/>
        <v>0</v>
      </c>
      <c r="E56" s="3">
        <f t="shared" si="13"/>
        <v>0</v>
      </c>
      <c r="F56" s="3">
        <f t="shared" si="14"/>
        <v>0</v>
      </c>
      <c r="G56" s="3">
        <f t="shared" si="15"/>
        <v>0</v>
      </c>
      <c r="H56" s="138">
        <f t="shared" si="16"/>
        <v>0</v>
      </c>
      <c r="I56" s="140">
        <f t="shared" si="17"/>
        <v>0</v>
      </c>
      <c r="J56" s="138">
        <f t="shared" si="18"/>
        <v>0</v>
      </c>
      <c r="K56" s="140">
        <f t="shared" si="19"/>
        <v>0</v>
      </c>
    </row>
    <row r="57" spans="1:11" x14ac:dyDescent="0.25">
      <c r="A57" s="62" t="s">
        <v>11</v>
      </c>
      <c r="B57" s="62" t="s">
        <v>227</v>
      </c>
      <c r="C57" s="72">
        <f t="shared" si="11"/>
        <v>0</v>
      </c>
      <c r="D57" s="64">
        <f t="shared" si="12"/>
        <v>0</v>
      </c>
      <c r="E57" s="3">
        <f t="shared" si="13"/>
        <v>0</v>
      </c>
      <c r="F57" s="3">
        <f t="shared" si="14"/>
        <v>0</v>
      </c>
      <c r="G57" s="3">
        <f t="shared" si="15"/>
        <v>0</v>
      </c>
      <c r="H57" s="138">
        <f t="shared" si="16"/>
        <v>0</v>
      </c>
      <c r="I57" s="140">
        <f t="shared" si="17"/>
        <v>0</v>
      </c>
      <c r="J57" s="138">
        <f t="shared" si="18"/>
        <v>0</v>
      </c>
      <c r="K57" s="140">
        <f t="shared" si="19"/>
        <v>0</v>
      </c>
    </row>
    <row r="58" spans="1:11" x14ac:dyDescent="0.25">
      <c r="A58" s="62" t="s">
        <v>11</v>
      </c>
      <c r="B58" s="62" t="s">
        <v>228</v>
      </c>
      <c r="C58" s="72">
        <f t="shared" si="11"/>
        <v>1</v>
      </c>
      <c r="D58" s="64">
        <f t="shared" si="12"/>
        <v>1</v>
      </c>
      <c r="E58" s="3">
        <f t="shared" si="13"/>
        <v>0</v>
      </c>
      <c r="F58" s="3">
        <f t="shared" si="14"/>
        <v>0</v>
      </c>
      <c r="G58" s="3">
        <f t="shared" si="15"/>
        <v>1</v>
      </c>
      <c r="H58" s="138">
        <f t="shared" si="16"/>
        <v>1</v>
      </c>
      <c r="I58" s="140">
        <f t="shared" si="17"/>
        <v>0</v>
      </c>
      <c r="J58" s="138">
        <f t="shared" si="18"/>
        <v>0</v>
      </c>
      <c r="K58" s="140">
        <f t="shared" si="19"/>
        <v>1</v>
      </c>
    </row>
    <row r="59" spans="1:11" x14ac:dyDescent="0.25">
      <c r="A59" s="62" t="s">
        <v>11</v>
      </c>
      <c r="B59" s="62" t="s">
        <v>229</v>
      </c>
      <c r="C59" s="72">
        <f t="shared" si="11"/>
        <v>6</v>
      </c>
      <c r="D59" s="64">
        <f t="shared" si="12"/>
        <v>1</v>
      </c>
      <c r="E59" s="3">
        <f t="shared" si="13"/>
        <v>1</v>
      </c>
      <c r="F59" s="3">
        <f t="shared" si="14"/>
        <v>0</v>
      </c>
      <c r="G59" s="3">
        <f t="shared" si="15"/>
        <v>2</v>
      </c>
      <c r="H59" s="138">
        <f t="shared" si="16"/>
        <v>2</v>
      </c>
      <c r="I59" s="140">
        <f t="shared" si="17"/>
        <v>2</v>
      </c>
      <c r="J59" s="138">
        <f t="shared" si="18"/>
        <v>1</v>
      </c>
      <c r="K59" s="140">
        <f t="shared" si="19"/>
        <v>0</v>
      </c>
    </row>
    <row r="60" spans="1:11" x14ac:dyDescent="0.25">
      <c r="A60" s="62" t="s">
        <v>11</v>
      </c>
      <c r="B60" s="62" t="s">
        <v>230</v>
      </c>
      <c r="C60" s="72">
        <f t="shared" si="11"/>
        <v>0</v>
      </c>
      <c r="D60" s="64">
        <f t="shared" si="12"/>
        <v>0</v>
      </c>
      <c r="E60" s="3">
        <f t="shared" si="13"/>
        <v>0</v>
      </c>
      <c r="F60" s="3">
        <f t="shared" si="14"/>
        <v>0</v>
      </c>
      <c r="G60" s="3">
        <f t="shared" si="15"/>
        <v>0</v>
      </c>
      <c r="H60" s="138">
        <f t="shared" si="16"/>
        <v>0</v>
      </c>
      <c r="I60" s="140">
        <f t="shared" si="17"/>
        <v>0</v>
      </c>
      <c r="J60" s="138">
        <f t="shared" si="18"/>
        <v>0</v>
      </c>
      <c r="K60" s="140">
        <f t="shared" si="19"/>
        <v>0</v>
      </c>
    </row>
    <row r="61" spans="1:11" x14ac:dyDescent="0.25">
      <c r="A61" s="62" t="s">
        <v>12</v>
      </c>
      <c r="B61" s="62" t="s">
        <v>231</v>
      </c>
      <c r="C61" s="72">
        <f t="shared" si="11"/>
        <v>0</v>
      </c>
      <c r="D61" s="64">
        <f t="shared" si="12"/>
        <v>0</v>
      </c>
      <c r="E61" s="3">
        <f t="shared" si="13"/>
        <v>0</v>
      </c>
      <c r="F61" s="3">
        <f t="shared" si="14"/>
        <v>0</v>
      </c>
      <c r="G61" s="3">
        <f t="shared" si="15"/>
        <v>0</v>
      </c>
      <c r="H61" s="138">
        <f t="shared" si="16"/>
        <v>0</v>
      </c>
      <c r="I61" s="140">
        <f t="shared" si="17"/>
        <v>0</v>
      </c>
      <c r="J61" s="138">
        <f t="shared" si="18"/>
        <v>0</v>
      </c>
      <c r="K61" s="140">
        <f t="shared" si="19"/>
        <v>0</v>
      </c>
    </row>
    <row r="62" spans="1:11" x14ac:dyDescent="0.25">
      <c r="A62" s="62" t="s">
        <v>12</v>
      </c>
      <c r="B62" s="62" t="s">
        <v>232</v>
      </c>
      <c r="C62" s="72">
        <f t="shared" si="11"/>
        <v>0</v>
      </c>
      <c r="D62" s="64">
        <f t="shared" si="12"/>
        <v>0</v>
      </c>
      <c r="E62" s="3">
        <f t="shared" si="13"/>
        <v>0</v>
      </c>
      <c r="F62" s="3">
        <f t="shared" si="14"/>
        <v>0</v>
      </c>
      <c r="G62" s="3">
        <f t="shared" si="15"/>
        <v>0</v>
      </c>
      <c r="H62" s="138">
        <f t="shared" si="16"/>
        <v>0</v>
      </c>
      <c r="I62" s="140">
        <f t="shared" si="17"/>
        <v>0</v>
      </c>
      <c r="J62" s="138">
        <f t="shared" si="18"/>
        <v>0</v>
      </c>
      <c r="K62" s="140">
        <f t="shared" si="19"/>
        <v>0</v>
      </c>
    </row>
    <row r="63" spans="1:11" x14ac:dyDescent="0.25">
      <c r="A63" s="62" t="s">
        <v>12</v>
      </c>
      <c r="B63" s="62" t="s">
        <v>233</v>
      </c>
      <c r="C63" s="72">
        <f t="shared" si="11"/>
        <v>1</v>
      </c>
      <c r="D63" s="64">
        <f t="shared" si="12"/>
        <v>1</v>
      </c>
      <c r="E63" s="3">
        <f t="shared" si="13"/>
        <v>0</v>
      </c>
      <c r="F63" s="3">
        <f t="shared" si="14"/>
        <v>0</v>
      </c>
      <c r="G63" s="3">
        <f t="shared" si="15"/>
        <v>1</v>
      </c>
      <c r="H63" s="138">
        <f t="shared" si="16"/>
        <v>1</v>
      </c>
      <c r="I63" s="140">
        <f t="shared" si="17"/>
        <v>0</v>
      </c>
      <c r="J63" s="138">
        <f t="shared" si="18"/>
        <v>0</v>
      </c>
      <c r="K63" s="140">
        <f t="shared" si="19"/>
        <v>1</v>
      </c>
    </row>
    <row r="64" spans="1:11" x14ac:dyDescent="0.25">
      <c r="A64" s="62" t="s">
        <v>12</v>
      </c>
      <c r="B64" s="62" t="s">
        <v>234</v>
      </c>
      <c r="C64" s="72">
        <f t="shared" si="11"/>
        <v>1</v>
      </c>
      <c r="D64" s="64">
        <f t="shared" si="12"/>
        <v>1</v>
      </c>
      <c r="E64" s="3">
        <f t="shared" si="13"/>
        <v>0</v>
      </c>
      <c r="F64" s="3">
        <f t="shared" si="14"/>
        <v>0</v>
      </c>
      <c r="G64" s="3">
        <f t="shared" si="15"/>
        <v>1</v>
      </c>
      <c r="H64" s="138">
        <f t="shared" si="16"/>
        <v>1</v>
      </c>
      <c r="I64" s="140">
        <f t="shared" si="17"/>
        <v>0</v>
      </c>
      <c r="J64" s="138">
        <f t="shared" si="18"/>
        <v>0</v>
      </c>
      <c r="K64" s="140">
        <f t="shared" si="19"/>
        <v>1</v>
      </c>
    </row>
    <row r="65" spans="1:11" x14ac:dyDescent="0.25">
      <c r="A65" s="62" t="s">
        <v>12</v>
      </c>
      <c r="B65" s="62" t="s">
        <v>235</v>
      </c>
      <c r="C65" s="72">
        <f t="shared" si="11"/>
        <v>0</v>
      </c>
      <c r="D65" s="64">
        <f t="shared" si="12"/>
        <v>0</v>
      </c>
      <c r="E65" s="3">
        <f t="shared" si="13"/>
        <v>0</v>
      </c>
      <c r="F65" s="3">
        <f t="shared" si="14"/>
        <v>0</v>
      </c>
      <c r="G65" s="3">
        <f t="shared" si="15"/>
        <v>0</v>
      </c>
      <c r="H65" s="138">
        <f t="shared" si="16"/>
        <v>0</v>
      </c>
      <c r="I65" s="140">
        <f t="shared" si="17"/>
        <v>0</v>
      </c>
      <c r="J65" s="138">
        <f t="shared" si="18"/>
        <v>0</v>
      </c>
      <c r="K65" s="140">
        <f t="shared" si="19"/>
        <v>0</v>
      </c>
    </row>
    <row r="66" spans="1:11" x14ac:dyDescent="0.25">
      <c r="A66" s="62" t="s">
        <v>13</v>
      </c>
      <c r="B66" s="62" t="s">
        <v>236</v>
      </c>
      <c r="C66" s="72">
        <f t="shared" si="11"/>
        <v>0</v>
      </c>
      <c r="D66" s="64">
        <f t="shared" si="12"/>
        <v>0</v>
      </c>
      <c r="E66" s="3">
        <f t="shared" si="13"/>
        <v>0</v>
      </c>
      <c r="F66" s="3">
        <f t="shared" si="14"/>
        <v>0</v>
      </c>
      <c r="G66" s="3">
        <f t="shared" si="15"/>
        <v>0</v>
      </c>
      <c r="H66" s="138">
        <f t="shared" si="16"/>
        <v>0</v>
      </c>
      <c r="I66" s="140">
        <f t="shared" si="17"/>
        <v>0</v>
      </c>
      <c r="J66" s="138">
        <f t="shared" si="18"/>
        <v>0</v>
      </c>
      <c r="K66" s="140">
        <f t="shared" si="19"/>
        <v>0</v>
      </c>
    </row>
    <row r="67" spans="1:11" x14ac:dyDescent="0.25">
      <c r="A67" s="62" t="s">
        <v>13</v>
      </c>
      <c r="B67" s="62" t="s">
        <v>237</v>
      </c>
      <c r="C67" s="72">
        <f t="shared" si="11"/>
        <v>0</v>
      </c>
      <c r="D67" s="64">
        <f t="shared" si="12"/>
        <v>0</v>
      </c>
      <c r="E67" s="3">
        <f t="shared" si="13"/>
        <v>0</v>
      </c>
      <c r="F67" s="3">
        <f t="shared" si="14"/>
        <v>0</v>
      </c>
      <c r="G67" s="3">
        <f t="shared" si="15"/>
        <v>0</v>
      </c>
      <c r="H67" s="138">
        <f t="shared" si="16"/>
        <v>0</v>
      </c>
      <c r="I67" s="140">
        <f t="shared" si="17"/>
        <v>0</v>
      </c>
      <c r="J67" s="138">
        <f t="shared" si="18"/>
        <v>0</v>
      </c>
      <c r="K67" s="140">
        <f t="shared" si="19"/>
        <v>0</v>
      </c>
    </row>
    <row r="68" spans="1:11" x14ac:dyDescent="0.25">
      <c r="A68" s="62" t="s">
        <v>13</v>
      </c>
      <c r="B68" s="62" t="s">
        <v>238</v>
      </c>
      <c r="C68" s="72">
        <f t="shared" si="11"/>
        <v>0</v>
      </c>
      <c r="D68" s="64">
        <f t="shared" si="12"/>
        <v>0</v>
      </c>
      <c r="E68" s="3">
        <f t="shared" si="13"/>
        <v>0</v>
      </c>
      <c r="F68" s="3">
        <f t="shared" si="14"/>
        <v>0</v>
      </c>
      <c r="G68" s="3">
        <f t="shared" si="15"/>
        <v>0</v>
      </c>
      <c r="H68" s="138">
        <f t="shared" si="16"/>
        <v>0</v>
      </c>
      <c r="I68" s="140">
        <f t="shared" si="17"/>
        <v>0</v>
      </c>
      <c r="J68" s="138">
        <f t="shared" si="18"/>
        <v>0</v>
      </c>
      <c r="K68" s="140">
        <f t="shared" si="19"/>
        <v>0</v>
      </c>
    </row>
    <row r="69" spans="1:11" x14ac:dyDescent="0.25">
      <c r="A69" s="62" t="s">
        <v>13</v>
      </c>
      <c r="B69" s="62" t="s">
        <v>239</v>
      </c>
      <c r="C69" s="72">
        <f t="shared" si="11"/>
        <v>0</v>
      </c>
      <c r="D69" s="64">
        <f t="shared" si="12"/>
        <v>0</v>
      </c>
      <c r="E69" s="3">
        <f t="shared" si="13"/>
        <v>0</v>
      </c>
      <c r="F69" s="3">
        <f t="shared" si="14"/>
        <v>0</v>
      </c>
      <c r="G69" s="3">
        <f t="shared" si="15"/>
        <v>0</v>
      </c>
      <c r="H69" s="138">
        <f t="shared" si="16"/>
        <v>0</v>
      </c>
      <c r="I69" s="140">
        <f t="shared" si="17"/>
        <v>0</v>
      </c>
      <c r="J69" s="138">
        <f t="shared" si="18"/>
        <v>0</v>
      </c>
      <c r="K69" s="140">
        <f t="shared" si="19"/>
        <v>0</v>
      </c>
    </row>
    <row r="70" spans="1:11" x14ac:dyDescent="0.25">
      <c r="A70" s="62" t="s">
        <v>14</v>
      </c>
      <c r="B70" s="62" t="s">
        <v>293</v>
      </c>
      <c r="C70" s="72">
        <f t="shared" si="11"/>
        <v>0</v>
      </c>
      <c r="D70" s="64">
        <f t="shared" si="12"/>
        <v>0</v>
      </c>
      <c r="E70" s="3">
        <f t="shared" si="13"/>
        <v>0</v>
      </c>
      <c r="F70" s="3">
        <f t="shared" si="14"/>
        <v>0</v>
      </c>
      <c r="G70" s="3">
        <f t="shared" si="15"/>
        <v>0</v>
      </c>
      <c r="H70" s="138">
        <f t="shared" si="16"/>
        <v>0</v>
      </c>
      <c r="I70" s="140">
        <f t="shared" si="17"/>
        <v>0</v>
      </c>
      <c r="J70" s="138">
        <f t="shared" si="18"/>
        <v>0</v>
      </c>
      <c r="K70" s="140">
        <f t="shared" si="19"/>
        <v>0</v>
      </c>
    </row>
    <row r="71" spans="1:11" x14ac:dyDescent="0.25">
      <c r="A71" s="62" t="s">
        <v>14</v>
      </c>
      <c r="B71" s="62" t="s">
        <v>294</v>
      </c>
      <c r="C71" s="72">
        <f t="shared" si="11"/>
        <v>0</v>
      </c>
      <c r="D71" s="64">
        <f t="shared" si="12"/>
        <v>0</v>
      </c>
      <c r="E71" s="3">
        <f t="shared" si="13"/>
        <v>0</v>
      </c>
      <c r="F71" s="3">
        <f t="shared" si="14"/>
        <v>0</v>
      </c>
      <c r="G71" s="3">
        <f t="shared" si="15"/>
        <v>0</v>
      </c>
      <c r="H71" s="138">
        <f t="shared" si="16"/>
        <v>0</v>
      </c>
      <c r="I71" s="140">
        <f t="shared" si="17"/>
        <v>0</v>
      </c>
      <c r="J71" s="138">
        <f t="shared" si="18"/>
        <v>0</v>
      </c>
      <c r="K71" s="140">
        <f t="shared" si="19"/>
        <v>0</v>
      </c>
    </row>
    <row r="72" spans="1:11" x14ac:dyDescent="0.25">
      <c r="A72" s="62" t="s">
        <v>14</v>
      </c>
      <c r="B72" s="62" t="s">
        <v>240</v>
      </c>
      <c r="C72" s="72">
        <f t="shared" si="11"/>
        <v>1</v>
      </c>
      <c r="D72" s="64">
        <f t="shared" si="12"/>
        <v>1</v>
      </c>
      <c r="E72" s="3">
        <f t="shared" si="13"/>
        <v>0</v>
      </c>
      <c r="F72" s="3">
        <f t="shared" si="14"/>
        <v>0</v>
      </c>
      <c r="G72" s="3">
        <f t="shared" si="15"/>
        <v>1</v>
      </c>
      <c r="H72" s="138">
        <f t="shared" si="16"/>
        <v>1</v>
      </c>
      <c r="I72" s="140">
        <f t="shared" si="17"/>
        <v>0</v>
      </c>
      <c r="J72" s="138">
        <f t="shared" si="18"/>
        <v>0</v>
      </c>
      <c r="K72" s="140">
        <f t="shared" si="19"/>
        <v>1</v>
      </c>
    </row>
    <row r="73" spans="1:11" x14ac:dyDescent="0.25">
      <c r="A73" s="62" t="s">
        <v>14</v>
      </c>
      <c r="B73" s="62" t="s">
        <v>241</v>
      </c>
      <c r="C73" s="72">
        <f t="shared" si="11"/>
        <v>0</v>
      </c>
      <c r="D73" s="64">
        <f t="shared" si="12"/>
        <v>0</v>
      </c>
      <c r="E73" s="3">
        <f t="shared" si="13"/>
        <v>0</v>
      </c>
      <c r="F73" s="3">
        <f t="shared" si="14"/>
        <v>0</v>
      </c>
      <c r="G73" s="3">
        <f t="shared" si="15"/>
        <v>0</v>
      </c>
      <c r="H73" s="138">
        <f t="shared" si="16"/>
        <v>0</v>
      </c>
      <c r="I73" s="140">
        <f t="shared" si="17"/>
        <v>0</v>
      </c>
      <c r="J73" s="138">
        <f t="shared" si="18"/>
        <v>0</v>
      </c>
      <c r="K73" s="140">
        <f t="shared" si="19"/>
        <v>0</v>
      </c>
    </row>
    <row r="74" spans="1:11" x14ac:dyDescent="0.25">
      <c r="A74" s="62" t="s">
        <v>14</v>
      </c>
      <c r="B74" s="62" t="s">
        <v>242</v>
      </c>
      <c r="C74" s="72">
        <f t="shared" si="11"/>
        <v>0</v>
      </c>
      <c r="D74" s="64">
        <f t="shared" si="12"/>
        <v>0</v>
      </c>
      <c r="E74" s="3">
        <f t="shared" si="13"/>
        <v>0</v>
      </c>
      <c r="F74" s="3">
        <f t="shared" si="14"/>
        <v>0</v>
      </c>
      <c r="G74" s="3">
        <f t="shared" si="15"/>
        <v>0</v>
      </c>
      <c r="H74" s="138">
        <f t="shared" si="16"/>
        <v>0</v>
      </c>
      <c r="I74" s="140">
        <f t="shared" si="17"/>
        <v>0</v>
      </c>
      <c r="J74" s="138">
        <f t="shared" si="18"/>
        <v>0</v>
      </c>
      <c r="K74" s="140">
        <f t="shared" si="19"/>
        <v>0</v>
      </c>
    </row>
    <row r="75" spans="1:11" x14ac:dyDescent="0.25">
      <c r="A75" s="62" t="s">
        <v>14</v>
      </c>
      <c r="B75" s="62" t="s">
        <v>243</v>
      </c>
      <c r="C75" s="72">
        <f t="shared" si="11"/>
        <v>0</v>
      </c>
      <c r="D75" s="64">
        <f t="shared" si="12"/>
        <v>0</v>
      </c>
      <c r="E75" s="3">
        <f t="shared" si="13"/>
        <v>0</v>
      </c>
      <c r="F75" s="3">
        <f t="shared" si="14"/>
        <v>0</v>
      </c>
      <c r="G75" s="3">
        <f t="shared" si="15"/>
        <v>0</v>
      </c>
      <c r="H75" s="138">
        <f t="shared" si="16"/>
        <v>0</v>
      </c>
      <c r="I75" s="140">
        <f t="shared" si="17"/>
        <v>0</v>
      </c>
      <c r="J75" s="138">
        <f t="shared" si="18"/>
        <v>0</v>
      </c>
      <c r="K75" s="140">
        <f t="shared" si="19"/>
        <v>0</v>
      </c>
    </row>
    <row r="76" spans="1:11" x14ac:dyDescent="0.25">
      <c r="A76" s="62" t="s">
        <v>14</v>
      </c>
      <c r="B76" s="62" t="s">
        <v>244</v>
      </c>
      <c r="C76" s="72">
        <f t="shared" si="11"/>
        <v>1</v>
      </c>
      <c r="D76" s="64">
        <f t="shared" si="12"/>
        <v>1</v>
      </c>
      <c r="E76" s="3">
        <f t="shared" si="13"/>
        <v>0</v>
      </c>
      <c r="F76" s="3">
        <f t="shared" si="14"/>
        <v>0</v>
      </c>
      <c r="G76" s="3">
        <f t="shared" si="15"/>
        <v>1</v>
      </c>
      <c r="H76" s="138">
        <f t="shared" si="16"/>
        <v>1</v>
      </c>
      <c r="I76" s="140">
        <f t="shared" si="17"/>
        <v>0</v>
      </c>
      <c r="J76" s="138">
        <f t="shared" si="18"/>
        <v>0</v>
      </c>
      <c r="K76" s="140">
        <f t="shared" si="19"/>
        <v>1</v>
      </c>
    </row>
    <row r="77" spans="1:11" x14ac:dyDescent="0.25">
      <c r="A77" s="62" t="s">
        <v>14</v>
      </c>
      <c r="B77" s="62" t="s">
        <v>245</v>
      </c>
      <c r="C77" s="72">
        <f t="shared" si="11"/>
        <v>0</v>
      </c>
      <c r="D77" s="64">
        <f t="shared" si="12"/>
        <v>0</v>
      </c>
      <c r="E77" s="3">
        <f t="shared" si="13"/>
        <v>0</v>
      </c>
      <c r="F77" s="3">
        <f t="shared" si="14"/>
        <v>0</v>
      </c>
      <c r="G77" s="3">
        <f t="shared" si="15"/>
        <v>0</v>
      </c>
      <c r="H77" s="138">
        <f t="shared" si="16"/>
        <v>0</v>
      </c>
      <c r="I77" s="140">
        <f t="shared" si="17"/>
        <v>0</v>
      </c>
      <c r="J77" s="138">
        <f t="shared" si="18"/>
        <v>0</v>
      </c>
      <c r="K77" s="140">
        <f t="shared" si="19"/>
        <v>0</v>
      </c>
    </row>
    <row r="78" spans="1:11" x14ac:dyDescent="0.25">
      <c r="A78" s="62" t="s">
        <v>14</v>
      </c>
      <c r="B78" s="62" t="s">
        <v>246</v>
      </c>
      <c r="C78" s="72">
        <f t="shared" si="11"/>
        <v>0</v>
      </c>
      <c r="D78" s="64">
        <f t="shared" si="12"/>
        <v>0</v>
      </c>
      <c r="E78" s="3">
        <f t="shared" si="13"/>
        <v>0</v>
      </c>
      <c r="F78" s="3">
        <f t="shared" si="14"/>
        <v>0</v>
      </c>
      <c r="G78" s="3">
        <f t="shared" si="15"/>
        <v>0</v>
      </c>
      <c r="H78" s="138">
        <f t="shared" si="16"/>
        <v>0</v>
      </c>
      <c r="I78" s="140">
        <f t="shared" si="17"/>
        <v>0</v>
      </c>
      <c r="J78" s="138">
        <f t="shared" si="18"/>
        <v>0</v>
      </c>
      <c r="K78" s="140">
        <f t="shared" si="19"/>
        <v>0</v>
      </c>
    </row>
    <row r="79" spans="1:11" x14ac:dyDescent="0.25">
      <c r="A79" s="62" t="s">
        <v>14</v>
      </c>
      <c r="B79" s="62" t="s">
        <v>247</v>
      </c>
      <c r="C79" s="72">
        <f t="shared" si="11"/>
        <v>0</v>
      </c>
      <c r="D79" s="64">
        <f t="shared" si="12"/>
        <v>0</v>
      </c>
      <c r="E79" s="3">
        <f t="shared" si="13"/>
        <v>0</v>
      </c>
      <c r="F79" s="3">
        <f t="shared" si="14"/>
        <v>0</v>
      </c>
      <c r="G79" s="3">
        <f t="shared" si="15"/>
        <v>0</v>
      </c>
      <c r="H79" s="138">
        <f t="shared" si="16"/>
        <v>0</v>
      </c>
      <c r="I79" s="140">
        <f t="shared" si="17"/>
        <v>0</v>
      </c>
      <c r="J79" s="138">
        <f t="shared" si="18"/>
        <v>0</v>
      </c>
      <c r="K79" s="140">
        <f t="shared" si="19"/>
        <v>0</v>
      </c>
    </row>
    <row r="80" spans="1:11" x14ac:dyDescent="0.25">
      <c r="A80" s="62" t="s">
        <v>14</v>
      </c>
      <c r="B80" s="62" t="s">
        <v>248</v>
      </c>
      <c r="C80" s="72">
        <f t="shared" si="11"/>
        <v>2</v>
      </c>
      <c r="D80" s="64">
        <f t="shared" si="12"/>
        <v>1</v>
      </c>
      <c r="E80" s="3">
        <f t="shared" si="13"/>
        <v>0</v>
      </c>
      <c r="F80" s="3">
        <f t="shared" si="14"/>
        <v>0</v>
      </c>
      <c r="G80" s="3">
        <f t="shared" si="15"/>
        <v>1</v>
      </c>
      <c r="H80" s="138">
        <f t="shared" si="16"/>
        <v>1</v>
      </c>
      <c r="I80" s="140">
        <f t="shared" si="17"/>
        <v>0</v>
      </c>
      <c r="J80" s="138">
        <f t="shared" si="18"/>
        <v>0</v>
      </c>
      <c r="K80" s="140">
        <f t="shared" si="19"/>
        <v>1</v>
      </c>
    </row>
    <row r="81" spans="1:11" x14ac:dyDescent="0.25">
      <c r="A81" s="62" t="s">
        <v>14</v>
      </c>
      <c r="B81" s="62" t="s">
        <v>249</v>
      </c>
      <c r="C81" s="72">
        <f t="shared" si="11"/>
        <v>0</v>
      </c>
      <c r="D81" s="64">
        <f t="shared" si="12"/>
        <v>0</v>
      </c>
      <c r="E81" s="3">
        <f t="shared" si="13"/>
        <v>0</v>
      </c>
      <c r="F81" s="3">
        <f t="shared" si="14"/>
        <v>0</v>
      </c>
      <c r="G81" s="3">
        <f t="shared" si="15"/>
        <v>0</v>
      </c>
      <c r="H81" s="138">
        <f t="shared" si="16"/>
        <v>0</v>
      </c>
      <c r="I81" s="140">
        <f t="shared" si="17"/>
        <v>0</v>
      </c>
      <c r="J81" s="138">
        <f t="shared" si="18"/>
        <v>0</v>
      </c>
      <c r="K81" s="140">
        <f t="shared" si="19"/>
        <v>0</v>
      </c>
    </row>
    <row r="82" spans="1:11" x14ac:dyDescent="0.25">
      <c r="A82" s="62" t="s">
        <v>14</v>
      </c>
      <c r="B82" s="62" t="s">
        <v>250</v>
      </c>
      <c r="C82" s="72">
        <f t="shared" si="11"/>
        <v>0</v>
      </c>
      <c r="D82" s="64">
        <f t="shared" si="12"/>
        <v>0</v>
      </c>
      <c r="E82" s="3">
        <f t="shared" si="13"/>
        <v>0</v>
      </c>
      <c r="F82" s="3">
        <f t="shared" si="14"/>
        <v>0</v>
      </c>
      <c r="G82" s="3">
        <f t="shared" si="15"/>
        <v>0</v>
      </c>
      <c r="H82" s="138">
        <f t="shared" si="16"/>
        <v>0</v>
      </c>
      <c r="I82" s="140">
        <f t="shared" si="17"/>
        <v>0</v>
      </c>
      <c r="J82" s="138">
        <f t="shared" si="18"/>
        <v>0</v>
      </c>
      <c r="K82" s="140">
        <f t="shared" si="19"/>
        <v>0</v>
      </c>
    </row>
    <row r="83" spans="1:11" x14ac:dyDescent="0.25">
      <c r="A83" s="62" t="s">
        <v>15</v>
      </c>
      <c r="B83" s="62" t="s">
        <v>251</v>
      </c>
      <c r="C83" s="72">
        <f t="shared" si="11"/>
        <v>0</v>
      </c>
      <c r="D83" s="64">
        <f t="shared" si="12"/>
        <v>0</v>
      </c>
      <c r="E83" s="3">
        <f t="shared" si="13"/>
        <v>0</v>
      </c>
      <c r="F83" s="3">
        <f t="shared" si="14"/>
        <v>0</v>
      </c>
      <c r="G83" s="3">
        <f t="shared" si="15"/>
        <v>0</v>
      </c>
      <c r="H83" s="138">
        <f t="shared" si="16"/>
        <v>0</v>
      </c>
      <c r="I83" s="140">
        <f t="shared" si="17"/>
        <v>0</v>
      </c>
      <c r="J83" s="138">
        <f t="shared" si="18"/>
        <v>0</v>
      </c>
      <c r="K83" s="140">
        <f t="shared" si="19"/>
        <v>0</v>
      </c>
    </row>
    <row r="84" spans="1:11" x14ac:dyDescent="0.25">
      <c r="A84" s="62" t="s">
        <v>15</v>
      </c>
      <c r="B84" s="62" t="s">
        <v>252</v>
      </c>
      <c r="C84" s="72">
        <f t="shared" si="11"/>
        <v>1</v>
      </c>
      <c r="D84" s="64">
        <f t="shared" si="12"/>
        <v>1</v>
      </c>
      <c r="E84" s="3">
        <f t="shared" si="13"/>
        <v>0</v>
      </c>
      <c r="F84" s="3">
        <f t="shared" si="14"/>
        <v>0</v>
      </c>
      <c r="G84" s="3">
        <f t="shared" si="15"/>
        <v>1</v>
      </c>
      <c r="H84" s="138">
        <f t="shared" si="16"/>
        <v>1</v>
      </c>
      <c r="I84" s="140">
        <f t="shared" si="17"/>
        <v>0</v>
      </c>
      <c r="J84" s="138">
        <f t="shared" si="18"/>
        <v>0</v>
      </c>
      <c r="K84" s="140">
        <f t="shared" si="19"/>
        <v>1</v>
      </c>
    </row>
    <row r="85" spans="1:11" x14ac:dyDescent="0.25">
      <c r="A85" s="62" t="s">
        <v>15</v>
      </c>
      <c r="B85" s="62" t="s">
        <v>253</v>
      </c>
      <c r="C85" s="72">
        <f t="shared" si="11"/>
        <v>0</v>
      </c>
      <c r="D85" s="64">
        <f t="shared" si="12"/>
        <v>0</v>
      </c>
      <c r="E85" s="3">
        <f t="shared" si="13"/>
        <v>0</v>
      </c>
      <c r="F85" s="3">
        <f t="shared" si="14"/>
        <v>0</v>
      </c>
      <c r="G85" s="3">
        <f t="shared" si="15"/>
        <v>0</v>
      </c>
      <c r="H85" s="138">
        <f t="shared" si="16"/>
        <v>0</v>
      </c>
      <c r="I85" s="140">
        <f t="shared" si="17"/>
        <v>0</v>
      </c>
      <c r="J85" s="138">
        <f t="shared" si="18"/>
        <v>0</v>
      </c>
      <c r="K85" s="140">
        <f t="shared" si="19"/>
        <v>0</v>
      </c>
    </row>
    <row r="86" spans="1:11" x14ac:dyDescent="0.25">
      <c r="A86" s="62" t="s">
        <v>15</v>
      </c>
      <c r="B86" s="62" t="s">
        <v>254</v>
      </c>
      <c r="C86" s="72">
        <f t="shared" si="11"/>
        <v>0</v>
      </c>
      <c r="D86" s="64">
        <f t="shared" si="12"/>
        <v>0</v>
      </c>
      <c r="E86" s="3">
        <f t="shared" si="13"/>
        <v>0</v>
      </c>
      <c r="F86" s="3">
        <f t="shared" si="14"/>
        <v>0</v>
      </c>
      <c r="G86" s="3">
        <f t="shared" si="15"/>
        <v>0</v>
      </c>
      <c r="H86" s="138">
        <f t="shared" si="16"/>
        <v>0</v>
      </c>
      <c r="I86" s="140">
        <f t="shared" si="17"/>
        <v>0</v>
      </c>
      <c r="J86" s="138">
        <f t="shared" si="18"/>
        <v>0</v>
      </c>
      <c r="K86" s="140">
        <f t="shared" si="19"/>
        <v>0</v>
      </c>
    </row>
    <row r="87" spans="1:11" x14ac:dyDescent="0.25">
      <c r="A87" s="62" t="s">
        <v>15</v>
      </c>
      <c r="B87" s="62" t="s">
        <v>255</v>
      </c>
      <c r="C87" s="72">
        <f t="shared" si="11"/>
        <v>0</v>
      </c>
      <c r="D87" s="64">
        <f t="shared" si="12"/>
        <v>0</v>
      </c>
      <c r="E87" s="3">
        <f t="shared" si="13"/>
        <v>0</v>
      </c>
      <c r="F87" s="3">
        <f t="shared" si="14"/>
        <v>0</v>
      </c>
      <c r="G87" s="3">
        <f t="shared" si="15"/>
        <v>0</v>
      </c>
      <c r="H87" s="138">
        <f t="shared" si="16"/>
        <v>0</v>
      </c>
      <c r="I87" s="140">
        <f t="shared" si="17"/>
        <v>0</v>
      </c>
      <c r="J87" s="138">
        <f t="shared" si="18"/>
        <v>0</v>
      </c>
      <c r="K87" s="140">
        <f t="shared" si="19"/>
        <v>0</v>
      </c>
    </row>
    <row r="88" spans="1:11" x14ac:dyDescent="0.25">
      <c r="A88" s="62" t="s">
        <v>15</v>
      </c>
      <c r="B88" s="62" t="s">
        <v>256</v>
      </c>
      <c r="C88" s="72">
        <f t="shared" si="11"/>
        <v>0</v>
      </c>
      <c r="D88" s="64">
        <f t="shared" si="12"/>
        <v>0</v>
      </c>
      <c r="E88" s="3">
        <f t="shared" si="13"/>
        <v>0</v>
      </c>
      <c r="F88" s="3">
        <f t="shared" si="14"/>
        <v>0</v>
      </c>
      <c r="G88" s="3">
        <f t="shared" si="15"/>
        <v>0</v>
      </c>
      <c r="H88" s="138">
        <f t="shared" si="16"/>
        <v>0</v>
      </c>
      <c r="I88" s="140">
        <f t="shared" si="17"/>
        <v>0</v>
      </c>
      <c r="J88" s="138">
        <f t="shared" si="18"/>
        <v>0</v>
      </c>
      <c r="K88" s="140">
        <f t="shared" si="19"/>
        <v>0</v>
      </c>
    </row>
    <row r="89" spans="1:11" x14ac:dyDescent="0.25">
      <c r="A89" s="62" t="s">
        <v>16</v>
      </c>
      <c r="B89" s="62" t="s">
        <v>257</v>
      </c>
      <c r="C89" s="72">
        <f t="shared" si="11"/>
        <v>0</v>
      </c>
      <c r="D89" s="64">
        <f t="shared" si="12"/>
        <v>0</v>
      </c>
      <c r="E89" s="3">
        <f t="shared" si="13"/>
        <v>0</v>
      </c>
      <c r="F89" s="3">
        <f t="shared" si="14"/>
        <v>0</v>
      </c>
      <c r="G89" s="3">
        <f t="shared" si="15"/>
        <v>0</v>
      </c>
      <c r="H89" s="138">
        <f t="shared" si="16"/>
        <v>0</v>
      </c>
      <c r="I89" s="140">
        <f t="shared" si="17"/>
        <v>0</v>
      </c>
      <c r="J89" s="138">
        <f t="shared" si="18"/>
        <v>0</v>
      </c>
      <c r="K89" s="140">
        <f t="shared" si="19"/>
        <v>0</v>
      </c>
    </row>
    <row r="90" spans="1:11" x14ac:dyDescent="0.25">
      <c r="A90" s="62" t="s">
        <v>16</v>
      </c>
      <c r="B90" s="62" t="s">
        <v>258</v>
      </c>
      <c r="C90" s="72">
        <f t="shared" si="11"/>
        <v>0</v>
      </c>
      <c r="D90" s="64">
        <f t="shared" si="12"/>
        <v>0</v>
      </c>
      <c r="E90" s="3">
        <f t="shared" si="13"/>
        <v>0</v>
      </c>
      <c r="F90" s="3">
        <f t="shared" si="14"/>
        <v>0</v>
      </c>
      <c r="G90" s="3">
        <f t="shared" si="15"/>
        <v>0</v>
      </c>
      <c r="H90" s="138">
        <f t="shared" si="16"/>
        <v>0</v>
      </c>
      <c r="I90" s="140">
        <f t="shared" si="17"/>
        <v>0</v>
      </c>
      <c r="J90" s="138">
        <f t="shared" si="18"/>
        <v>0</v>
      </c>
      <c r="K90" s="140">
        <f t="shared" si="19"/>
        <v>0</v>
      </c>
    </row>
    <row r="91" spans="1:11" x14ac:dyDescent="0.25">
      <c r="A91" s="62" t="s">
        <v>16</v>
      </c>
      <c r="B91" s="62" t="s">
        <v>259</v>
      </c>
      <c r="C91" s="72">
        <f t="shared" si="11"/>
        <v>0</v>
      </c>
      <c r="D91" s="64">
        <f t="shared" si="12"/>
        <v>0</v>
      </c>
      <c r="E91" s="3">
        <f t="shared" si="13"/>
        <v>0</v>
      </c>
      <c r="F91" s="3">
        <f t="shared" si="14"/>
        <v>0</v>
      </c>
      <c r="G91" s="3">
        <f t="shared" si="15"/>
        <v>0</v>
      </c>
      <c r="H91" s="138">
        <f t="shared" si="16"/>
        <v>0</v>
      </c>
      <c r="I91" s="140">
        <f t="shared" si="17"/>
        <v>0</v>
      </c>
      <c r="J91" s="138">
        <f t="shared" si="18"/>
        <v>0</v>
      </c>
      <c r="K91" s="140">
        <f t="shared" si="19"/>
        <v>0</v>
      </c>
    </row>
    <row r="92" spans="1:11" x14ac:dyDescent="0.25">
      <c r="A92" s="62" t="s">
        <v>16</v>
      </c>
      <c r="B92" s="62" t="s">
        <v>260</v>
      </c>
      <c r="C92" s="72">
        <f t="shared" si="11"/>
        <v>0</v>
      </c>
      <c r="D92" s="64">
        <f t="shared" si="12"/>
        <v>0</v>
      </c>
      <c r="E92" s="3">
        <f t="shared" si="13"/>
        <v>0</v>
      </c>
      <c r="F92" s="3">
        <f t="shared" si="14"/>
        <v>0</v>
      </c>
      <c r="G92" s="3">
        <f t="shared" si="15"/>
        <v>0</v>
      </c>
      <c r="H92" s="138">
        <f t="shared" si="16"/>
        <v>0</v>
      </c>
      <c r="I92" s="140">
        <f t="shared" si="17"/>
        <v>0</v>
      </c>
      <c r="J92" s="138">
        <f t="shared" si="18"/>
        <v>0</v>
      </c>
      <c r="K92" s="140">
        <f t="shared" si="19"/>
        <v>0</v>
      </c>
    </row>
    <row r="93" spans="1:11" x14ac:dyDescent="0.25">
      <c r="A93" s="62" t="s">
        <v>16</v>
      </c>
      <c r="B93" s="62" t="s">
        <v>261</v>
      </c>
      <c r="C93" s="72">
        <f t="shared" si="11"/>
        <v>0</v>
      </c>
      <c r="D93" s="64">
        <f t="shared" si="12"/>
        <v>0</v>
      </c>
      <c r="E93" s="3">
        <f t="shared" si="13"/>
        <v>0</v>
      </c>
      <c r="F93" s="3">
        <f t="shared" si="14"/>
        <v>0</v>
      </c>
      <c r="G93" s="3">
        <f t="shared" si="15"/>
        <v>0</v>
      </c>
      <c r="H93" s="138">
        <f t="shared" si="16"/>
        <v>0</v>
      </c>
      <c r="I93" s="140">
        <f t="shared" si="17"/>
        <v>0</v>
      </c>
      <c r="J93" s="138">
        <f t="shared" si="18"/>
        <v>0</v>
      </c>
      <c r="K93" s="140">
        <f t="shared" si="19"/>
        <v>0</v>
      </c>
    </row>
    <row r="94" spans="1:11" x14ac:dyDescent="0.25">
      <c r="A94" s="62" t="s">
        <v>16</v>
      </c>
      <c r="B94" s="62" t="s">
        <v>262</v>
      </c>
      <c r="C94" s="72">
        <f t="shared" si="11"/>
        <v>0</v>
      </c>
      <c r="D94" s="64">
        <f t="shared" si="12"/>
        <v>0</v>
      </c>
      <c r="E94" s="3">
        <f t="shared" si="13"/>
        <v>0</v>
      </c>
      <c r="F94" s="3">
        <f t="shared" si="14"/>
        <v>0</v>
      </c>
      <c r="G94" s="3">
        <f t="shared" si="15"/>
        <v>0</v>
      </c>
      <c r="H94" s="138">
        <f t="shared" si="16"/>
        <v>0</v>
      </c>
      <c r="I94" s="140">
        <f t="shared" si="17"/>
        <v>0</v>
      </c>
      <c r="J94" s="138">
        <f t="shared" si="18"/>
        <v>0</v>
      </c>
      <c r="K94" s="140">
        <f t="shared" si="19"/>
        <v>0</v>
      </c>
    </row>
    <row r="95" spans="1:11" x14ac:dyDescent="0.25">
      <c r="A95" s="62" t="s">
        <v>16</v>
      </c>
      <c r="B95" s="62" t="s">
        <v>263</v>
      </c>
      <c r="C95" s="72">
        <f t="shared" si="11"/>
        <v>0</v>
      </c>
      <c r="D95" s="64">
        <f t="shared" si="12"/>
        <v>0</v>
      </c>
      <c r="E95" s="3">
        <f t="shared" si="13"/>
        <v>0</v>
      </c>
      <c r="F95" s="3">
        <f t="shared" si="14"/>
        <v>0</v>
      </c>
      <c r="G95" s="3">
        <f t="shared" si="15"/>
        <v>0</v>
      </c>
      <c r="H95" s="138">
        <f t="shared" si="16"/>
        <v>0</v>
      </c>
      <c r="I95" s="140">
        <f t="shared" si="17"/>
        <v>0</v>
      </c>
      <c r="J95" s="138">
        <f t="shared" si="18"/>
        <v>0</v>
      </c>
      <c r="K95" s="140">
        <f t="shared" si="19"/>
        <v>0</v>
      </c>
    </row>
    <row r="96" spans="1:11" x14ac:dyDescent="0.25">
      <c r="A96" s="62" t="s">
        <v>16</v>
      </c>
      <c r="B96" s="62" t="s">
        <v>264</v>
      </c>
      <c r="C96" s="72">
        <f t="shared" ref="C96:C122" si="20">SUMIFS(Q:Q,P:P,B96)</f>
        <v>1</v>
      </c>
      <c r="D96" s="64">
        <f t="shared" ref="D96:D122" si="21">IF(H96&gt;I96,ROUND((C96*0.6*$E$129),0)+K96,ROUND((C96*0.6*$E$129),0)+K96)</f>
        <v>1</v>
      </c>
      <c r="E96" s="3">
        <f t="shared" ref="E96:E122" si="22">ROUND((C96*0.35*$E$129),0)</f>
        <v>0</v>
      </c>
      <c r="F96" s="3">
        <f t="shared" ref="F96:F122" si="23">ROUND((C96*0.05*$E$129),0)</f>
        <v>0</v>
      </c>
      <c r="G96" s="3">
        <f t="shared" ref="G96:G122" si="24">SUM(D96:F96)</f>
        <v>1</v>
      </c>
      <c r="H96" s="138">
        <f t="shared" ref="H96:H122" si="25">ROUNDUP((C96*$E$129),0)</f>
        <v>1</v>
      </c>
      <c r="I96" s="140">
        <f t="shared" ref="I96:I122" si="26">J96+E96+F96</f>
        <v>0</v>
      </c>
      <c r="J96" s="138">
        <f t="shared" ref="J96:J122" si="27">ROUND((C96*0.6*$E$129),0)</f>
        <v>0</v>
      </c>
      <c r="K96" s="140">
        <f t="shared" ref="K96:K122" si="28">H96-I96</f>
        <v>1</v>
      </c>
    </row>
    <row r="97" spans="1:11" x14ac:dyDescent="0.25">
      <c r="A97" s="62" t="s">
        <v>17</v>
      </c>
      <c r="B97" s="62" t="s">
        <v>265</v>
      </c>
      <c r="C97" s="72">
        <f t="shared" si="20"/>
        <v>0</v>
      </c>
      <c r="D97" s="64">
        <f t="shared" si="21"/>
        <v>0</v>
      </c>
      <c r="E97" s="3">
        <f t="shared" si="22"/>
        <v>0</v>
      </c>
      <c r="F97" s="3">
        <f t="shared" si="23"/>
        <v>0</v>
      </c>
      <c r="G97" s="3">
        <f t="shared" si="24"/>
        <v>0</v>
      </c>
      <c r="H97" s="138">
        <f t="shared" si="25"/>
        <v>0</v>
      </c>
      <c r="I97" s="140">
        <f t="shared" si="26"/>
        <v>0</v>
      </c>
      <c r="J97" s="138">
        <f t="shared" si="27"/>
        <v>0</v>
      </c>
      <c r="K97" s="140">
        <f t="shared" si="28"/>
        <v>0</v>
      </c>
    </row>
    <row r="98" spans="1:11" x14ac:dyDescent="0.25">
      <c r="A98" s="62" t="s">
        <v>17</v>
      </c>
      <c r="B98" s="62" t="s">
        <v>266</v>
      </c>
      <c r="C98" s="72">
        <f t="shared" si="20"/>
        <v>0</v>
      </c>
      <c r="D98" s="64">
        <f t="shared" si="21"/>
        <v>0</v>
      </c>
      <c r="E98" s="3">
        <f t="shared" si="22"/>
        <v>0</v>
      </c>
      <c r="F98" s="3">
        <f t="shared" si="23"/>
        <v>0</v>
      </c>
      <c r="G98" s="3">
        <f t="shared" si="24"/>
        <v>0</v>
      </c>
      <c r="H98" s="138">
        <f t="shared" si="25"/>
        <v>0</v>
      </c>
      <c r="I98" s="140">
        <f t="shared" si="26"/>
        <v>0</v>
      </c>
      <c r="J98" s="138">
        <f t="shared" si="27"/>
        <v>0</v>
      </c>
      <c r="K98" s="140">
        <f t="shared" si="28"/>
        <v>0</v>
      </c>
    </row>
    <row r="99" spans="1:11" x14ac:dyDescent="0.25">
      <c r="A99" s="62" t="s">
        <v>17</v>
      </c>
      <c r="B99" s="62" t="s">
        <v>267</v>
      </c>
      <c r="C99" s="72">
        <f t="shared" si="20"/>
        <v>0</v>
      </c>
      <c r="D99" s="64">
        <f t="shared" si="21"/>
        <v>0</v>
      </c>
      <c r="E99" s="3">
        <f t="shared" si="22"/>
        <v>0</v>
      </c>
      <c r="F99" s="3">
        <f t="shared" si="23"/>
        <v>0</v>
      </c>
      <c r="G99" s="3">
        <f t="shared" si="24"/>
        <v>0</v>
      </c>
      <c r="H99" s="138">
        <f t="shared" si="25"/>
        <v>0</v>
      </c>
      <c r="I99" s="140">
        <f t="shared" si="26"/>
        <v>0</v>
      </c>
      <c r="J99" s="138">
        <f t="shared" si="27"/>
        <v>0</v>
      </c>
      <c r="K99" s="140">
        <f t="shared" si="28"/>
        <v>0</v>
      </c>
    </row>
    <row r="100" spans="1:11" x14ac:dyDescent="0.25">
      <c r="A100" s="62" t="s">
        <v>17</v>
      </c>
      <c r="B100" s="62" t="s">
        <v>268</v>
      </c>
      <c r="C100" s="72">
        <f t="shared" si="20"/>
        <v>0</v>
      </c>
      <c r="D100" s="64">
        <f t="shared" si="21"/>
        <v>0</v>
      </c>
      <c r="E100" s="3">
        <f t="shared" si="22"/>
        <v>0</v>
      </c>
      <c r="F100" s="3">
        <f t="shared" si="23"/>
        <v>0</v>
      </c>
      <c r="G100" s="3">
        <f t="shared" si="24"/>
        <v>0</v>
      </c>
      <c r="H100" s="138">
        <f t="shared" si="25"/>
        <v>0</v>
      </c>
      <c r="I100" s="140">
        <f t="shared" si="26"/>
        <v>0</v>
      </c>
      <c r="J100" s="138">
        <f t="shared" si="27"/>
        <v>0</v>
      </c>
      <c r="K100" s="140">
        <f t="shared" si="28"/>
        <v>0</v>
      </c>
    </row>
    <row r="101" spans="1:11" x14ac:dyDescent="0.25">
      <c r="A101" s="62" t="s">
        <v>17</v>
      </c>
      <c r="B101" s="62" t="s">
        <v>269</v>
      </c>
      <c r="C101" s="72">
        <f t="shared" si="20"/>
        <v>1</v>
      </c>
      <c r="D101" s="64">
        <f t="shared" si="21"/>
        <v>1</v>
      </c>
      <c r="E101" s="3">
        <f t="shared" si="22"/>
        <v>0</v>
      </c>
      <c r="F101" s="3">
        <f t="shared" si="23"/>
        <v>0</v>
      </c>
      <c r="G101" s="3">
        <f t="shared" si="24"/>
        <v>1</v>
      </c>
      <c r="H101" s="138">
        <f t="shared" si="25"/>
        <v>1</v>
      </c>
      <c r="I101" s="140">
        <f t="shared" si="26"/>
        <v>0</v>
      </c>
      <c r="J101" s="138">
        <f t="shared" si="27"/>
        <v>0</v>
      </c>
      <c r="K101" s="140">
        <f t="shared" si="28"/>
        <v>1</v>
      </c>
    </row>
    <row r="102" spans="1:11" x14ac:dyDescent="0.25">
      <c r="A102" s="62" t="s">
        <v>17</v>
      </c>
      <c r="B102" s="62" t="s">
        <v>270</v>
      </c>
      <c r="C102" s="72">
        <f t="shared" si="20"/>
        <v>1</v>
      </c>
      <c r="D102" s="64">
        <f t="shared" si="21"/>
        <v>1</v>
      </c>
      <c r="E102" s="3">
        <f t="shared" si="22"/>
        <v>0</v>
      </c>
      <c r="F102" s="3">
        <f t="shared" si="23"/>
        <v>0</v>
      </c>
      <c r="G102" s="3">
        <f t="shared" si="24"/>
        <v>1</v>
      </c>
      <c r="H102" s="138">
        <f t="shared" si="25"/>
        <v>1</v>
      </c>
      <c r="I102" s="140">
        <f t="shared" si="26"/>
        <v>0</v>
      </c>
      <c r="J102" s="138">
        <f t="shared" si="27"/>
        <v>0</v>
      </c>
      <c r="K102" s="140">
        <f t="shared" si="28"/>
        <v>1</v>
      </c>
    </row>
    <row r="103" spans="1:11" x14ac:dyDescent="0.25">
      <c r="A103" s="62" t="s">
        <v>17</v>
      </c>
      <c r="B103" s="62" t="s">
        <v>271</v>
      </c>
      <c r="C103" s="72">
        <f t="shared" si="20"/>
        <v>0</v>
      </c>
      <c r="D103" s="64">
        <f t="shared" si="21"/>
        <v>0</v>
      </c>
      <c r="E103" s="3">
        <f t="shared" si="22"/>
        <v>0</v>
      </c>
      <c r="F103" s="3">
        <f t="shared" si="23"/>
        <v>0</v>
      </c>
      <c r="G103" s="3">
        <f t="shared" si="24"/>
        <v>0</v>
      </c>
      <c r="H103" s="138">
        <f t="shared" si="25"/>
        <v>0</v>
      </c>
      <c r="I103" s="140">
        <f t="shared" si="26"/>
        <v>0</v>
      </c>
      <c r="J103" s="138">
        <f t="shared" si="27"/>
        <v>0</v>
      </c>
      <c r="K103" s="140">
        <f t="shared" si="28"/>
        <v>0</v>
      </c>
    </row>
    <row r="104" spans="1:11" x14ac:dyDescent="0.25">
      <c r="A104" s="62" t="s">
        <v>17</v>
      </c>
      <c r="B104" s="62" t="s">
        <v>272</v>
      </c>
      <c r="C104" s="72">
        <f t="shared" si="20"/>
        <v>0</v>
      </c>
      <c r="D104" s="64">
        <f t="shared" si="21"/>
        <v>0</v>
      </c>
      <c r="E104" s="3">
        <f t="shared" si="22"/>
        <v>0</v>
      </c>
      <c r="F104" s="3">
        <f t="shared" si="23"/>
        <v>0</v>
      </c>
      <c r="G104" s="3">
        <f t="shared" si="24"/>
        <v>0</v>
      </c>
      <c r="H104" s="138">
        <f t="shared" si="25"/>
        <v>0</v>
      </c>
      <c r="I104" s="140">
        <f t="shared" si="26"/>
        <v>0</v>
      </c>
      <c r="J104" s="138">
        <f t="shared" si="27"/>
        <v>0</v>
      </c>
      <c r="K104" s="140">
        <f t="shared" si="28"/>
        <v>0</v>
      </c>
    </row>
    <row r="105" spans="1:11" x14ac:dyDescent="0.25">
      <c r="A105" s="62" t="s">
        <v>17</v>
      </c>
      <c r="B105" s="62" t="s">
        <v>273</v>
      </c>
      <c r="C105" s="72">
        <f t="shared" si="20"/>
        <v>0</v>
      </c>
      <c r="D105" s="64">
        <f t="shared" si="21"/>
        <v>0</v>
      </c>
      <c r="E105" s="3">
        <f t="shared" si="22"/>
        <v>0</v>
      </c>
      <c r="F105" s="3">
        <f t="shared" si="23"/>
        <v>0</v>
      </c>
      <c r="G105" s="3">
        <f t="shared" si="24"/>
        <v>0</v>
      </c>
      <c r="H105" s="138">
        <f t="shared" si="25"/>
        <v>0</v>
      </c>
      <c r="I105" s="140">
        <f t="shared" si="26"/>
        <v>0</v>
      </c>
      <c r="J105" s="138">
        <f t="shared" si="27"/>
        <v>0</v>
      </c>
      <c r="K105" s="140">
        <f t="shared" si="28"/>
        <v>0</v>
      </c>
    </row>
    <row r="106" spans="1:11" x14ac:dyDescent="0.25">
      <c r="A106" s="62" t="s">
        <v>18</v>
      </c>
      <c r="B106" s="62" t="s">
        <v>274</v>
      </c>
      <c r="C106" s="72">
        <f t="shared" si="20"/>
        <v>0</v>
      </c>
      <c r="D106" s="64">
        <f t="shared" si="21"/>
        <v>0</v>
      </c>
      <c r="E106" s="3">
        <f t="shared" si="22"/>
        <v>0</v>
      </c>
      <c r="F106" s="3">
        <f t="shared" si="23"/>
        <v>0</v>
      </c>
      <c r="G106" s="3">
        <f t="shared" si="24"/>
        <v>0</v>
      </c>
      <c r="H106" s="138">
        <f t="shared" si="25"/>
        <v>0</v>
      </c>
      <c r="I106" s="140">
        <f t="shared" si="26"/>
        <v>0</v>
      </c>
      <c r="J106" s="138">
        <f t="shared" si="27"/>
        <v>0</v>
      </c>
      <c r="K106" s="140">
        <f t="shared" si="28"/>
        <v>0</v>
      </c>
    </row>
    <row r="107" spans="1:11" x14ac:dyDescent="0.25">
      <c r="A107" s="62" t="s">
        <v>18</v>
      </c>
      <c r="B107" s="62" t="s">
        <v>275</v>
      </c>
      <c r="C107" s="72">
        <f t="shared" si="20"/>
        <v>0</v>
      </c>
      <c r="D107" s="64">
        <f t="shared" si="21"/>
        <v>0</v>
      </c>
      <c r="E107" s="3">
        <f t="shared" si="22"/>
        <v>0</v>
      </c>
      <c r="F107" s="3">
        <f t="shared" si="23"/>
        <v>0</v>
      </c>
      <c r="G107" s="3">
        <f t="shared" si="24"/>
        <v>0</v>
      </c>
      <c r="H107" s="138">
        <f t="shared" si="25"/>
        <v>0</v>
      </c>
      <c r="I107" s="140">
        <f t="shared" si="26"/>
        <v>0</v>
      </c>
      <c r="J107" s="138">
        <f t="shared" si="27"/>
        <v>0</v>
      </c>
      <c r="K107" s="140">
        <f t="shared" si="28"/>
        <v>0</v>
      </c>
    </row>
    <row r="108" spans="1:11" x14ac:dyDescent="0.25">
      <c r="A108" s="62" t="s">
        <v>18</v>
      </c>
      <c r="B108" s="62" t="s">
        <v>276</v>
      </c>
      <c r="C108" s="72">
        <f t="shared" si="20"/>
        <v>0</v>
      </c>
      <c r="D108" s="64">
        <f t="shared" si="21"/>
        <v>0</v>
      </c>
      <c r="E108" s="3">
        <f t="shared" si="22"/>
        <v>0</v>
      </c>
      <c r="F108" s="3">
        <f t="shared" si="23"/>
        <v>0</v>
      </c>
      <c r="G108" s="3">
        <f t="shared" si="24"/>
        <v>0</v>
      </c>
      <c r="H108" s="138">
        <f t="shared" si="25"/>
        <v>0</v>
      </c>
      <c r="I108" s="140">
        <f t="shared" si="26"/>
        <v>0</v>
      </c>
      <c r="J108" s="138">
        <f t="shared" si="27"/>
        <v>0</v>
      </c>
      <c r="K108" s="140">
        <f t="shared" si="28"/>
        <v>0</v>
      </c>
    </row>
    <row r="109" spans="1:11" x14ac:dyDescent="0.25">
      <c r="A109" s="62" t="s">
        <v>19</v>
      </c>
      <c r="B109" s="62" t="s">
        <v>277</v>
      </c>
      <c r="C109" s="72">
        <f t="shared" si="20"/>
        <v>0</v>
      </c>
      <c r="D109" s="64">
        <f t="shared" si="21"/>
        <v>0</v>
      </c>
      <c r="E109" s="3">
        <f t="shared" si="22"/>
        <v>0</v>
      </c>
      <c r="F109" s="3">
        <f t="shared" si="23"/>
        <v>0</v>
      </c>
      <c r="G109" s="3">
        <f t="shared" si="24"/>
        <v>0</v>
      </c>
      <c r="H109" s="138">
        <f t="shared" si="25"/>
        <v>0</v>
      </c>
      <c r="I109" s="140">
        <f t="shared" si="26"/>
        <v>0</v>
      </c>
      <c r="J109" s="138">
        <f t="shared" si="27"/>
        <v>0</v>
      </c>
      <c r="K109" s="140">
        <f t="shared" si="28"/>
        <v>0</v>
      </c>
    </row>
    <row r="110" spans="1:11" x14ac:dyDescent="0.25">
      <c r="A110" s="62" t="s">
        <v>20</v>
      </c>
      <c r="B110" s="62" t="s">
        <v>278</v>
      </c>
      <c r="C110" s="72">
        <f t="shared" si="20"/>
        <v>2</v>
      </c>
      <c r="D110" s="64">
        <f t="shared" si="21"/>
        <v>1</v>
      </c>
      <c r="E110" s="3">
        <f t="shared" si="22"/>
        <v>0</v>
      </c>
      <c r="F110" s="3">
        <f t="shared" si="23"/>
        <v>0</v>
      </c>
      <c r="G110" s="3">
        <f t="shared" si="24"/>
        <v>1</v>
      </c>
      <c r="H110" s="138">
        <f t="shared" si="25"/>
        <v>1</v>
      </c>
      <c r="I110" s="140">
        <f t="shared" si="26"/>
        <v>0</v>
      </c>
      <c r="J110" s="138">
        <f t="shared" si="27"/>
        <v>0</v>
      </c>
      <c r="K110" s="140">
        <f t="shared" si="28"/>
        <v>1</v>
      </c>
    </row>
    <row r="111" spans="1:11" x14ac:dyDescent="0.25">
      <c r="A111" s="62" t="s">
        <v>21</v>
      </c>
      <c r="B111" s="62" t="s">
        <v>279</v>
      </c>
      <c r="C111" s="72">
        <f t="shared" si="20"/>
        <v>2</v>
      </c>
      <c r="D111" s="64">
        <f t="shared" si="21"/>
        <v>1</v>
      </c>
      <c r="E111" s="3">
        <f t="shared" si="22"/>
        <v>0</v>
      </c>
      <c r="F111" s="3">
        <f t="shared" si="23"/>
        <v>0</v>
      </c>
      <c r="G111" s="3">
        <f t="shared" si="24"/>
        <v>1</v>
      </c>
      <c r="H111" s="138">
        <f t="shared" si="25"/>
        <v>1</v>
      </c>
      <c r="I111" s="140">
        <f t="shared" si="26"/>
        <v>0</v>
      </c>
      <c r="J111" s="138">
        <f t="shared" si="27"/>
        <v>0</v>
      </c>
      <c r="K111" s="140">
        <f t="shared" si="28"/>
        <v>1</v>
      </c>
    </row>
    <row r="112" spans="1:11" x14ac:dyDescent="0.25">
      <c r="A112" s="62" t="s">
        <v>21</v>
      </c>
      <c r="B112" s="62" t="s">
        <v>280</v>
      </c>
      <c r="C112" s="72">
        <f t="shared" si="20"/>
        <v>1</v>
      </c>
      <c r="D112" s="64">
        <f t="shared" si="21"/>
        <v>1</v>
      </c>
      <c r="E112" s="3">
        <f t="shared" si="22"/>
        <v>0</v>
      </c>
      <c r="F112" s="3">
        <f t="shared" si="23"/>
        <v>0</v>
      </c>
      <c r="G112" s="3">
        <f t="shared" si="24"/>
        <v>1</v>
      </c>
      <c r="H112" s="138">
        <f t="shared" si="25"/>
        <v>1</v>
      </c>
      <c r="I112" s="140">
        <f t="shared" si="26"/>
        <v>0</v>
      </c>
      <c r="J112" s="138">
        <f t="shared" si="27"/>
        <v>0</v>
      </c>
      <c r="K112" s="140">
        <f t="shared" si="28"/>
        <v>1</v>
      </c>
    </row>
    <row r="113" spans="1:11" x14ac:dyDescent="0.25">
      <c r="A113" s="62" t="s">
        <v>22</v>
      </c>
      <c r="B113" s="62" t="s">
        <v>281</v>
      </c>
      <c r="C113" s="72">
        <f t="shared" si="20"/>
        <v>0</v>
      </c>
      <c r="D113" s="64">
        <f t="shared" si="21"/>
        <v>0</v>
      </c>
      <c r="E113" s="3">
        <f t="shared" si="22"/>
        <v>0</v>
      </c>
      <c r="F113" s="3">
        <f t="shared" si="23"/>
        <v>0</v>
      </c>
      <c r="G113" s="3">
        <f t="shared" si="24"/>
        <v>0</v>
      </c>
      <c r="H113" s="138">
        <f t="shared" si="25"/>
        <v>0</v>
      </c>
      <c r="I113" s="140">
        <f t="shared" si="26"/>
        <v>0</v>
      </c>
      <c r="J113" s="138">
        <f t="shared" si="27"/>
        <v>0</v>
      </c>
      <c r="K113" s="140">
        <f t="shared" si="28"/>
        <v>0</v>
      </c>
    </row>
    <row r="114" spans="1:11" x14ac:dyDescent="0.25">
      <c r="A114" s="62" t="s">
        <v>23</v>
      </c>
      <c r="B114" s="62" t="s">
        <v>282</v>
      </c>
      <c r="C114" s="72">
        <f t="shared" si="20"/>
        <v>0</v>
      </c>
      <c r="D114" s="64">
        <f t="shared" si="21"/>
        <v>0</v>
      </c>
      <c r="E114" s="3">
        <f t="shared" si="22"/>
        <v>0</v>
      </c>
      <c r="F114" s="3">
        <f t="shared" si="23"/>
        <v>0</v>
      </c>
      <c r="G114" s="3">
        <f t="shared" si="24"/>
        <v>0</v>
      </c>
      <c r="H114" s="138">
        <f t="shared" si="25"/>
        <v>0</v>
      </c>
      <c r="I114" s="140">
        <f t="shared" si="26"/>
        <v>0</v>
      </c>
      <c r="J114" s="138">
        <f t="shared" si="27"/>
        <v>0</v>
      </c>
      <c r="K114" s="140">
        <f t="shared" si="28"/>
        <v>0</v>
      </c>
    </row>
    <row r="115" spans="1:11" x14ac:dyDescent="0.25">
      <c r="A115" s="62" t="s">
        <v>23</v>
      </c>
      <c r="B115" s="62" t="s">
        <v>283</v>
      </c>
      <c r="C115" s="72">
        <f t="shared" si="20"/>
        <v>0</v>
      </c>
      <c r="D115" s="64">
        <f t="shared" si="21"/>
        <v>0</v>
      </c>
      <c r="E115" s="3">
        <f t="shared" si="22"/>
        <v>0</v>
      </c>
      <c r="F115" s="3">
        <f t="shared" si="23"/>
        <v>0</v>
      </c>
      <c r="G115" s="3">
        <f t="shared" si="24"/>
        <v>0</v>
      </c>
      <c r="H115" s="138">
        <f t="shared" si="25"/>
        <v>0</v>
      </c>
      <c r="I115" s="140">
        <f t="shared" si="26"/>
        <v>0</v>
      </c>
      <c r="J115" s="138">
        <f t="shared" si="27"/>
        <v>0</v>
      </c>
      <c r="K115" s="140">
        <f t="shared" si="28"/>
        <v>0</v>
      </c>
    </row>
    <row r="116" spans="1:11" x14ac:dyDescent="0.25">
      <c r="A116" s="62" t="s">
        <v>23</v>
      </c>
      <c r="B116" s="62" t="s">
        <v>284</v>
      </c>
      <c r="C116" s="72">
        <f t="shared" si="20"/>
        <v>0</v>
      </c>
      <c r="D116" s="64">
        <f t="shared" si="21"/>
        <v>0</v>
      </c>
      <c r="E116" s="3">
        <f t="shared" si="22"/>
        <v>0</v>
      </c>
      <c r="F116" s="3">
        <f t="shared" si="23"/>
        <v>0</v>
      </c>
      <c r="G116" s="3">
        <f t="shared" si="24"/>
        <v>0</v>
      </c>
      <c r="H116" s="138">
        <f t="shared" si="25"/>
        <v>0</v>
      </c>
      <c r="I116" s="140">
        <f t="shared" si="26"/>
        <v>0</v>
      </c>
      <c r="J116" s="138">
        <f t="shared" si="27"/>
        <v>0</v>
      </c>
      <c r="K116" s="140">
        <f t="shared" si="28"/>
        <v>0</v>
      </c>
    </row>
    <row r="117" spans="1:11" x14ac:dyDescent="0.25">
      <c r="A117" s="62" t="s">
        <v>23</v>
      </c>
      <c r="B117" s="62" t="s">
        <v>285</v>
      </c>
      <c r="C117" s="72">
        <f t="shared" si="20"/>
        <v>1</v>
      </c>
      <c r="D117" s="64">
        <f t="shared" si="21"/>
        <v>1</v>
      </c>
      <c r="E117" s="3">
        <f t="shared" si="22"/>
        <v>0</v>
      </c>
      <c r="F117" s="3">
        <f t="shared" si="23"/>
        <v>0</v>
      </c>
      <c r="G117" s="3">
        <f t="shared" si="24"/>
        <v>1</v>
      </c>
      <c r="H117" s="138">
        <f t="shared" si="25"/>
        <v>1</v>
      </c>
      <c r="I117" s="140">
        <f t="shared" si="26"/>
        <v>0</v>
      </c>
      <c r="J117" s="138">
        <f t="shared" si="27"/>
        <v>0</v>
      </c>
      <c r="K117" s="140">
        <f t="shared" si="28"/>
        <v>1</v>
      </c>
    </row>
    <row r="118" spans="1:11" x14ac:dyDescent="0.25">
      <c r="A118" s="62" t="s">
        <v>23</v>
      </c>
      <c r="B118" s="62" t="s">
        <v>286</v>
      </c>
      <c r="C118" s="72">
        <f t="shared" si="20"/>
        <v>0</v>
      </c>
      <c r="D118" s="64">
        <f t="shared" si="21"/>
        <v>0</v>
      </c>
      <c r="E118" s="3">
        <f t="shared" si="22"/>
        <v>0</v>
      </c>
      <c r="F118" s="3">
        <f t="shared" si="23"/>
        <v>0</v>
      </c>
      <c r="G118" s="3">
        <f t="shared" si="24"/>
        <v>0</v>
      </c>
      <c r="H118" s="138">
        <f t="shared" si="25"/>
        <v>0</v>
      </c>
      <c r="I118" s="140">
        <f t="shared" si="26"/>
        <v>0</v>
      </c>
      <c r="J118" s="138">
        <f t="shared" si="27"/>
        <v>0</v>
      </c>
      <c r="K118" s="140">
        <f t="shared" si="28"/>
        <v>0</v>
      </c>
    </row>
    <row r="119" spans="1:11" x14ac:dyDescent="0.25">
      <c r="A119" s="62" t="s">
        <v>23</v>
      </c>
      <c r="B119" s="62" t="s">
        <v>287</v>
      </c>
      <c r="C119" s="72">
        <f t="shared" si="20"/>
        <v>0</v>
      </c>
      <c r="D119" s="64">
        <f t="shared" si="21"/>
        <v>0</v>
      </c>
      <c r="E119" s="3">
        <f t="shared" si="22"/>
        <v>0</v>
      </c>
      <c r="F119" s="3">
        <f t="shared" si="23"/>
        <v>0</v>
      </c>
      <c r="G119" s="3">
        <f t="shared" si="24"/>
        <v>0</v>
      </c>
      <c r="H119" s="138">
        <f t="shared" si="25"/>
        <v>0</v>
      </c>
      <c r="I119" s="140">
        <f t="shared" si="26"/>
        <v>0</v>
      </c>
      <c r="J119" s="138">
        <f t="shared" si="27"/>
        <v>0</v>
      </c>
      <c r="K119" s="140">
        <f t="shared" si="28"/>
        <v>0</v>
      </c>
    </row>
    <row r="120" spans="1:11" x14ac:dyDescent="0.25">
      <c r="A120" s="62" t="s">
        <v>23</v>
      </c>
      <c r="B120" s="62" t="s">
        <v>288</v>
      </c>
      <c r="C120" s="72">
        <f t="shared" si="20"/>
        <v>0</v>
      </c>
      <c r="D120" s="64">
        <f t="shared" si="21"/>
        <v>0</v>
      </c>
      <c r="E120" s="3">
        <f t="shared" si="22"/>
        <v>0</v>
      </c>
      <c r="F120" s="3">
        <f t="shared" si="23"/>
        <v>0</v>
      </c>
      <c r="G120" s="3">
        <f t="shared" si="24"/>
        <v>0</v>
      </c>
      <c r="H120" s="138">
        <f t="shared" si="25"/>
        <v>0</v>
      </c>
      <c r="I120" s="140">
        <f t="shared" si="26"/>
        <v>0</v>
      </c>
      <c r="J120" s="138">
        <f t="shared" si="27"/>
        <v>0</v>
      </c>
      <c r="K120" s="140">
        <f t="shared" si="28"/>
        <v>0</v>
      </c>
    </row>
    <row r="121" spans="1:11" x14ac:dyDescent="0.25">
      <c r="A121" s="62" t="s">
        <v>23</v>
      </c>
      <c r="B121" s="62" t="s">
        <v>289</v>
      </c>
      <c r="C121" s="72">
        <f t="shared" si="20"/>
        <v>0</v>
      </c>
      <c r="D121" s="64">
        <f t="shared" si="21"/>
        <v>0</v>
      </c>
      <c r="E121" s="3">
        <f t="shared" si="22"/>
        <v>0</v>
      </c>
      <c r="F121" s="3">
        <f t="shared" si="23"/>
        <v>0</v>
      </c>
      <c r="G121" s="3">
        <f t="shared" si="24"/>
        <v>0</v>
      </c>
      <c r="H121" s="138">
        <f t="shared" si="25"/>
        <v>0</v>
      </c>
      <c r="I121" s="140">
        <f t="shared" si="26"/>
        <v>0</v>
      </c>
      <c r="J121" s="138">
        <f t="shared" si="27"/>
        <v>0</v>
      </c>
      <c r="K121" s="140">
        <f t="shared" si="28"/>
        <v>0</v>
      </c>
    </row>
    <row r="122" spans="1:11" x14ac:dyDescent="0.25">
      <c r="A122" s="62" t="s">
        <v>23</v>
      </c>
      <c r="B122" s="62" t="s">
        <v>290</v>
      </c>
      <c r="C122" s="72">
        <f t="shared" si="20"/>
        <v>1</v>
      </c>
      <c r="D122" s="64">
        <f t="shared" si="21"/>
        <v>1</v>
      </c>
      <c r="E122" s="3">
        <f t="shared" si="22"/>
        <v>0</v>
      </c>
      <c r="F122" s="3">
        <f t="shared" si="23"/>
        <v>0</v>
      </c>
      <c r="G122" s="3">
        <f t="shared" si="24"/>
        <v>1</v>
      </c>
      <c r="H122" s="138">
        <f t="shared" si="25"/>
        <v>1</v>
      </c>
      <c r="I122" s="140">
        <f t="shared" si="26"/>
        <v>0</v>
      </c>
      <c r="J122" s="138">
        <f t="shared" si="27"/>
        <v>0</v>
      </c>
      <c r="K122" s="140">
        <f t="shared" si="28"/>
        <v>1</v>
      </c>
    </row>
    <row r="123" spans="1:11" x14ac:dyDescent="0.25">
      <c r="A123" s="111"/>
      <c r="B123" s="128"/>
      <c r="C123" s="128"/>
      <c r="D123" s="124"/>
      <c r="E123" s="125"/>
      <c r="F123" s="125"/>
      <c r="G123" s="125"/>
      <c r="I123" s="140"/>
      <c r="J123" s="140"/>
      <c r="K123" s="140"/>
    </row>
    <row r="124" spans="1:11" x14ac:dyDescent="0.25">
      <c r="A124" s="111"/>
      <c r="B124" s="128"/>
      <c r="C124" s="128"/>
      <c r="D124" s="124"/>
      <c r="E124" s="125"/>
      <c r="F124" s="125"/>
      <c r="G124" s="125"/>
      <c r="I124" s="140"/>
      <c r="J124" s="140"/>
      <c r="K124" s="140"/>
    </row>
    <row r="125" spans="1:11" x14ac:dyDescent="0.25">
      <c r="A125" s="111"/>
      <c r="B125" s="128"/>
      <c r="C125" s="128"/>
      <c r="D125" s="124"/>
      <c r="E125" s="125"/>
      <c r="F125" s="125"/>
      <c r="G125" s="125"/>
      <c r="I125" s="140"/>
      <c r="J125" s="140"/>
      <c r="K125" s="140"/>
    </row>
    <row r="126" spans="1:11" x14ac:dyDescent="0.25">
      <c r="A126" s="69" t="s">
        <v>88</v>
      </c>
      <c r="B126" s="99"/>
    </row>
    <row r="128" spans="1:11" x14ac:dyDescent="0.25">
      <c r="E128" s="33" t="s">
        <v>55</v>
      </c>
    </row>
    <row r="129" spans="1:5" ht="30" x14ac:dyDescent="0.25">
      <c r="A129" s="36" t="s">
        <v>54</v>
      </c>
      <c r="B129" s="119"/>
      <c r="C129" s="19"/>
      <c r="D129" s="32" t="s">
        <v>53</v>
      </c>
      <c r="E129" s="31">
        <v>0.3</v>
      </c>
    </row>
  </sheetData>
  <mergeCells count="10">
    <mergeCell ref="G4:G5"/>
    <mergeCell ref="D1:G1"/>
    <mergeCell ref="D2:G2"/>
    <mergeCell ref="D3:G3"/>
    <mergeCell ref="A1:A5"/>
    <mergeCell ref="C1:C5"/>
    <mergeCell ref="D4:D5"/>
    <mergeCell ref="E4:E5"/>
    <mergeCell ref="F4:F5"/>
    <mergeCell ref="B1: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1D398-110B-4D71-951A-A5E7C4657ACD}">
  <sheetPr>
    <tabColor rgb="FF002060"/>
  </sheetPr>
  <dimension ref="A1:L32"/>
  <sheetViews>
    <sheetView topLeftCell="A2" zoomScale="70" zoomScaleNormal="70" workbookViewId="0">
      <selection activeCell="E33" sqref="E33"/>
    </sheetView>
  </sheetViews>
  <sheetFormatPr defaultRowHeight="15" x14ac:dyDescent="0.25"/>
  <cols>
    <col min="1" max="1" width="33" customWidth="1"/>
    <col min="2" max="2" width="15.28515625" customWidth="1"/>
    <col min="3" max="3" width="14.28515625" customWidth="1"/>
    <col min="4" max="4" width="11.28515625" customWidth="1"/>
    <col min="5" max="7" width="33" customWidth="1"/>
    <col min="8" max="8" width="17.42578125" customWidth="1"/>
    <col min="9" max="9" width="16.28515625" customWidth="1"/>
    <col min="10" max="10" width="54.7109375" customWidth="1"/>
    <col min="11" max="11" width="19.85546875" customWidth="1"/>
    <col min="12" max="12" width="33" customWidth="1"/>
  </cols>
  <sheetData>
    <row r="1" spans="1:12" ht="120" customHeight="1" x14ac:dyDescent="0.25">
      <c r="A1" s="166" t="s">
        <v>0</v>
      </c>
      <c r="B1" s="166" t="s">
        <v>52</v>
      </c>
      <c r="C1" s="170" t="s">
        <v>141</v>
      </c>
      <c r="D1" s="173" t="s">
        <v>68</v>
      </c>
      <c r="E1" s="178" t="s">
        <v>1</v>
      </c>
      <c r="F1" s="179"/>
      <c r="G1" s="179"/>
      <c r="H1" s="180"/>
      <c r="I1" s="170" t="s">
        <v>143</v>
      </c>
      <c r="J1" s="118" t="s">
        <v>1</v>
      </c>
      <c r="K1" s="170" t="s">
        <v>136</v>
      </c>
      <c r="L1" s="118" t="s">
        <v>2</v>
      </c>
    </row>
    <row r="2" spans="1:12" ht="15" customHeight="1" x14ac:dyDescent="0.25">
      <c r="A2" s="166"/>
      <c r="B2" s="166"/>
      <c r="C2" s="171"/>
      <c r="D2" s="174"/>
      <c r="E2" s="175" t="s">
        <v>142</v>
      </c>
      <c r="F2" s="176"/>
      <c r="G2" s="176"/>
      <c r="H2" s="177"/>
      <c r="I2" s="171"/>
      <c r="J2" s="166" t="s">
        <v>144</v>
      </c>
      <c r="K2" s="171"/>
      <c r="L2" s="166" t="s">
        <v>145</v>
      </c>
    </row>
    <row r="3" spans="1:12" ht="15" customHeight="1" x14ac:dyDescent="0.25">
      <c r="A3" s="166"/>
      <c r="B3" s="166"/>
      <c r="C3" s="171"/>
      <c r="D3" s="174"/>
      <c r="E3" s="175" t="str">
        <f>E31*100&amp;"% degli allevamenti da controllare di grandi dimensioni, *§ "&amp;E32*100&amp;"% per le regioni con MENO di 200.000 animali e più di 350 allevamenti di grandi dimensioni e 350 di piccole dimensioni"</f>
        <v>35% degli allevamenti da controllare di grandi dimensioni, *§ 10% per le regioni con MENO di 200.000 animali e più di 350 allevamenti di grandi dimensioni e 350 di piccole dimensioni</v>
      </c>
      <c r="F3" s="176"/>
      <c r="G3" s="176"/>
      <c r="H3" s="177"/>
      <c r="I3" s="171"/>
      <c r="J3" s="166"/>
      <c r="K3" s="171"/>
      <c r="L3" s="166"/>
    </row>
    <row r="4" spans="1:12" x14ac:dyDescent="0.25">
      <c r="A4" s="166"/>
      <c r="B4" s="166"/>
      <c r="C4" s="171"/>
      <c r="D4" s="174"/>
      <c r="E4" s="175"/>
      <c r="F4" s="176"/>
      <c r="G4" s="176"/>
      <c r="H4" s="177"/>
      <c r="I4" s="171"/>
      <c r="J4" s="166"/>
      <c r="K4" s="171"/>
      <c r="L4" s="166"/>
    </row>
    <row r="5" spans="1:12" ht="15" customHeight="1" x14ac:dyDescent="0.25">
      <c r="A5" s="166"/>
      <c r="B5" s="166"/>
      <c r="C5" s="171"/>
      <c r="D5" s="171" t="s">
        <v>65</v>
      </c>
      <c r="E5" s="166" t="s">
        <v>133</v>
      </c>
      <c r="F5" s="170" t="s">
        <v>134</v>
      </c>
      <c r="G5" s="170" t="s">
        <v>135</v>
      </c>
      <c r="H5" s="170" t="s">
        <v>24</v>
      </c>
      <c r="I5" s="171"/>
      <c r="J5" s="181" t="str">
        <f>F31*100&amp;"% degli allevamenti da controllare di piccole dimensioni, *§ "&amp;F32*100&amp;"% per le regioni con meno di 200.000 animali e più di 350 allevamenti di grandi dimensioni e 350 di piccole dimensioni"</f>
        <v>1% degli allevamenti da controllare di piccole dimensioni, *§ 0,1% per le regioni con meno di 200.000 animali e più di 350 allevamenti di grandi dimensioni e 350 di piccole dimensioni</v>
      </c>
      <c r="K5" s="171"/>
      <c r="L5" s="166" t="s">
        <v>57</v>
      </c>
    </row>
    <row r="6" spans="1:12" x14ac:dyDescent="0.25">
      <c r="A6" s="166"/>
      <c r="B6" s="166"/>
      <c r="C6" s="172"/>
      <c r="D6" s="172"/>
      <c r="E6" s="166"/>
      <c r="F6" s="172"/>
      <c r="G6" s="172"/>
      <c r="H6" s="172"/>
      <c r="I6" s="172"/>
      <c r="J6" s="182"/>
      <c r="K6" s="172"/>
      <c r="L6" s="166"/>
    </row>
    <row r="7" spans="1:12" x14ac:dyDescent="0.25">
      <c r="A7" s="59" t="s">
        <v>3</v>
      </c>
      <c r="B7" s="60">
        <f t="shared" ref="B7:B27" si="0">C7+I7</f>
        <v>611</v>
      </c>
      <c r="C7" s="5">
        <f>SUMIFS(Suino!$D:$D,Suino!$A:$A,A7)</f>
        <v>140</v>
      </c>
      <c r="D7" s="9" t="s">
        <v>66</v>
      </c>
      <c r="E7" s="5">
        <f>SUMIFS(Suino!$F:$F,Suino!$A:$A,A7)</f>
        <v>29</v>
      </c>
      <c r="F7" s="6">
        <f>SUMIFS(Suino!$G:$G,Suino!$A:$A,A7)</f>
        <v>18</v>
      </c>
      <c r="G7" s="6">
        <f>SUMIFS(Suino!$H:$H,Suino!$A:$A,A7)</f>
        <v>4</v>
      </c>
      <c r="H7" s="6">
        <f>E7+F7+G7</f>
        <v>51</v>
      </c>
      <c r="I7" s="70">
        <f>SUMIFS(Suino!$J:$J,Suino!$A:$A,A7)</f>
        <v>471</v>
      </c>
      <c r="J7" s="6">
        <f>SUMIFS(Suino!$K:$K,Suino!$A:$A,A7)</f>
        <v>6</v>
      </c>
      <c r="K7" s="3">
        <f>J7+G7+F7+E7</f>
        <v>57</v>
      </c>
      <c r="L7" s="71">
        <f>SUMIFS(Suino!$M:$M,Suino!$A:$A,A7)</f>
        <v>29</v>
      </c>
    </row>
    <row r="8" spans="1:12" x14ac:dyDescent="0.25">
      <c r="A8" s="62" t="s">
        <v>4</v>
      </c>
      <c r="B8" s="60">
        <f t="shared" si="0"/>
        <v>322</v>
      </c>
      <c r="C8" s="5">
        <f>SUMIFS(Suino!$D:$D,Suino!$A:$A,A8)</f>
        <v>122</v>
      </c>
      <c r="D8" s="9" t="s">
        <v>66</v>
      </c>
      <c r="E8" s="5">
        <f>SUMIFS(Suino!$F:$F,Suino!$A:$A,A8)</f>
        <v>27</v>
      </c>
      <c r="F8" s="6">
        <f>SUMIFS(Suino!$G:$G,Suino!$A:$A,A8)</f>
        <v>15</v>
      </c>
      <c r="G8" s="6">
        <f>SUMIFS(Suino!$H:$H,Suino!$A:$A,A8)</f>
        <v>2</v>
      </c>
      <c r="H8" s="6">
        <f t="shared" ref="H8:H27" si="1">E8+F8+G8</f>
        <v>44</v>
      </c>
      <c r="I8" s="70">
        <f>SUMIFS(Suino!$J:$J,Suino!$A:$A,A8)</f>
        <v>200</v>
      </c>
      <c r="J8" s="6">
        <f>SUMIFS(Suino!$K:$K,Suino!$A:$A,A8)</f>
        <v>3</v>
      </c>
      <c r="K8" s="3">
        <f t="shared" ref="K8:K27" si="2">J8+G8+F8+E8</f>
        <v>47</v>
      </c>
      <c r="L8" s="71">
        <f>SUMIFS(Suino!$M:$M,Suino!$A:$A,A8)</f>
        <v>25</v>
      </c>
    </row>
    <row r="9" spans="1:12" x14ac:dyDescent="0.25">
      <c r="A9" s="62" t="s">
        <v>5</v>
      </c>
      <c r="B9" s="60">
        <f t="shared" si="0"/>
        <v>561</v>
      </c>
      <c r="C9" s="5">
        <f>SUMIFS(Suino!$D:$D,Suino!$A:$A,A9)</f>
        <v>204</v>
      </c>
      <c r="D9" s="9" t="s">
        <v>66</v>
      </c>
      <c r="E9" s="5">
        <f>SUMIFS(Suino!$F:$F,Suino!$A:$A,A9)</f>
        <v>45</v>
      </c>
      <c r="F9" s="6">
        <f>SUMIFS(Suino!$G:$G,Suino!$A:$A,A9)</f>
        <v>24</v>
      </c>
      <c r="G9" s="6">
        <f>SUMIFS(Suino!$H:$H,Suino!$A:$A,A9)</f>
        <v>3</v>
      </c>
      <c r="H9" s="6">
        <f t="shared" si="1"/>
        <v>72</v>
      </c>
      <c r="I9" s="70">
        <f>SUMIFS(Suino!$J:$J,Suino!$A:$A,A9)</f>
        <v>357</v>
      </c>
      <c r="J9" s="6">
        <f>SUMIFS(Suino!$K:$K,Suino!$A:$A,A9)</f>
        <v>7</v>
      </c>
      <c r="K9" s="3">
        <f t="shared" si="2"/>
        <v>79</v>
      </c>
      <c r="L9" s="71">
        <f>SUMIFS(Suino!$M:$M,Suino!$A:$A,A9)</f>
        <v>43</v>
      </c>
    </row>
    <row r="10" spans="1:12" x14ac:dyDescent="0.25">
      <c r="A10" s="62" t="s">
        <v>6</v>
      </c>
      <c r="B10" s="60">
        <f t="shared" si="0"/>
        <v>590</v>
      </c>
      <c r="C10" s="5">
        <f>SUMIFS(Suino!$D:$D,Suino!$A:$A,A10)</f>
        <v>241</v>
      </c>
      <c r="D10" s="9" t="s">
        <v>66</v>
      </c>
      <c r="E10" s="5">
        <f>SUMIFS(Suino!$F:$F,Suino!$A:$A,A10)</f>
        <v>56</v>
      </c>
      <c r="F10" s="6">
        <f>SUMIFS(Suino!$G:$G,Suino!$A:$A,A10)</f>
        <v>29</v>
      </c>
      <c r="G10" s="6">
        <f>SUMIFS(Suino!$H:$H,Suino!$A:$A,A10)</f>
        <v>4</v>
      </c>
      <c r="H10" s="6">
        <f t="shared" si="1"/>
        <v>89</v>
      </c>
      <c r="I10" s="70">
        <f>SUMIFS(Suino!$J:$J,Suino!$A:$A,A10)</f>
        <v>349</v>
      </c>
      <c r="J10" s="6">
        <f>SUMIFS(Suino!$K:$K,Suino!$A:$A,A10)</f>
        <v>8</v>
      </c>
      <c r="K10" s="3">
        <f t="shared" si="2"/>
        <v>97</v>
      </c>
      <c r="L10" s="71">
        <f>SUMIFS(Suino!$M:$M,Suino!$A:$A,A10)</f>
        <v>51</v>
      </c>
    </row>
    <row r="11" spans="1:12" x14ac:dyDescent="0.25">
      <c r="A11" s="62" t="s">
        <v>7</v>
      </c>
      <c r="B11" s="60">
        <f t="shared" si="0"/>
        <v>960</v>
      </c>
      <c r="C11" s="5">
        <f>SUMIFS(Suino!$D:$D,Suino!$A:$A,A11)</f>
        <v>730</v>
      </c>
      <c r="D11" s="9" t="s">
        <v>67</v>
      </c>
      <c r="E11" s="5">
        <f>SUMIFS(Suino!$F:$F,Suino!$A:$A,A11)</f>
        <v>160</v>
      </c>
      <c r="F11" s="6">
        <f>SUMIFS(Suino!$G:$G,Suino!$A:$A,A11)</f>
        <v>89</v>
      </c>
      <c r="G11" s="6">
        <f>SUMIFS(Suino!$H:$H,Suino!$A:$A,A11)</f>
        <v>12</v>
      </c>
      <c r="H11" s="6">
        <f t="shared" si="1"/>
        <v>261</v>
      </c>
      <c r="I11" s="70">
        <f>SUMIFS(Suino!$J:$J,Suino!$A:$A,A11)</f>
        <v>230</v>
      </c>
      <c r="J11" s="6">
        <f>SUMIFS(Suino!$K:$K,Suino!$A:$A,A11)</f>
        <v>11</v>
      </c>
      <c r="K11" s="3">
        <f t="shared" si="2"/>
        <v>272</v>
      </c>
      <c r="L11" s="71">
        <f>SUMIFS(Suino!$M:$M,Suino!$A:$A,A11)</f>
        <v>149</v>
      </c>
    </row>
    <row r="12" spans="1:12" x14ac:dyDescent="0.25">
      <c r="A12" s="62" t="s">
        <v>8</v>
      </c>
      <c r="B12" s="60">
        <f t="shared" si="0"/>
        <v>352</v>
      </c>
      <c r="C12" s="5">
        <f>SUMIFS(Suino!$D:$D,Suino!$A:$A,A12)</f>
        <v>147</v>
      </c>
      <c r="D12" s="9" t="s">
        <v>67</v>
      </c>
      <c r="E12" s="5">
        <f>SUMIFS(Suino!$F:$F,Suino!$A:$A,A12)</f>
        <v>33</v>
      </c>
      <c r="F12" s="6">
        <f>SUMIFS(Suino!$G:$G,Suino!$A:$A,A12)</f>
        <v>18</v>
      </c>
      <c r="G12" s="6">
        <f>SUMIFS(Suino!$H:$H,Suino!$A:$A,A12)</f>
        <v>2</v>
      </c>
      <c r="H12" s="6">
        <f t="shared" si="1"/>
        <v>53</v>
      </c>
      <c r="I12" s="70">
        <f>SUMIFS(Suino!$J:$J,Suino!$A:$A,A12)</f>
        <v>205</v>
      </c>
      <c r="J12" s="6">
        <f>SUMIFS(Suino!$K:$K,Suino!$A:$A,A12)</f>
        <v>4</v>
      </c>
      <c r="K12" s="3">
        <f t="shared" si="2"/>
        <v>57</v>
      </c>
      <c r="L12" s="71">
        <f>SUMIFS(Suino!$M:$M,Suino!$A:$A,A12)</f>
        <v>30</v>
      </c>
    </row>
    <row r="13" spans="1:12" x14ac:dyDescent="0.25">
      <c r="A13" s="62" t="s">
        <v>9</v>
      </c>
      <c r="B13" s="60">
        <f t="shared" si="0"/>
        <v>539</v>
      </c>
      <c r="C13" s="5">
        <f>SUMIFS(Suino!$D:$D,Suino!$A:$A,A13)</f>
        <v>193</v>
      </c>
      <c r="D13" s="9" t="s">
        <v>66</v>
      </c>
      <c r="E13" s="5">
        <f>SUMIFS(Suino!$F:$F,Suino!$A:$A,A13)</f>
        <v>47</v>
      </c>
      <c r="F13" s="6">
        <f>SUMIFS(Suino!$G:$G,Suino!$A:$A,A13)</f>
        <v>22</v>
      </c>
      <c r="G13" s="6">
        <f>SUMIFS(Suino!$H:$H,Suino!$A:$A,A13)</f>
        <v>3</v>
      </c>
      <c r="H13" s="6">
        <f t="shared" si="1"/>
        <v>72</v>
      </c>
      <c r="I13" s="70">
        <f>SUMIFS(Suino!$J:$J,Suino!$A:$A,A13)</f>
        <v>346</v>
      </c>
      <c r="J13" s="6">
        <f>SUMIFS(Suino!$K:$K,Suino!$A:$A,A13)</f>
        <v>12</v>
      </c>
      <c r="K13" s="3">
        <f t="shared" si="2"/>
        <v>84</v>
      </c>
      <c r="L13" s="71">
        <f>SUMIFS(Suino!$M:$M,Suino!$A:$A,A13)</f>
        <v>42</v>
      </c>
    </row>
    <row r="14" spans="1:12" x14ac:dyDescent="0.25">
      <c r="A14" s="62" t="s">
        <v>10</v>
      </c>
      <c r="B14" s="60">
        <f t="shared" si="0"/>
        <v>58</v>
      </c>
      <c r="C14" s="5">
        <f>SUMIFS(Suino!$D:$D,Suino!$A:$A,A14)</f>
        <v>9</v>
      </c>
      <c r="D14" s="9" t="s">
        <v>66</v>
      </c>
      <c r="E14" s="5">
        <f>SUMIFS(Suino!$F:$F,Suino!$A:$A,A14)</f>
        <v>5</v>
      </c>
      <c r="F14" s="6">
        <f>SUMIFS(Suino!$G:$G,Suino!$A:$A,A14)</f>
        <v>0</v>
      </c>
      <c r="G14" s="6">
        <f>SUMIFS(Suino!$H:$H,Suino!$A:$A,A14)</f>
        <v>0</v>
      </c>
      <c r="H14" s="6">
        <f t="shared" si="1"/>
        <v>5</v>
      </c>
      <c r="I14" s="70">
        <f>SUMIFS(Suino!$J:$J,Suino!$A:$A,A14)</f>
        <v>49</v>
      </c>
      <c r="J14" s="6">
        <f>SUMIFS(Suino!$K:$K,Suino!$A:$A,A14)</f>
        <v>5</v>
      </c>
      <c r="K14" s="3">
        <f t="shared" si="2"/>
        <v>10</v>
      </c>
      <c r="L14" s="71">
        <f>SUMIFS(Suino!$M:$M,Suino!$A:$A,A14)</f>
        <v>4</v>
      </c>
    </row>
    <row r="15" spans="1:12" x14ac:dyDescent="0.25">
      <c r="A15" s="62" t="s">
        <v>11</v>
      </c>
      <c r="B15" s="60">
        <f t="shared" si="0"/>
        <v>2411</v>
      </c>
      <c r="C15" s="5">
        <f>SUMIFS(Suino!$D:$D,Suino!$A:$A,A15)</f>
        <v>1832</v>
      </c>
      <c r="D15" s="9" t="s">
        <v>67</v>
      </c>
      <c r="E15" s="5">
        <f>SUMIFS(Suino!$F:$F,Suino!$A:$A,A15)</f>
        <v>388</v>
      </c>
      <c r="F15" s="6">
        <f>SUMIFS(Suino!$G:$G,Suino!$A:$A,A15)</f>
        <v>224</v>
      </c>
      <c r="G15" s="6">
        <f>SUMIFS(Suino!$H:$H,Suino!$A:$A,A15)</f>
        <v>32</v>
      </c>
      <c r="H15" s="6">
        <f t="shared" si="1"/>
        <v>644</v>
      </c>
      <c r="I15" s="70">
        <f>SUMIFS(Suino!$J:$J,Suino!$A:$A,A15)</f>
        <v>579</v>
      </c>
      <c r="J15" s="6">
        <f>SUMIFS(Suino!$K:$K,Suino!$A:$A,A15)</f>
        <v>9</v>
      </c>
      <c r="K15" s="3">
        <f t="shared" si="2"/>
        <v>653</v>
      </c>
      <c r="L15" s="71">
        <f>SUMIFS(Suino!$M:$M,Suino!$A:$A,A15)</f>
        <v>369</v>
      </c>
    </row>
    <row r="16" spans="1:12" x14ac:dyDescent="0.25">
      <c r="A16" s="62" t="s">
        <v>12</v>
      </c>
      <c r="B16" s="60">
        <f t="shared" si="0"/>
        <v>564</v>
      </c>
      <c r="C16" s="5">
        <f>SUMIFS(Suino!$D:$D,Suino!$A:$A,A16)</f>
        <v>169</v>
      </c>
      <c r="D16" s="9" t="s">
        <v>66</v>
      </c>
      <c r="E16" s="5">
        <f>SUMIFS(Suino!$F:$F,Suino!$A:$A,A16)</f>
        <v>37</v>
      </c>
      <c r="F16" s="6">
        <f>SUMIFS(Suino!$G:$G,Suino!$A:$A,A16)</f>
        <v>21</v>
      </c>
      <c r="G16" s="6">
        <f>SUMIFS(Suino!$H:$H,Suino!$A:$A,A16)</f>
        <v>4</v>
      </c>
      <c r="H16" s="6">
        <f t="shared" si="1"/>
        <v>62</v>
      </c>
      <c r="I16" s="70">
        <f>SUMIFS(Suino!$J:$J,Suino!$A:$A,A16)</f>
        <v>395</v>
      </c>
      <c r="J16" s="6">
        <f>SUMIFS(Suino!$K:$K,Suino!$A:$A,A16)</f>
        <v>7</v>
      </c>
      <c r="K16" s="3">
        <f t="shared" si="2"/>
        <v>69</v>
      </c>
      <c r="L16" s="71">
        <f>SUMIFS(Suino!$M:$M,Suino!$A:$A,A16)</f>
        <v>36</v>
      </c>
    </row>
    <row r="17" spans="1:12" x14ac:dyDescent="0.25">
      <c r="A17" s="62" t="s">
        <v>13</v>
      </c>
      <c r="B17" s="60">
        <f t="shared" si="0"/>
        <v>229</v>
      </c>
      <c r="C17" s="5">
        <f>SUMIFS(Suino!$D:$D,Suino!$A:$A,A17)</f>
        <v>67</v>
      </c>
      <c r="D17" s="61" t="s">
        <v>66</v>
      </c>
      <c r="E17" s="5">
        <f>SUMIFS(Suino!$F:$F,Suino!$A:$A,A17)</f>
        <v>16</v>
      </c>
      <c r="F17" s="6">
        <f>SUMIFS(Suino!$G:$G,Suino!$A:$A,A17)</f>
        <v>8</v>
      </c>
      <c r="G17" s="6">
        <f>SUMIFS(Suino!$H:$H,Suino!$A:$A,A17)</f>
        <v>1</v>
      </c>
      <c r="H17" s="6">
        <f t="shared" si="1"/>
        <v>25</v>
      </c>
      <c r="I17" s="70">
        <f>SUMIFS(Suino!$J:$J,Suino!$A:$A,A17)</f>
        <v>162</v>
      </c>
      <c r="J17" s="6">
        <f>SUMIFS(Suino!$K:$K,Suino!$A:$A,A17)</f>
        <v>5</v>
      </c>
      <c r="K17" s="3">
        <f t="shared" si="2"/>
        <v>30</v>
      </c>
      <c r="L17" s="71">
        <f>SUMIFS(Suino!$M:$M,Suino!$A:$A,A17)</f>
        <v>15</v>
      </c>
    </row>
    <row r="18" spans="1:12" x14ac:dyDescent="0.25">
      <c r="A18" s="62" t="s">
        <v>14</v>
      </c>
      <c r="B18" s="60">
        <f t="shared" si="0"/>
        <v>1235</v>
      </c>
      <c r="C18" s="5">
        <f>SUMIFS(Suino!$D:$D,Suino!$A:$A,A18)</f>
        <v>1029</v>
      </c>
      <c r="D18" s="61" t="s">
        <v>67</v>
      </c>
      <c r="E18" s="5">
        <f>SUMIFS(Suino!$F:$F,Suino!$A:$A,A18)</f>
        <v>222</v>
      </c>
      <c r="F18" s="6">
        <f>SUMIFS(Suino!$G:$G,Suino!$A:$A,A18)</f>
        <v>126</v>
      </c>
      <c r="G18" s="6">
        <f>SUMIFS(Suino!$H:$H,Suino!$A:$A,A18)</f>
        <v>17</v>
      </c>
      <c r="H18" s="6">
        <f t="shared" si="1"/>
        <v>365</v>
      </c>
      <c r="I18" s="70">
        <f>SUMIFS(Suino!$J:$J,Suino!$A:$A,A18)</f>
        <v>206</v>
      </c>
      <c r="J18" s="6">
        <f>SUMIFS(Suino!$K:$K,Suino!$A:$A,A18)</f>
        <v>11</v>
      </c>
      <c r="K18" s="3">
        <f t="shared" si="2"/>
        <v>376</v>
      </c>
      <c r="L18" s="71">
        <f>SUMIFS(Suino!$M:$M,Suino!$A:$A,A18)</f>
        <v>210</v>
      </c>
    </row>
    <row r="19" spans="1:12" x14ac:dyDescent="0.25">
      <c r="A19" s="62" t="s">
        <v>15</v>
      </c>
      <c r="B19" s="60">
        <f t="shared" si="0"/>
        <v>467</v>
      </c>
      <c r="C19" s="5">
        <f>SUMIFS(Suino!$D:$D,Suino!$A:$A,A19)</f>
        <v>121</v>
      </c>
      <c r="D19" s="61" t="s">
        <v>66</v>
      </c>
      <c r="E19" s="5">
        <f>SUMIFS(Suino!$F:$F,Suino!$A:$A,A19)</f>
        <v>28</v>
      </c>
      <c r="F19" s="6">
        <f>SUMIFS(Suino!$G:$G,Suino!$A:$A,A19)</f>
        <v>15</v>
      </c>
      <c r="G19" s="6">
        <f>SUMIFS(Suino!$H:$H,Suino!$A:$A,A19)</f>
        <v>2</v>
      </c>
      <c r="H19" s="6">
        <f t="shared" si="1"/>
        <v>45</v>
      </c>
      <c r="I19" s="70">
        <f>SUMIFS(Suino!$J:$J,Suino!$A:$A,A19)</f>
        <v>346</v>
      </c>
      <c r="J19" s="6">
        <f>SUMIFS(Suino!$K:$K,Suino!$A:$A,A19)</f>
        <v>7</v>
      </c>
      <c r="K19" s="3">
        <f t="shared" si="2"/>
        <v>52</v>
      </c>
      <c r="L19" s="71">
        <f>SUMIFS(Suino!$M:$M,Suino!$A:$A,A19)</f>
        <v>27</v>
      </c>
    </row>
    <row r="20" spans="1:12" x14ac:dyDescent="0.25">
      <c r="A20" s="62" t="s">
        <v>69</v>
      </c>
      <c r="B20" s="64">
        <f t="shared" si="0"/>
        <v>8151</v>
      </c>
      <c r="C20" s="5">
        <f>SUMIFS(Suino!$D:$D,Suino!$A:$A,A20)</f>
        <v>1824</v>
      </c>
      <c r="D20" s="61" t="s">
        <v>66</v>
      </c>
      <c r="E20" s="5">
        <f>SUMIFS(Suino!$F:$F,Suino!$A:$A,A20)</f>
        <v>112</v>
      </c>
      <c r="F20" s="6">
        <f>SUMIFS(Suino!$G:$G,Suino!$A:$A,A20)</f>
        <v>64</v>
      </c>
      <c r="G20" s="6">
        <f>SUMIFS(Suino!$H:$H,Suino!$A:$A,A20)</f>
        <v>9</v>
      </c>
      <c r="H20" s="6">
        <f t="shared" si="1"/>
        <v>185</v>
      </c>
      <c r="I20" s="70">
        <f>SUMIFS(Suino!$J:$J,Suino!$A:$A,A20)</f>
        <v>6327</v>
      </c>
      <c r="J20" s="6">
        <f>SUMIFS(Suino!$K:$K,Suino!$A:$A,A20)</f>
        <v>12</v>
      </c>
      <c r="K20" s="3">
        <f t="shared" si="2"/>
        <v>197</v>
      </c>
      <c r="L20" s="71">
        <f>SUMIFS(Suino!$M:$M,Suino!$A:$A,A20)</f>
        <v>368</v>
      </c>
    </row>
    <row r="21" spans="1:12" x14ac:dyDescent="0.25">
      <c r="A21" s="62" t="s">
        <v>70</v>
      </c>
      <c r="B21" s="3">
        <f t="shared" si="0"/>
        <v>1117</v>
      </c>
      <c r="C21" s="5">
        <f>SUMIFS(Suino!$D:$D,Suino!$A:$A,A21)</f>
        <v>396</v>
      </c>
      <c r="D21" s="61" t="s">
        <v>66</v>
      </c>
      <c r="E21" s="5">
        <f>SUMIFS(Suino!$F:$F,Suino!$A:$A,A21)</f>
        <v>29</v>
      </c>
      <c r="F21" s="6">
        <f>SUMIFS(Suino!$G:$G,Suino!$A:$A,A21)</f>
        <v>13</v>
      </c>
      <c r="G21" s="6">
        <f>SUMIFS(Suino!$H:$H,Suino!$A:$A,A21)</f>
        <v>1</v>
      </c>
      <c r="H21" s="6">
        <f t="shared" si="1"/>
        <v>43</v>
      </c>
      <c r="I21" s="70">
        <f>SUMIFS(Suino!$J:$J,Suino!$A:$A,A21)</f>
        <v>721</v>
      </c>
      <c r="J21" s="6">
        <f>SUMIFS(Suino!$K:$K,Suino!$A:$A,A21)</f>
        <v>9</v>
      </c>
      <c r="K21" s="3">
        <f t="shared" si="2"/>
        <v>52</v>
      </c>
      <c r="L21" s="71">
        <f>SUMIFS(Suino!$M:$M,Suino!$A:$A,A21)</f>
        <v>82</v>
      </c>
    </row>
    <row r="22" spans="1:12" x14ac:dyDescent="0.25">
      <c r="A22" s="62" t="s">
        <v>18</v>
      </c>
      <c r="B22" s="64">
        <f t="shared" si="0"/>
        <v>723</v>
      </c>
      <c r="C22" s="5">
        <f>SUMIFS(Suino!$D:$D,Suino!$A:$A,A22)</f>
        <v>256</v>
      </c>
      <c r="D22" s="61" t="s">
        <v>66</v>
      </c>
      <c r="E22" s="5">
        <f>SUMIFS(Suino!$F:$F,Suino!$A:$A,A22)</f>
        <v>55</v>
      </c>
      <c r="F22" s="6">
        <f>SUMIFS(Suino!$G:$G,Suino!$A:$A,A22)</f>
        <v>31</v>
      </c>
      <c r="G22" s="6">
        <f>SUMIFS(Suino!$H:$H,Suino!$A:$A,A22)</f>
        <v>5</v>
      </c>
      <c r="H22" s="6">
        <f t="shared" si="1"/>
        <v>91</v>
      </c>
      <c r="I22" s="70">
        <f>SUMIFS(Suino!$J:$J,Suino!$A:$A,A22)</f>
        <v>467</v>
      </c>
      <c r="J22" s="6">
        <f>SUMIFS(Suino!$K:$K,Suino!$A:$A,A22)</f>
        <v>6</v>
      </c>
      <c r="K22" s="3">
        <f t="shared" si="2"/>
        <v>97</v>
      </c>
      <c r="L22" s="71">
        <f>SUMIFS(Suino!$M:$M,Suino!$A:$A,A22)</f>
        <v>52</v>
      </c>
    </row>
    <row r="23" spans="1:12" x14ac:dyDescent="0.25">
      <c r="A23" s="62" t="s">
        <v>19</v>
      </c>
      <c r="B23" s="64">
        <f t="shared" si="0"/>
        <v>218</v>
      </c>
      <c r="C23" s="5">
        <f>SUMIFS(Suino!$D:$D,Suino!$A:$A,A23)</f>
        <v>31</v>
      </c>
      <c r="D23" s="61" t="s">
        <v>66</v>
      </c>
      <c r="E23" s="5">
        <f>SUMIFS(Suino!$F:$F,Suino!$A:$A,A23)</f>
        <v>6</v>
      </c>
      <c r="F23" s="6">
        <f>SUMIFS(Suino!$G:$G,Suino!$A:$A,A23)</f>
        <v>4</v>
      </c>
      <c r="G23" s="6">
        <f>SUMIFS(Suino!$H:$H,Suino!$A:$A,A23)</f>
        <v>1</v>
      </c>
      <c r="H23" s="6">
        <f t="shared" si="1"/>
        <v>11</v>
      </c>
      <c r="I23" s="70">
        <f>SUMIFS(Suino!$J:$J,Suino!$A:$A,A23)</f>
        <v>187</v>
      </c>
      <c r="J23" s="6">
        <f>SUMIFS(Suino!$K:$K,Suino!$A:$A,A23)</f>
        <v>2</v>
      </c>
      <c r="K23" s="3">
        <f t="shared" si="2"/>
        <v>13</v>
      </c>
      <c r="L23" s="71">
        <f>SUMIFS(Suino!$M:$M,Suino!$A:$A,A23)</f>
        <v>7</v>
      </c>
    </row>
    <row r="24" spans="1:12" x14ac:dyDescent="0.25">
      <c r="A24" s="62" t="s">
        <v>20</v>
      </c>
      <c r="B24" s="65">
        <f t="shared" si="0"/>
        <v>53</v>
      </c>
      <c r="C24" s="5">
        <f>SUMIFS(Suino!$D:$D,Suino!$A:$A,A24)</f>
        <v>6</v>
      </c>
      <c r="D24" s="9" t="s">
        <v>66</v>
      </c>
      <c r="E24" s="5">
        <f>SUMIFS(Suino!$F:$F,Suino!$A:$A,A24)</f>
        <v>2</v>
      </c>
      <c r="F24" s="6">
        <f>SUMIFS(Suino!$G:$G,Suino!$A:$A,A24)</f>
        <v>1</v>
      </c>
      <c r="G24" s="6">
        <f>SUMIFS(Suino!$H:$H,Suino!$A:$A,A24)</f>
        <v>0</v>
      </c>
      <c r="H24" s="6">
        <f t="shared" si="1"/>
        <v>3</v>
      </c>
      <c r="I24" s="70">
        <f>SUMIFS(Suino!$J:$J,Suino!$A:$A,A24)</f>
        <v>47</v>
      </c>
      <c r="J24" s="6">
        <f>SUMIFS(Suino!$K:$K,Suino!$A:$A,A24)</f>
        <v>1</v>
      </c>
      <c r="K24" s="3">
        <f t="shared" si="2"/>
        <v>4</v>
      </c>
      <c r="L24" s="71">
        <f>SUMIFS(Suino!$M:$M,Suino!$A:$A,A24)</f>
        <v>2</v>
      </c>
    </row>
    <row r="25" spans="1:12" x14ac:dyDescent="0.25">
      <c r="A25" s="62" t="s">
        <v>21</v>
      </c>
      <c r="B25" s="65">
        <f t="shared" si="0"/>
        <v>603</v>
      </c>
      <c r="C25" s="5">
        <f>SUMIFS(Suino!$D:$D,Suino!$A:$A,A25)</f>
        <v>240</v>
      </c>
      <c r="D25" s="9" t="s">
        <v>66</v>
      </c>
      <c r="E25" s="5">
        <f>SUMIFS(Suino!$F:$F,Suino!$A:$A,A25)</f>
        <v>52</v>
      </c>
      <c r="F25" s="6">
        <f>SUMIFS(Suino!$G:$G,Suino!$A:$A,A25)</f>
        <v>29</v>
      </c>
      <c r="G25" s="6">
        <f>SUMIFS(Suino!$H:$H,Suino!$A:$A,A25)</f>
        <v>4</v>
      </c>
      <c r="H25" s="6">
        <f t="shared" si="1"/>
        <v>85</v>
      </c>
      <c r="I25" s="70">
        <f>SUMIFS(Suino!$J:$J,Suino!$A:$A,A25)</f>
        <v>363</v>
      </c>
      <c r="J25" s="6">
        <f>SUMIFS(Suino!$K:$K,Suino!$A:$A,A25)</f>
        <v>4</v>
      </c>
      <c r="K25" s="3">
        <f t="shared" si="2"/>
        <v>89</v>
      </c>
      <c r="L25" s="71">
        <f>SUMIFS(Suino!$M:$M,Suino!$A:$A,A25)</f>
        <v>49</v>
      </c>
    </row>
    <row r="26" spans="1:12" x14ac:dyDescent="0.25">
      <c r="A26" s="62" t="s">
        <v>22</v>
      </c>
      <c r="B26" s="65">
        <f t="shared" si="0"/>
        <v>9</v>
      </c>
      <c r="C26" s="5">
        <f>SUMIFS(Suino!$D:$D,Suino!$A:$A,A26)</f>
        <v>2</v>
      </c>
      <c r="D26" s="9" t="s">
        <v>66</v>
      </c>
      <c r="E26" s="5">
        <f>SUMIFS(Suino!$F:$F,Suino!$A:$A,A26)</f>
        <v>1</v>
      </c>
      <c r="F26" s="6">
        <f>SUMIFS(Suino!$G:$G,Suino!$A:$A,A26)</f>
        <v>0</v>
      </c>
      <c r="G26" s="6">
        <f>SUMIFS(Suino!$H:$H,Suino!$A:$A,A26)</f>
        <v>0</v>
      </c>
      <c r="H26" s="6">
        <f t="shared" si="1"/>
        <v>1</v>
      </c>
      <c r="I26" s="70">
        <f>SUMIFS(Suino!$J:$J,Suino!$A:$A,A26)</f>
        <v>7</v>
      </c>
      <c r="J26" s="6">
        <f>SUMIFS(Suino!$K:$K,Suino!$A:$A,A26)</f>
        <v>1</v>
      </c>
      <c r="K26" s="3">
        <f t="shared" si="2"/>
        <v>2</v>
      </c>
      <c r="L26" s="71">
        <f>SUMIFS(Suino!$M:$M,Suino!$A:$A,A26)</f>
        <v>1</v>
      </c>
    </row>
    <row r="27" spans="1:12" x14ac:dyDescent="0.25">
      <c r="A27" s="62" t="s">
        <v>23</v>
      </c>
      <c r="B27" s="65">
        <f t="shared" si="0"/>
        <v>1040</v>
      </c>
      <c r="C27" s="5">
        <f>SUMIFS(Suino!$D:$D,Suino!$A:$A,A27)</f>
        <v>442</v>
      </c>
      <c r="D27" s="9" t="s">
        <v>67</v>
      </c>
      <c r="E27" s="5">
        <f>SUMIFS(Suino!$F:$F,Suino!$A:$A,A27)</f>
        <v>95</v>
      </c>
      <c r="F27" s="6">
        <f>SUMIFS(Suino!$G:$G,Suino!$A:$A,A27)</f>
        <v>55</v>
      </c>
      <c r="G27" s="6">
        <f>SUMIFS(Suino!$H:$H,Suino!$A:$A,A27)</f>
        <v>8</v>
      </c>
      <c r="H27" s="6">
        <f t="shared" si="1"/>
        <v>158</v>
      </c>
      <c r="I27" s="70">
        <f>SUMIFS(Suino!$J:$J,Suino!$A:$A,A27)</f>
        <v>598</v>
      </c>
      <c r="J27" s="6">
        <f>SUMIFS(Suino!$K:$K,Suino!$A:$A,A27)</f>
        <v>11</v>
      </c>
      <c r="K27" s="3">
        <f t="shared" si="2"/>
        <v>169</v>
      </c>
      <c r="L27" s="71">
        <f>SUMIFS(Suino!$M:$M,Suino!$A:$A,A27)</f>
        <v>92</v>
      </c>
    </row>
    <row r="28" spans="1:12" x14ac:dyDescent="0.25">
      <c r="A28" s="131" t="s">
        <v>24</v>
      </c>
      <c r="B28" s="26">
        <f>C28+I28</f>
        <v>20813</v>
      </c>
      <c r="C28" s="25">
        <f>SUM(C7:C27)</f>
        <v>8201</v>
      </c>
      <c r="D28" s="25"/>
      <c r="E28" s="130">
        <f>SUM(E7:E27)</f>
        <v>1445</v>
      </c>
      <c r="F28" s="130">
        <f t="shared" ref="F28:L28" si="3">SUM(F7:F27)</f>
        <v>806</v>
      </c>
      <c r="G28" s="130">
        <f t="shared" si="3"/>
        <v>114</v>
      </c>
      <c r="H28" s="130">
        <f>SUM(H7:H27)</f>
        <v>2365</v>
      </c>
      <c r="I28" s="26">
        <f>SUM(I7:I27)</f>
        <v>12612</v>
      </c>
      <c r="J28" s="26">
        <f t="shared" si="3"/>
        <v>141</v>
      </c>
      <c r="K28" s="26">
        <f t="shared" si="3"/>
        <v>2506</v>
      </c>
      <c r="L28" s="26">
        <f t="shared" si="3"/>
        <v>1683</v>
      </c>
    </row>
    <row r="29" spans="1:12" x14ac:dyDescent="0.25">
      <c r="A29" s="19"/>
      <c r="B29" s="109"/>
      <c r="C29" s="19"/>
      <c r="D29" s="19"/>
      <c r="E29" s="19"/>
      <c r="F29" s="19"/>
      <c r="G29" s="19"/>
      <c r="H29" s="19"/>
      <c r="I29" s="19"/>
      <c r="J29" s="19"/>
      <c r="K29" s="19"/>
      <c r="L29" s="19"/>
    </row>
    <row r="30" spans="1:12" x14ac:dyDescent="0.25">
      <c r="D30" s="118" t="s">
        <v>53</v>
      </c>
      <c r="E30" s="118" t="s">
        <v>55</v>
      </c>
      <c r="F30" s="118" t="s">
        <v>56</v>
      </c>
      <c r="G30" s="85"/>
      <c r="I30" s="19"/>
      <c r="J30" s="19"/>
      <c r="K30" s="19"/>
      <c r="L30" s="19"/>
    </row>
    <row r="31" spans="1:12" ht="15" customHeight="1" x14ac:dyDescent="0.25">
      <c r="A31" s="169"/>
      <c r="B31" s="19"/>
      <c r="D31" s="32" t="s">
        <v>71</v>
      </c>
      <c r="E31" s="132">
        <f>Suino!F126</f>
        <v>0.35</v>
      </c>
      <c r="F31" s="133">
        <f>Suino!G126</f>
        <v>0.01</v>
      </c>
      <c r="I31" s="19"/>
      <c r="J31" s="19"/>
      <c r="K31" s="19"/>
      <c r="L31" s="19"/>
    </row>
    <row r="32" spans="1:12" x14ac:dyDescent="0.25">
      <c r="A32" s="169"/>
      <c r="B32" s="19"/>
      <c r="D32" s="32" t="s">
        <v>72</v>
      </c>
      <c r="E32" s="132">
        <f>Suino!F127</f>
        <v>0.1</v>
      </c>
      <c r="F32" s="133">
        <f>Suino!G127</f>
        <v>1E-3</v>
      </c>
      <c r="I32" s="19"/>
      <c r="J32" s="19"/>
      <c r="K32" s="19"/>
      <c r="L32" s="19"/>
    </row>
  </sheetData>
  <mergeCells count="19">
    <mergeCell ref="I1:I6"/>
    <mergeCell ref="J5:J6"/>
    <mergeCell ref="L5:L6"/>
    <mergeCell ref="A31:A32"/>
    <mergeCell ref="K1:K6"/>
    <mergeCell ref="E2:H2"/>
    <mergeCell ref="J2:J4"/>
    <mergeCell ref="L2:L4"/>
    <mergeCell ref="E3:H4"/>
    <mergeCell ref="D5:D6"/>
    <mergeCell ref="E5:E6"/>
    <mergeCell ref="F5:F6"/>
    <mergeCell ref="G5:G6"/>
    <mergeCell ref="H5:H6"/>
    <mergeCell ref="A1:A6"/>
    <mergeCell ref="B1:B6"/>
    <mergeCell ref="C1:C6"/>
    <mergeCell ref="D1:D4"/>
    <mergeCell ref="E1:H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18A84-339C-46C3-92E9-BEFAD38594A3}">
  <sheetPr>
    <tabColor rgb="FF002060"/>
  </sheetPr>
  <dimension ref="A1:F31"/>
  <sheetViews>
    <sheetView topLeftCell="A10" workbookViewId="0">
      <selection activeCell="D31" sqref="D31"/>
    </sheetView>
  </sheetViews>
  <sheetFormatPr defaultRowHeight="15" x14ac:dyDescent="0.25"/>
  <cols>
    <col min="1" max="4" width="30" customWidth="1"/>
    <col min="5" max="5" width="26.85546875" customWidth="1"/>
    <col min="6" max="6" width="14.5703125" customWidth="1"/>
  </cols>
  <sheetData>
    <row r="1" spans="1:6" x14ac:dyDescent="0.25">
      <c r="A1" s="166" t="s">
        <v>0</v>
      </c>
      <c r="B1" s="170" t="s">
        <v>93</v>
      </c>
      <c r="C1" s="175" t="s">
        <v>1</v>
      </c>
      <c r="D1" s="176"/>
      <c r="E1" s="176"/>
      <c r="F1" s="176"/>
    </row>
    <row r="2" spans="1:6" x14ac:dyDescent="0.25">
      <c r="A2" s="166"/>
      <c r="B2" s="171"/>
      <c r="C2" s="183" t="s">
        <v>99</v>
      </c>
      <c r="D2" s="183"/>
      <c r="E2" s="183"/>
      <c r="F2" s="183"/>
    </row>
    <row r="3" spans="1:6" x14ac:dyDescent="0.25">
      <c r="A3" s="166"/>
      <c r="B3" s="171"/>
      <c r="C3" s="183" t="str">
        <f>D31*100&amp;"% degli allevamenti di grandi dimensioni"</f>
        <v>30% degli allevamenti di grandi dimensioni</v>
      </c>
      <c r="D3" s="183"/>
      <c r="E3" s="183"/>
      <c r="F3" s="183"/>
    </row>
    <row r="4" spans="1:6" x14ac:dyDescent="0.25">
      <c r="A4" s="166"/>
      <c r="B4" s="171"/>
      <c r="C4" s="166" t="s">
        <v>98</v>
      </c>
      <c r="D4" s="166" t="s">
        <v>97</v>
      </c>
      <c r="E4" s="166" t="s">
        <v>95</v>
      </c>
      <c r="F4" s="166" t="s">
        <v>96</v>
      </c>
    </row>
    <row r="5" spans="1:6" x14ac:dyDescent="0.25">
      <c r="A5" s="166"/>
      <c r="B5" s="172"/>
      <c r="C5" s="166"/>
      <c r="D5" s="166"/>
      <c r="E5" s="166"/>
      <c r="F5" s="166"/>
    </row>
    <row r="6" spans="1:6" x14ac:dyDescent="0.25">
      <c r="A6" s="66" t="s">
        <v>3</v>
      </c>
      <c r="B6" s="66">
        <f>SUMIFS(Ratiti!C:C,Ratiti!$A:$A,'Ratiti REG'!$A6)</f>
        <v>1</v>
      </c>
      <c r="C6" s="66">
        <f>SUMIFS(Ratiti!D:D,Ratiti!$A:$A,'Ratiti REG'!$A6)</f>
        <v>1</v>
      </c>
      <c r="D6" s="66">
        <f>SUMIFS(Ratiti!E:E,Ratiti!$A:$A,'Ratiti REG'!$A6)</f>
        <v>0</v>
      </c>
      <c r="E6" s="66">
        <f>SUMIFS(Ratiti!F:F,Ratiti!$A:$A,'Ratiti REG'!$A6)</f>
        <v>0</v>
      </c>
      <c r="F6" s="3">
        <f>SUM(C6:E6)</f>
        <v>1</v>
      </c>
    </row>
    <row r="7" spans="1:6" x14ac:dyDescent="0.25">
      <c r="A7" s="66" t="s">
        <v>4</v>
      </c>
      <c r="B7" s="66">
        <f>SUMIFS(Ratiti!C:C,Ratiti!$A:$A,'Ratiti REG'!$A7)</f>
        <v>3</v>
      </c>
      <c r="C7" s="66">
        <f>SUMIFS(Ratiti!D:D,Ratiti!$A:$A,'Ratiti REG'!$A7)</f>
        <v>1</v>
      </c>
      <c r="D7" s="66">
        <f>SUMIFS(Ratiti!E:E,Ratiti!$A:$A,'Ratiti REG'!$A7)</f>
        <v>0</v>
      </c>
      <c r="E7" s="66">
        <f>SUMIFS(Ratiti!F:F,Ratiti!$A:$A,'Ratiti REG'!$A7)</f>
        <v>0</v>
      </c>
      <c r="F7" s="3">
        <f t="shared" ref="F7:F26" si="0">SUM(C7:E7)</f>
        <v>1</v>
      </c>
    </row>
    <row r="8" spans="1:6" x14ac:dyDescent="0.25">
      <c r="A8" s="66" t="s">
        <v>5</v>
      </c>
      <c r="B8" s="66">
        <f>SUMIFS(Ratiti!C:C,Ratiti!$A:$A,'Ratiti REG'!$A8)</f>
        <v>0</v>
      </c>
      <c r="C8" s="66">
        <f>SUMIFS(Ratiti!D:D,Ratiti!$A:$A,'Ratiti REG'!$A8)</f>
        <v>0</v>
      </c>
      <c r="D8" s="66">
        <f>SUMIFS(Ratiti!E:E,Ratiti!$A:$A,'Ratiti REG'!$A8)</f>
        <v>0</v>
      </c>
      <c r="E8" s="66">
        <f>SUMIFS(Ratiti!F:F,Ratiti!$A:$A,'Ratiti REG'!$A8)</f>
        <v>0</v>
      </c>
      <c r="F8" s="3">
        <f t="shared" si="0"/>
        <v>0</v>
      </c>
    </row>
    <row r="9" spans="1:6" x14ac:dyDescent="0.25">
      <c r="A9" s="66" t="s">
        <v>6</v>
      </c>
      <c r="B9" s="66">
        <f>SUMIFS(Ratiti!C:C,Ratiti!$A:$A,'Ratiti REG'!$A9)</f>
        <v>0</v>
      </c>
      <c r="C9" s="66">
        <f>SUMIFS(Ratiti!D:D,Ratiti!$A:$A,'Ratiti REG'!$A9)</f>
        <v>0</v>
      </c>
      <c r="D9" s="66">
        <f>SUMIFS(Ratiti!E:E,Ratiti!$A:$A,'Ratiti REG'!$A9)</f>
        <v>0</v>
      </c>
      <c r="E9" s="66">
        <f>SUMIFS(Ratiti!F:F,Ratiti!$A:$A,'Ratiti REG'!$A9)</f>
        <v>0</v>
      </c>
      <c r="F9" s="3">
        <f t="shared" si="0"/>
        <v>0</v>
      </c>
    </row>
    <row r="10" spans="1:6" x14ac:dyDescent="0.25">
      <c r="A10" s="66" t="s">
        <v>7</v>
      </c>
      <c r="B10" s="66">
        <f>SUMIFS(Ratiti!C:C,Ratiti!$A:$A,'Ratiti REG'!$A10)</f>
        <v>8</v>
      </c>
      <c r="C10" s="66">
        <f>SUMIFS(Ratiti!D:D,Ratiti!$A:$A,'Ratiti REG'!$A10)</f>
        <v>4</v>
      </c>
      <c r="D10" s="66">
        <f>SUMIFS(Ratiti!E:E,Ratiti!$A:$A,'Ratiti REG'!$A10)</f>
        <v>0</v>
      </c>
      <c r="E10" s="66">
        <f>SUMIFS(Ratiti!F:F,Ratiti!$A:$A,'Ratiti REG'!$A10)</f>
        <v>0</v>
      </c>
      <c r="F10" s="3">
        <f t="shared" si="0"/>
        <v>4</v>
      </c>
    </row>
    <row r="11" spans="1:6" x14ac:dyDescent="0.25">
      <c r="A11" s="66" t="s">
        <v>8</v>
      </c>
      <c r="B11" s="66">
        <f>SUMIFS(Ratiti!C:C,Ratiti!$A:$A,'Ratiti REG'!$A11)</f>
        <v>2</v>
      </c>
      <c r="C11" s="66">
        <f>SUMIFS(Ratiti!D:D,Ratiti!$A:$A,'Ratiti REG'!$A11)</f>
        <v>1</v>
      </c>
      <c r="D11" s="66">
        <f>SUMIFS(Ratiti!E:E,Ratiti!$A:$A,'Ratiti REG'!$A11)</f>
        <v>0</v>
      </c>
      <c r="E11" s="66">
        <f>SUMIFS(Ratiti!F:F,Ratiti!$A:$A,'Ratiti REG'!$A11)</f>
        <v>0</v>
      </c>
      <c r="F11" s="3">
        <f t="shared" si="0"/>
        <v>1</v>
      </c>
    </row>
    <row r="12" spans="1:6" x14ac:dyDescent="0.25">
      <c r="A12" s="66" t="s">
        <v>9</v>
      </c>
      <c r="B12" s="66">
        <f>SUMIFS(Ratiti!C:C,Ratiti!$A:$A,'Ratiti REG'!$A12)</f>
        <v>0</v>
      </c>
      <c r="C12" s="66">
        <f>SUMIFS(Ratiti!D:D,Ratiti!$A:$A,'Ratiti REG'!$A12)</f>
        <v>0</v>
      </c>
      <c r="D12" s="66">
        <f>SUMIFS(Ratiti!E:E,Ratiti!$A:$A,'Ratiti REG'!$A12)</f>
        <v>0</v>
      </c>
      <c r="E12" s="66">
        <f>SUMIFS(Ratiti!F:F,Ratiti!$A:$A,'Ratiti REG'!$A12)</f>
        <v>0</v>
      </c>
      <c r="F12" s="3">
        <f t="shared" si="0"/>
        <v>0</v>
      </c>
    </row>
    <row r="13" spans="1:6" x14ac:dyDescent="0.25">
      <c r="A13" s="66" t="s">
        <v>10</v>
      </c>
      <c r="B13" s="66">
        <f>SUMIFS(Ratiti!C:C,Ratiti!$A:$A,'Ratiti REG'!$A13)</f>
        <v>0</v>
      </c>
      <c r="C13" s="66">
        <f>SUMIFS(Ratiti!D:D,Ratiti!$A:$A,'Ratiti REG'!$A13)</f>
        <v>0</v>
      </c>
      <c r="D13" s="66">
        <f>SUMIFS(Ratiti!E:E,Ratiti!$A:$A,'Ratiti REG'!$A13)</f>
        <v>0</v>
      </c>
      <c r="E13" s="66">
        <f>SUMIFS(Ratiti!F:F,Ratiti!$A:$A,'Ratiti REG'!$A13)</f>
        <v>0</v>
      </c>
      <c r="F13" s="3">
        <f t="shared" si="0"/>
        <v>0</v>
      </c>
    </row>
    <row r="14" spans="1:6" x14ac:dyDescent="0.25">
      <c r="A14" s="66" t="s">
        <v>11</v>
      </c>
      <c r="B14" s="66">
        <f>SUMIFS(Ratiti!C:C,Ratiti!$A:$A,'Ratiti REG'!$A14)</f>
        <v>10</v>
      </c>
      <c r="C14" s="66">
        <f>SUMIFS(Ratiti!D:D,Ratiti!$A:$A,'Ratiti REG'!$A14)</f>
        <v>5</v>
      </c>
      <c r="D14" s="66">
        <f>SUMIFS(Ratiti!E:E,Ratiti!$A:$A,'Ratiti REG'!$A14)</f>
        <v>1</v>
      </c>
      <c r="E14" s="66">
        <f>SUMIFS(Ratiti!F:F,Ratiti!$A:$A,'Ratiti REG'!$A14)</f>
        <v>0</v>
      </c>
      <c r="F14" s="3">
        <f t="shared" si="0"/>
        <v>6</v>
      </c>
    </row>
    <row r="15" spans="1:6" x14ac:dyDescent="0.25">
      <c r="A15" s="66" t="s">
        <v>12</v>
      </c>
      <c r="B15" s="66">
        <f>SUMIFS(Ratiti!C:C,Ratiti!$A:$A,'Ratiti REG'!$A15)</f>
        <v>2</v>
      </c>
      <c r="C15" s="66">
        <f>SUMIFS(Ratiti!D:D,Ratiti!$A:$A,'Ratiti REG'!$A15)</f>
        <v>2</v>
      </c>
      <c r="D15" s="66">
        <f>SUMIFS(Ratiti!E:E,Ratiti!$A:$A,'Ratiti REG'!$A15)</f>
        <v>0</v>
      </c>
      <c r="E15" s="66">
        <f>SUMIFS(Ratiti!F:F,Ratiti!$A:$A,'Ratiti REG'!$A15)</f>
        <v>0</v>
      </c>
      <c r="F15" s="3">
        <f t="shared" si="0"/>
        <v>2</v>
      </c>
    </row>
    <row r="16" spans="1:6" x14ac:dyDescent="0.25">
      <c r="A16" s="66" t="s">
        <v>13</v>
      </c>
      <c r="B16" s="66">
        <f>SUMIFS(Ratiti!C:C,Ratiti!$A:$A,'Ratiti REG'!$A16)</f>
        <v>0</v>
      </c>
      <c r="C16" s="66">
        <f>SUMIFS(Ratiti!D:D,Ratiti!$A:$A,'Ratiti REG'!$A16)</f>
        <v>0</v>
      </c>
      <c r="D16" s="66">
        <f>SUMIFS(Ratiti!E:E,Ratiti!$A:$A,'Ratiti REG'!$A16)</f>
        <v>0</v>
      </c>
      <c r="E16" s="66">
        <f>SUMIFS(Ratiti!F:F,Ratiti!$A:$A,'Ratiti REG'!$A16)</f>
        <v>0</v>
      </c>
      <c r="F16" s="3">
        <f t="shared" si="0"/>
        <v>0</v>
      </c>
    </row>
    <row r="17" spans="1:6" x14ac:dyDescent="0.25">
      <c r="A17" s="66" t="s">
        <v>14</v>
      </c>
      <c r="B17" s="66">
        <f>SUMIFS(Ratiti!C:C,Ratiti!$A:$A,'Ratiti REG'!$A17)</f>
        <v>4</v>
      </c>
      <c r="C17" s="66">
        <f>SUMIFS(Ratiti!D:D,Ratiti!$A:$A,'Ratiti REG'!$A17)</f>
        <v>3</v>
      </c>
      <c r="D17" s="66">
        <f>SUMIFS(Ratiti!E:E,Ratiti!$A:$A,'Ratiti REG'!$A17)</f>
        <v>0</v>
      </c>
      <c r="E17" s="66">
        <f>SUMIFS(Ratiti!F:F,Ratiti!$A:$A,'Ratiti REG'!$A17)</f>
        <v>0</v>
      </c>
      <c r="F17" s="3">
        <f t="shared" si="0"/>
        <v>3</v>
      </c>
    </row>
    <row r="18" spans="1:6" x14ac:dyDescent="0.25">
      <c r="A18" s="66" t="s">
        <v>15</v>
      </c>
      <c r="B18" s="66">
        <f>SUMIFS(Ratiti!C:C,Ratiti!$A:$A,'Ratiti REG'!$A18)</f>
        <v>1</v>
      </c>
      <c r="C18" s="66">
        <f>SUMIFS(Ratiti!D:D,Ratiti!$A:$A,'Ratiti REG'!$A18)</f>
        <v>1</v>
      </c>
      <c r="D18" s="66">
        <f>SUMIFS(Ratiti!E:E,Ratiti!$A:$A,'Ratiti REG'!$A18)</f>
        <v>0</v>
      </c>
      <c r="E18" s="66">
        <f>SUMIFS(Ratiti!F:F,Ratiti!$A:$A,'Ratiti REG'!$A18)</f>
        <v>0</v>
      </c>
      <c r="F18" s="3">
        <f t="shared" si="0"/>
        <v>1</v>
      </c>
    </row>
    <row r="19" spans="1:6" x14ac:dyDescent="0.25">
      <c r="A19" s="66" t="s">
        <v>16</v>
      </c>
      <c r="B19" s="66">
        <f>SUMIFS(Ratiti!C:C,Ratiti!$A:$A,'Ratiti REG'!$A19)</f>
        <v>1</v>
      </c>
      <c r="C19" s="66">
        <f>SUMIFS(Ratiti!D:D,Ratiti!$A:$A,'Ratiti REG'!$A19)</f>
        <v>1</v>
      </c>
      <c r="D19" s="66">
        <f>SUMIFS(Ratiti!E:E,Ratiti!$A:$A,'Ratiti REG'!$A19)</f>
        <v>0</v>
      </c>
      <c r="E19" s="66">
        <f>SUMIFS(Ratiti!F:F,Ratiti!$A:$A,'Ratiti REG'!$A19)</f>
        <v>0</v>
      </c>
      <c r="F19" s="3">
        <f t="shared" si="0"/>
        <v>1</v>
      </c>
    </row>
    <row r="20" spans="1:6" x14ac:dyDescent="0.25">
      <c r="A20" s="66" t="s">
        <v>17</v>
      </c>
      <c r="B20" s="66">
        <f>SUMIFS(Ratiti!C:C,Ratiti!$A:$A,'Ratiti REG'!$A20)</f>
        <v>2</v>
      </c>
      <c r="C20" s="66">
        <f>SUMIFS(Ratiti!D:D,Ratiti!$A:$A,'Ratiti REG'!$A20)</f>
        <v>2</v>
      </c>
      <c r="D20" s="66">
        <f>SUMIFS(Ratiti!E:E,Ratiti!$A:$A,'Ratiti REG'!$A20)</f>
        <v>0</v>
      </c>
      <c r="E20" s="66">
        <f>SUMIFS(Ratiti!F:F,Ratiti!$A:$A,'Ratiti REG'!$A20)</f>
        <v>0</v>
      </c>
      <c r="F20" s="3">
        <f t="shared" si="0"/>
        <v>2</v>
      </c>
    </row>
    <row r="21" spans="1:6" x14ac:dyDescent="0.25">
      <c r="A21" s="66" t="s">
        <v>18</v>
      </c>
      <c r="B21" s="66">
        <f>SUMIFS(Ratiti!C:C,Ratiti!$A:$A,'Ratiti REG'!$A21)</f>
        <v>0</v>
      </c>
      <c r="C21" s="66">
        <f>SUMIFS(Ratiti!D:D,Ratiti!$A:$A,'Ratiti REG'!$A21)</f>
        <v>0</v>
      </c>
      <c r="D21" s="66">
        <f>SUMIFS(Ratiti!E:E,Ratiti!$A:$A,'Ratiti REG'!$A21)</f>
        <v>0</v>
      </c>
      <c r="E21" s="66">
        <f>SUMIFS(Ratiti!F:F,Ratiti!$A:$A,'Ratiti REG'!$A21)</f>
        <v>0</v>
      </c>
      <c r="F21" s="3">
        <f t="shared" si="0"/>
        <v>0</v>
      </c>
    </row>
    <row r="22" spans="1:6" x14ac:dyDescent="0.25">
      <c r="A22" s="66" t="s">
        <v>19</v>
      </c>
      <c r="B22" s="66">
        <f>SUMIFS(Ratiti!C:C,Ratiti!$A:$A,'Ratiti REG'!$A22)</f>
        <v>0</v>
      </c>
      <c r="C22" s="66">
        <f>SUMIFS(Ratiti!D:D,Ratiti!$A:$A,'Ratiti REG'!$A22)</f>
        <v>0</v>
      </c>
      <c r="D22" s="66">
        <f>SUMIFS(Ratiti!E:E,Ratiti!$A:$A,'Ratiti REG'!$A22)</f>
        <v>0</v>
      </c>
      <c r="E22" s="66">
        <f>SUMIFS(Ratiti!F:F,Ratiti!$A:$A,'Ratiti REG'!$A22)</f>
        <v>0</v>
      </c>
      <c r="F22" s="3">
        <f t="shared" si="0"/>
        <v>0</v>
      </c>
    </row>
    <row r="23" spans="1:6" x14ac:dyDescent="0.25">
      <c r="A23" s="66" t="s">
        <v>20</v>
      </c>
      <c r="B23" s="66">
        <f>SUMIFS(Ratiti!C:C,Ratiti!$A:$A,'Ratiti REG'!$A23)</f>
        <v>2</v>
      </c>
      <c r="C23" s="66">
        <f>SUMIFS(Ratiti!D:D,Ratiti!$A:$A,'Ratiti REG'!$A23)</f>
        <v>1</v>
      </c>
      <c r="D23" s="66">
        <f>SUMIFS(Ratiti!E:E,Ratiti!$A:$A,'Ratiti REG'!$A23)</f>
        <v>0</v>
      </c>
      <c r="E23" s="66">
        <f>SUMIFS(Ratiti!F:F,Ratiti!$A:$A,'Ratiti REG'!$A23)</f>
        <v>0</v>
      </c>
      <c r="F23" s="3">
        <f t="shared" si="0"/>
        <v>1</v>
      </c>
    </row>
    <row r="24" spans="1:6" x14ac:dyDescent="0.25">
      <c r="A24" s="66" t="s">
        <v>21</v>
      </c>
      <c r="B24" s="66">
        <f>SUMIFS(Ratiti!C:C,Ratiti!$A:$A,'Ratiti REG'!$A24)</f>
        <v>3</v>
      </c>
      <c r="C24" s="66">
        <f>SUMIFS(Ratiti!D:D,Ratiti!$A:$A,'Ratiti REG'!$A24)</f>
        <v>2</v>
      </c>
      <c r="D24" s="66">
        <f>SUMIFS(Ratiti!E:E,Ratiti!$A:$A,'Ratiti REG'!$A24)</f>
        <v>0</v>
      </c>
      <c r="E24" s="66">
        <f>SUMIFS(Ratiti!F:F,Ratiti!$A:$A,'Ratiti REG'!$A24)</f>
        <v>0</v>
      </c>
      <c r="F24" s="3">
        <f t="shared" si="0"/>
        <v>2</v>
      </c>
    </row>
    <row r="25" spans="1:6" x14ac:dyDescent="0.25">
      <c r="A25" s="66" t="s">
        <v>22</v>
      </c>
      <c r="B25" s="66">
        <f>SUMIFS(Ratiti!C:C,Ratiti!$A:$A,'Ratiti REG'!$A25)</f>
        <v>0</v>
      </c>
      <c r="C25" s="66">
        <f>SUMIFS(Ratiti!D:D,Ratiti!$A:$A,'Ratiti REG'!$A25)</f>
        <v>0</v>
      </c>
      <c r="D25" s="66">
        <f>SUMIFS(Ratiti!E:E,Ratiti!$A:$A,'Ratiti REG'!$A25)</f>
        <v>0</v>
      </c>
      <c r="E25" s="66">
        <f>SUMIFS(Ratiti!F:F,Ratiti!$A:$A,'Ratiti REG'!$A25)</f>
        <v>0</v>
      </c>
      <c r="F25" s="3">
        <f t="shared" si="0"/>
        <v>0</v>
      </c>
    </row>
    <row r="26" spans="1:6" x14ac:dyDescent="0.25">
      <c r="A26" s="66" t="s">
        <v>23</v>
      </c>
      <c r="B26" s="66">
        <f>SUMIFS(Ratiti!C:C,Ratiti!$A:$A,'Ratiti REG'!$A26)</f>
        <v>2</v>
      </c>
      <c r="C26" s="66">
        <f>SUMIFS(Ratiti!D:D,Ratiti!$A:$A,'Ratiti REG'!$A26)</f>
        <v>2</v>
      </c>
      <c r="D26" s="66">
        <f>SUMIFS(Ratiti!E:E,Ratiti!$A:$A,'Ratiti REG'!$A26)</f>
        <v>0</v>
      </c>
      <c r="E26" s="66">
        <f>SUMIFS(Ratiti!F:F,Ratiti!$A:$A,'Ratiti REG'!$A26)</f>
        <v>0</v>
      </c>
      <c r="F26" s="3">
        <f t="shared" si="0"/>
        <v>2</v>
      </c>
    </row>
    <row r="27" spans="1:6" x14ac:dyDescent="0.25">
      <c r="A27" s="66" t="s">
        <v>24</v>
      </c>
      <c r="B27" s="66">
        <f t="shared" ref="B27:F27" si="1">SUM(B6:B26)</f>
        <v>41</v>
      </c>
      <c r="C27" s="65">
        <f t="shared" si="1"/>
        <v>26</v>
      </c>
      <c r="D27" s="26">
        <f t="shared" si="1"/>
        <v>1</v>
      </c>
      <c r="E27" s="26">
        <f t="shared" si="1"/>
        <v>0</v>
      </c>
      <c r="F27" s="26">
        <f t="shared" si="1"/>
        <v>27</v>
      </c>
    </row>
    <row r="28" spans="1:6" x14ac:dyDescent="0.25">
      <c r="A28" s="69" t="s">
        <v>88</v>
      </c>
    </row>
    <row r="30" spans="1:6" x14ac:dyDescent="0.25">
      <c r="D30" s="135" t="s">
        <v>55</v>
      </c>
    </row>
    <row r="31" spans="1:6" x14ac:dyDescent="0.25">
      <c r="A31" s="119"/>
      <c r="B31" s="19"/>
      <c r="C31" s="32" t="s">
        <v>53</v>
      </c>
      <c r="D31" s="132">
        <f>Ratiti!E129</f>
        <v>0.3</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77356-BA27-463E-BA3F-C9230761A05E}">
  <sheetPr>
    <tabColor rgb="FF002060"/>
  </sheetPr>
  <dimension ref="A1:AK138"/>
  <sheetViews>
    <sheetView topLeftCell="A91" zoomScale="85" zoomScaleNormal="85" workbookViewId="0">
      <selection activeCell="F125" sqref="F125"/>
    </sheetView>
  </sheetViews>
  <sheetFormatPr defaultRowHeight="15" x14ac:dyDescent="0.25"/>
  <cols>
    <col min="1" max="5" width="30" customWidth="1"/>
    <col min="8" max="8" width="9.140625" style="94"/>
    <col min="9" max="37" width="9.140625" style="95"/>
  </cols>
  <sheetData>
    <row r="1" spans="1:23" ht="16.5" customHeight="1" x14ac:dyDescent="0.25">
      <c r="A1" s="166" t="s">
        <v>0</v>
      </c>
      <c r="B1" s="170" t="s">
        <v>176</v>
      </c>
      <c r="C1" s="170" t="s">
        <v>92</v>
      </c>
      <c r="D1" s="166" t="s">
        <v>1</v>
      </c>
      <c r="E1" s="166"/>
      <c r="F1" s="166"/>
      <c r="G1" s="166"/>
    </row>
    <row r="2" spans="1:23" ht="31.5" customHeight="1" x14ac:dyDescent="0.25">
      <c r="A2" s="166"/>
      <c r="B2" s="171"/>
      <c r="C2" s="171"/>
      <c r="D2" s="183" t="s">
        <v>159</v>
      </c>
      <c r="E2" s="183"/>
      <c r="F2" s="183"/>
      <c r="G2" s="183"/>
    </row>
    <row r="3" spans="1:23" ht="31.5" customHeight="1" x14ac:dyDescent="0.25">
      <c r="A3" s="166"/>
      <c r="B3" s="171"/>
      <c r="C3" s="171"/>
      <c r="D3" s="183" t="str">
        <f>E129*100&amp;"% degli allevamenti di grandi dimensioni aperti"</f>
        <v>10% degli allevamenti di grandi dimensioni aperti</v>
      </c>
      <c r="E3" s="183"/>
      <c r="F3" s="183"/>
      <c r="G3" s="183"/>
      <c r="H3" s="195"/>
      <c r="I3" s="195"/>
      <c r="J3" s="195"/>
      <c r="K3" s="195"/>
      <c r="L3" s="195"/>
      <c r="M3" s="195"/>
      <c r="O3" s="95" t="s">
        <v>104</v>
      </c>
      <c r="P3" s="95" t="s">
        <v>127</v>
      </c>
      <c r="U3" s="95" t="s">
        <v>106</v>
      </c>
    </row>
    <row r="4" spans="1:23" x14ac:dyDescent="0.25">
      <c r="A4" s="166"/>
      <c r="B4" s="171"/>
      <c r="C4" s="171"/>
      <c r="D4" s="166" t="s">
        <v>98</v>
      </c>
      <c r="E4" s="166" t="s">
        <v>97</v>
      </c>
      <c r="F4" s="166" t="s">
        <v>95</v>
      </c>
      <c r="G4" s="166" t="s">
        <v>96</v>
      </c>
      <c r="I4" s="163"/>
      <c r="J4" s="163"/>
      <c r="K4" s="163"/>
      <c r="L4" s="163"/>
      <c r="M4" s="163"/>
      <c r="U4" s="95" t="s">
        <v>107</v>
      </c>
      <c r="V4" s="95" t="s">
        <v>292</v>
      </c>
      <c r="W4" s="95" t="s">
        <v>24</v>
      </c>
    </row>
    <row r="5" spans="1:23" x14ac:dyDescent="0.25">
      <c r="A5" s="166"/>
      <c r="B5" s="172"/>
      <c r="C5" s="172"/>
      <c r="D5" s="166"/>
      <c r="E5" s="166"/>
      <c r="F5" s="166"/>
      <c r="G5" s="166"/>
      <c r="I5" s="163"/>
      <c r="J5" s="163"/>
      <c r="K5" s="163"/>
      <c r="L5" s="163"/>
      <c r="M5" s="163"/>
      <c r="O5" s="95" t="s">
        <v>106</v>
      </c>
      <c r="U5" s="95" t="s">
        <v>3</v>
      </c>
      <c r="V5" s="95" t="s">
        <v>177</v>
      </c>
      <c r="W5" s="95">
        <v>36</v>
      </c>
    </row>
    <row r="6" spans="1:23" x14ac:dyDescent="0.25">
      <c r="A6" s="59" t="s">
        <v>3</v>
      </c>
      <c r="B6" s="59" t="s">
        <v>177</v>
      </c>
      <c r="C6" s="72">
        <f>SUMIFS(W:W,V:V,B6)</f>
        <v>36</v>
      </c>
      <c r="D6" s="64">
        <f>IF(H6&gt;I6,ROUND((C6*0.6*$E$129),0)+K6,ROUND((C6*0.6*$E$129),0)+K6)</f>
        <v>3</v>
      </c>
      <c r="E6" s="3">
        <f t="shared" ref="E6" si="0">ROUND((C6*0.35*$E$129),0)</f>
        <v>1</v>
      </c>
      <c r="F6" s="3">
        <f t="shared" ref="F6" si="1">ROUND((C6*0.05*$E$129),0)</f>
        <v>0</v>
      </c>
      <c r="G6" s="3">
        <f>SUM(D6:F6)</f>
        <v>4</v>
      </c>
      <c r="H6" s="94">
        <f>ROUNDUP((C6*$E$129),0)</f>
        <v>4</v>
      </c>
      <c r="I6" s="155">
        <f>J6+E6+F6</f>
        <v>3</v>
      </c>
      <c r="J6" s="95">
        <f>ROUND((C6*0.6*$E$129),0)</f>
        <v>2</v>
      </c>
      <c r="K6" s="155">
        <f>H6-I6</f>
        <v>1</v>
      </c>
      <c r="L6" s="163"/>
      <c r="M6" s="163"/>
      <c r="O6" s="95" t="s">
        <v>107</v>
      </c>
      <c r="P6" s="95" t="s">
        <v>24</v>
      </c>
      <c r="V6" s="95" t="s">
        <v>178</v>
      </c>
      <c r="W6" s="95">
        <v>34</v>
      </c>
    </row>
    <row r="7" spans="1:23" x14ac:dyDescent="0.25">
      <c r="A7" s="59" t="s">
        <v>3</v>
      </c>
      <c r="B7" s="62" t="s">
        <v>178</v>
      </c>
      <c r="C7" s="72">
        <f t="shared" ref="C7:C28" si="2">SUMIFS(W:W,V:V,B7)</f>
        <v>34</v>
      </c>
      <c r="D7" s="64">
        <f t="shared" ref="D7:D28" si="3">IF(H7&gt;I7,ROUND((C7*0.6*$E$129),0)+K7,ROUND((C7*0.6*$E$129),0)+K7)</f>
        <v>3</v>
      </c>
      <c r="E7" s="3">
        <f t="shared" ref="E7:E28" si="4">ROUND((C7*0.35*$E$129),0)</f>
        <v>1</v>
      </c>
      <c r="F7" s="3">
        <f t="shared" ref="F7:F28" si="5">ROUND((C7*0.05*$E$129),0)</f>
        <v>0</v>
      </c>
      <c r="G7" s="3">
        <f t="shared" ref="G7:G28" si="6">SUM(D7:F7)</f>
        <v>4</v>
      </c>
      <c r="H7" s="94">
        <f t="shared" ref="H7:H28" si="7">ROUNDUP((C7*$E$129),0)</f>
        <v>4</v>
      </c>
      <c r="I7" s="155">
        <f t="shared" ref="I7:I28" si="8">J7+E7+F7</f>
        <v>3</v>
      </c>
      <c r="J7" s="95">
        <f t="shared" ref="J7:J28" si="9">ROUND((C7*0.6*$E$129),0)</f>
        <v>2</v>
      </c>
      <c r="K7" s="155">
        <f t="shared" ref="K7:K28" si="10">H7-I7</f>
        <v>1</v>
      </c>
      <c r="L7" s="163"/>
      <c r="M7" s="163"/>
      <c r="O7" s="95" t="s">
        <v>3</v>
      </c>
      <c r="P7" s="95">
        <v>54</v>
      </c>
      <c r="Q7" s="95" t="s">
        <v>3</v>
      </c>
      <c r="R7" s="95">
        <v>54</v>
      </c>
      <c r="S7" s="95" t="s">
        <v>3</v>
      </c>
      <c r="T7" s="95">
        <v>54</v>
      </c>
      <c r="V7" s="95" t="s">
        <v>179</v>
      </c>
      <c r="W7" s="95">
        <v>6</v>
      </c>
    </row>
    <row r="8" spans="1:23" x14ac:dyDescent="0.25">
      <c r="A8" s="59" t="s">
        <v>3</v>
      </c>
      <c r="B8" s="62" t="s">
        <v>179</v>
      </c>
      <c r="C8" s="72">
        <f t="shared" si="2"/>
        <v>6</v>
      </c>
      <c r="D8" s="64">
        <f t="shared" si="3"/>
        <v>1</v>
      </c>
      <c r="E8" s="3">
        <f t="shared" si="4"/>
        <v>0</v>
      </c>
      <c r="F8" s="3">
        <f t="shared" si="5"/>
        <v>0</v>
      </c>
      <c r="G8" s="3">
        <f t="shared" si="6"/>
        <v>1</v>
      </c>
      <c r="H8" s="94">
        <f t="shared" si="7"/>
        <v>1</v>
      </c>
      <c r="I8" s="155">
        <f t="shared" si="8"/>
        <v>0</v>
      </c>
      <c r="J8" s="95">
        <f t="shared" si="9"/>
        <v>0</v>
      </c>
      <c r="K8" s="155">
        <f t="shared" si="10"/>
        <v>1</v>
      </c>
      <c r="O8" s="95" t="s">
        <v>4</v>
      </c>
      <c r="P8" s="95">
        <v>8</v>
      </c>
      <c r="Q8" s="95" t="s">
        <v>4</v>
      </c>
      <c r="R8" s="95">
        <v>8</v>
      </c>
      <c r="S8" s="95" t="s">
        <v>4</v>
      </c>
      <c r="T8" s="95">
        <v>8</v>
      </c>
      <c r="V8" s="95" t="s">
        <v>180</v>
      </c>
      <c r="W8" s="95">
        <v>41</v>
      </c>
    </row>
    <row r="9" spans="1:23" x14ac:dyDescent="0.25">
      <c r="A9" s="59" t="s">
        <v>3</v>
      </c>
      <c r="B9" s="62" t="s">
        <v>180</v>
      </c>
      <c r="C9" s="72">
        <f t="shared" si="2"/>
        <v>41</v>
      </c>
      <c r="D9" s="64">
        <f t="shared" si="3"/>
        <v>4</v>
      </c>
      <c r="E9" s="3">
        <f t="shared" si="4"/>
        <v>1</v>
      </c>
      <c r="F9" s="3">
        <f t="shared" si="5"/>
        <v>0</v>
      </c>
      <c r="G9" s="3">
        <f t="shared" si="6"/>
        <v>5</v>
      </c>
      <c r="H9" s="94">
        <f t="shared" si="7"/>
        <v>5</v>
      </c>
      <c r="I9" s="155">
        <f t="shared" si="8"/>
        <v>3</v>
      </c>
      <c r="J9" s="95">
        <f t="shared" si="9"/>
        <v>2</v>
      </c>
      <c r="K9" s="155">
        <f t="shared" si="10"/>
        <v>2</v>
      </c>
      <c r="O9" s="95" t="s">
        <v>5</v>
      </c>
      <c r="P9" s="95">
        <v>30</v>
      </c>
      <c r="Q9" s="95" t="s">
        <v>5</v>
      </c>
      <c r="R9" s="95">
        <v>30</v>
      </c>
      <c r="S9" s="95" t="s">
        <v>5</v>
      </c>
      <c r="T9" s="95">
        <v>30</v>
      </c>
      <c r="U9" s="95" t="s">
        <v>312</v>
      </c>
      <c r="W9" s="95">
        <v>117</v>
      </c>
    </row>
    <row r="10" spans="1:23" x14ac:dyDescent="0.25">
      <c r="A10" s="62" t="s">
        <v>4</v>
      </c>
      <c r="B10" s="62" t="s">
        <v>181</v>
      </c>
      <c r="C10" s="72">
        <f t="shared" si="2"/>
        <v>6</v>
      </c>
      <c r="D10" s="64">
        <f t="shared" si="3"/>
        <v>1</v>
      </c>
      <c r="E10" s="3">
        <f t="shared" si="4"/>
        <v>0</v>
      </c>
      <c r="F10" s="3">
        <f t="shared" si="5"/>
        <v>0</v>
      </c>
      <c r="G10" s="3">
        <f t="shared" si="6"/>
        <v>1</v>
      </c>
      <c r="H10" s="94">
        <f t="shared" si="7"/>
        <v>1</v>
      </c>
      <c r="I10" s="155">
        <f t="shared" si="8"/>
        <v>0</v>
      </c>
      <c r="J10" s="95">
        <f t="shared" si="9"/>
        <v>0</v>
      </c>
      <c r="K10" s="155">
        <f t="shared" si="10"/>
        <v>1</v>
      </c>
      <c r="O10" s="95" t="s">
        <v>6</v>
      </c>
      <c r="P10" s="95">
        <v>58</v>
      </c>
      <c r="Q10" s="95" t="s">
        <v>6</v>
      </c>
      <c r="R10" s="95">
        <v>58</v>
      </c>
      <c r="S10" s="95" t="s">
        <v>6</v>
      </c>
      <c r="T10" s="95">
        <v>58</v>
      </c>
      <c r="U10" s="95" t="s">
        <v>4</v>
      </c>
      <c r="V10" s="95" t="s">
        <v>181</v>
      </c>
      <c r="W10" s="95">
        <v>6</v>
      </c>
    </row>
    <row r="11" spans="1:23" x14ac:dyDescent="0.25">
      <c r="A11" s="62" t="s">
        <v>4</v>
      </c>
      <c r="B11" s="62" t="s">
        <v>182</v>
      </c>
      <c r="C11" s="72">
        <f t="shared" si="2"/>
        <v>12</v>
      </c>
      <c r="D11" s="64">
        <f t="shared" si="3"/>
        <v>2</v>
      </c>
      <c r="E11" s="3">
        <f t="shared" si="4"/>
        <v>0</v>
      </c>
      <c r="F11" s="3">
        <f t="shared" si="5"/>
        <v>0</v>
      </c>
      <c r="G11" s="3">
        <f t="shared" si="6"/>
        <v>2</v>
      </c>
      <c r="H11" s="94">
        <f t="shared" si="7"/>
        <v>2</v>
      </c>
      <c r="I11" s="155">
        <f t="shared" si="8"/>
        <v>1</v>
      </c>
      <c r="J11" s="95">
        <f t="shared" si="9"/>
        <v>1</v>
      </c>
      <c r="K11" s="155">
        <f t="shared" si="10"/>
        <v>1</v>
      </c>
      <c r="O11" s="95" t="s">
        <v>7</v>
      </c>
      <c r="P11" s="95">
        <v>295</v>
      </c>
      <c r="Q11" s="95" t="s">
        <v>7</v>
      </c>
      <c r="R11" s="95">
        <v>295</v>
      </c>
      <c r="S11" s="95" t="s">
        <v>7</v>
      </c>
      <c r="T11" s="95">
        <v>295</v>
      </c>
      <c r="V11" s="95" t="s">
        <v>182</v>
      </c>
      <c r="W11" s="95">
        <v>12</v>
      </c>
    </row>
    <row r="12" spans="1:23" x14ac:dyDescent="0.25">
      <c r="A12" s="62" t="s">
        <v>5</v>
      </c>
      <c r="B12" s="62" t="s">
        <v>183</v>
      </c>
      <c r="C12" s="72">
        <f t="shared" si="2"/>
        <v>15</v>
      </c>
      <c r="D12" s="64">
        <f t="shared" si="3"/>
        <v>1</v>
      </c>
      <c r="E12" s="3">
        <f t="shared" si="4"/>
        <v>1</v>
      </c>
      <c r="F12" s="3">
        <f t="shared" si="5"/>
        <v>0</v>
      </c>
      <c r="G12" s="3">
        <f t="shared" si="6"/>
        <v>2</v>
      </c>
      <c r="H12" s="94">
        <f t="shared" si="7"/>
        <v>2</v>
      </c>
      <c r="I12" s="155">
        <f t="shared" si="8"/>
        <v>2</v>
      </c>
      <c r="J12" s="95">
        <f t="shared" si="9"/>
        <v>1</v>
      </c>
      <c r="K12" s="155">
        <f t="shared" si="10"/>
        <v>0</v>
      </c>
      <c r="O12" s="95" t="s">
        <v>8</v>
      </c>
      <c r="P12" s="95">
        <v>42</v>
      </c>
      <c r="Q12" s="95" t="s">
        <v>8</v>
      </c>
      <c r="R12" s="95">
        <v>42</v>
      </c>
      <c r="S12" s="95" t="s">
        <v>8</v>
      </c>
      <c r="T12" s="95">
        <v>42</v>
      </c>
      <c r="U12" s="95" t="s">
        <v>297</v>
      </c>
      <c r="W12" s="95">
        <v>18</v>
      </c>
    </row>
    <row r="13" spans="1:23" x14ac:dyDescent="0.25">
      <c r="A13" s="62" t="s">
        <v>5</v>
      </c>
      <c r="B13" s="62" t="s">
        <v>184</v>
      </c>
      <c r="C13" s="72">
        <f t="shared" si="2"/>
        <v>3</v>
      </c>
      <c r="D13" s="64">
        <f t="shared" si="3"/>
        <v>1</v>
      </c>
      <c r="E13" s="3">
        <f t="shared" si="4"/>
        <v>0</v>
      </c>
      <c r="F13" s="3">
        <f t="shared" si="5"/>
        <v>0</v>
      </c>
      <c r="G13" s="3">
        <f t="shared" si="6"/>
        <v>1</v>
      </c>
      <c r="H13" s="94">
        <f t="shared" si="7"/>
        <v>1</v>
      </c>
      <c r="I13" s="155">
        <f t="shared" si="8"/>
        <v>0</v>
      </c>
      <c r="J13" s="95">
        <f t="shared" si="9"/>
        <v>0</v>
      </c>
      <c r="K13" s="155">
        <f t="shared" si="10"/>
        <v>1</v>
      </c>
      <c r="O13" s="95" t="s">
        <v>9</v>
      </c>
      <c r="P13" s="95">
        <v>65</v>
      </c>
      <c r="Q13" s="95" t="s">
        <v>9</v>
      </c>
      <c r="R13" s="95">
        <v>65</v>
      </c>
      <c r="S13" s="95" t="s">
        <v>9</v>
      </c>
      <c r="T13" s="95">
        <v>65</v>
      </c>
      <c r="U13" s="95" t="s">
        <v>5</v>
      </c>
      <c r="V13" s="95" t="s">
        <v>183</v>
      </c>
      <c r="W13" s="95">
        <v>15</v>
      </c>
    </row>
    <row r="14" spans="1:23" x14ac:dyDescent="0.25">
      <c r="A14" s="62" t="s">
        <v>5</v>
      </c>
      <c r="B14" s="62" t="s">
        <v>185</v>
      </c>
      <c r="C14" s="72">
        <f t="shared" si="2"/>
        <v>16</v>
      </c>
      <c r="D14" s="64">
        <f t="shared" si="3"/>
        <v>1</v>
      </c>
      <c r="E14" s="3">
        <f t="shared" si="4"/>
        <v>1</v>
      </c>
      <c r="F14" s="3">
        <f t="shared" si="5"/>
        <v>0</v>
      </c>
      <c r="G14" s="3">
        <f t="shared" si="6"/>
        <v>2</v>
      </c>
      <c r="H14" s="94">
        <f t="shared" si="7"/>
        <v>2</v>
      </c>
      <c r="I14" s="155">
        <f t="shared" si="8"/>
        <v>2</v>
      </c>
      <c r="J14" s="95">
        <f t="shared" si="9"/>
        <v>1</v>
      </c>
      <c r="K14" s="155">
        <f t="shared" si="10"/>
        <v>0</v>
      </c>
      <c r="O14" s="95" t="s">
        <v>10</v>
      </c>
      <c r="P14" s="95">
        <v>6</v>
      </c>
      <c r="Q14" s="95" t="s">
        <v>10</v>
      </c>
      <c r="R14" s="95">
        <v>6</v>
      </c>
      <c r="S14" s="95" t="s">
        <v>10</v>
      </c>
      <c r="T14" s="95">
        <v>6</v>
      </c>
      <c r="V14" s="95" t="s">
        <v>184</v>
      </c>
      <c r="W14" s="95">
        <v>3</v>
      </c>
    </row>
    <row r="15" spans="1:23" x14ac:dyDescent="0.25">
      <c r="A15" s="62" t="s">
        <v>5</v>
      </c>
      <c r="B15" s="62" t="s">
        <v>186</v>
      </c>
      <c r="C15" s="72">
        <f t="shared" si="2"/>
        <v>2</v>
      </c>
      <c r="D15" s="64">
        <f t="shared" si="3"/>
        <v>1</v>
      </c>
      <c r="E15" s="3">
        <f t="shared" si="4"/>
        <v>0</v>
      </c>
      <c r="F15" s="3">
        <f t="shared" si="5"/>
        <v>0</v>
      </c>
      <c r="G15" s="3">
        <f t="shared" si="6"/>
        <v>1</v>
      </c>
      <c r="H15" s="94">
        <f t="shared" si="7"/>
        <v>1</v>
      </c>
      <c r="I15" s="155">
        <f t="shared" si="8"/>
        <v>0</v>
      </c>
      <c r="J15" s="95">
        <f t="shared" si="9"/>
        <v>0</v>
      </c>
      <c r="K15" s="155">
        <f t="shared" si="10"/>
        <v>1</v>
      </c>
      <c r="O15" s="95" t="s">
        <v>11</v>
      </c>
      <c r="P15" s="95">
        <v>231</v>
      </c>
      <c r="Q15" s="95" t="s">
        <v>11</v>
      </c>
      <c r="R15" s="95">
        <v>231</v>
      </c>
      <c r="S15" s="95" t="s">
        <v>11</v>
      </c>
      <c r="T15" s="95">
        <v>231</v>
      </c>
      <c r="V15" s="95" t="s">
        <v>185</v>
      </c>
      <c r="W15" s="95">
        <v>16</v>
      </c>
    </row>
    <row r="16" spans="1:23" x14ac:dyDescent="0.25">
      <c r="A16" s="62" t="s">
        <v>5</v>
      </c>
      <c r="B16" s="62" t="s">
        <v>187</v>
      </c>
      <c r="C16" s="72">
        <f t="shared" si="2"/>
        <v>4</v>
      </c>
      <c r="D16" s="64">
        <f t="shared" si="3"/>
        <v>1</v>
      </c>
      <c r="E16" s="3">
        <f t="shared" si="4"/>
        <v>0</v>
      </c>
      <c r="F16" s="3">
        <f t="shared" si="5"/>
        <v>0</v>
      </c>
      <c r="G16" s="3">
        <f t="shared" si="6"/>
        <v>1</v>
      </c>
      <c r="H16" s="94">
        <f t="shared" si="7"/>
        <v>1</v>
      </c>
      <c r="I16" s="155">
        <f t="shared" si="8"/>
        <v>0</v>
      </c>
      <c r="J16" s="95">
        <f t="shared" si="9"/>
        <v>0</v>
      </c>
      <c r="K16" s="155">
        <f t="shared" si="10"/>
        <v>1</v>
      </c>
      <c r="O16" s="95" t="s">
        <v>12</v>
      </c>
      <c r="P16" s="95">
        <v>99</v>
      </c>
      <c r="Q16" s="95" t="s">
        <v>12</v>
      </c>
      <c r="R16" s="95">
        <v>99</v>
      </c>
      <c r="S16" s="95" t="s">
        <v>12</v>
      </c>
      <c r="T16" s="95">
        <v>99</v>
      </c>
      <c r="V16" s="95" t="s">
        <v>186</v>
      </c>
      <c r="W16" s="95">
        <v>2</v>
      </c>
    </row>
    <row r="17" spans="1:23" x14ac:dyDescent="0.25">
      <c r="A17" s="62" t="s">
        <v>6</v>
      </c>
      <c r="B17" s="62" t="s">
        <v>188</v>
      </c>
      <c r="C17" s="72">
        <f t="shared" si="2"/>
        <v>6</v>
      </c>
      <c r="D17" s="64">
        <f t="shared" si="3"/>
        <v>1</v>
      </c>
      <c r="E17" s="3">
        <f t="shared" si="4"/>
        <v>0</v>
      </c>
      <c r="F17" s="3">
        <f t="shared" si="5"/>
        <v>0</v>
      </c>
      <c r="G17" s="3">
        <f t="shared" si="6"/>
        <v>1</v>
      </c>
      <c r="H17" s="94">
        <f t="shared" si="7"/>
        <v>1</v>
      </c>
      <c r="I17" s="155">
        <f t="shared" si="8"/>
        <v>0</v>
      </c>
      <c r="J17" s="95">
        <f t="shared" si="9"/>
        <v>0</v>
      </c>
      <c r="K17" s="155">
        <f t="shared" si="10"/>
        <v>1</v>
      </c>
      <c r="O17" s="95" t="s">
        <v>13</v>
      </c>
      <c r="P17" s="95">
        <v>37</v>
      </c>
      <c r="Q17" s="95" t="s">
        <v>13</v>
      </c>
      <c r="R17" s="95">
        <v>37</v>
      </c>
      <c r="S17" s="95" t="s">
        <v>13</v>
      </c>
      <c r="T17" s="95">
        <v>37</v>
      </c>
      <c r="V17" s="95" t="s">
        <v>187</v>
      </c>
      <c r="W17" s="95">
        <v>4</v>
      </c>
    </row>
    <row r="18" spans="1:23" x14ac:dyDescent="0.25">
      <c r="A18" s="62" t="s">
        <v>6</v>
      </c>
      <c r="B18" s="62" t="s">
        <v>189</v>
      </c>
      <c r="C18" s="72">
        <f t="shared" si="2"/>
        <v>19</v>
      </c>
      <c r="D18" s="64">
        <f t="shared" si="3"/>
        <v>1</v>
      </c>
      <c r="E18" s="3">
        <f t="shared" si="4"/>
        <v>1</v>
      </c>
      <c r="F18" s="3">
        <f t="shared" si="5"/>
        <v>0</v>
      </c>
      <c r="G18" s="3">
        <f t="shared" si="6"/>
        <v>2</v>
      </c>
      <c r="H18" s="94">
        <f t="shared" si="7"/>
        <v>2</v>
      </c>
      <c r="I18" s="155">
        <f t="shared" si="8"/>
        <v>2</v>
      </c>
      <c r="J18" s="95">
        <f t="shared" si="9"/>
        <v>1</v>
      </c>
      <c r="K18" s="155">
        <f t="shared" si="10"/>
        <v>0</v>
      </c>
      <c r="O18" s="95" t="s">
        <v>14</v>
      </c>
      <c r="P18" s="95">
        <v>142</v>
      </c>
      <c r="Q18" s="95" t="s">
        <v>14</v>
      </c>
      <c r="R18" s="95">
        <v>142</v>
      </c>
      <c r="S18" s="95" t="s">
        <v>14</v>
      </c>
      <c r="T18" s="95">
        <v>142</v>
      </c>
      <c r="U18" s="95" t="s">
        <v>298</v>
      </c>
      <c r="W18" s="95">
        <v>40</v>
      </c>
    </row>
    <row r="19" spans="1:23" x14ac:dyDescent="0.25">
      <c r="A19" s="62" t="s">
        <v>6</v>
      </c>
      <c r="B19" s="62" t="s">
        <v>190</v>
      </c>
      <c r="C19" s="72">
        <f t="shared" si="2"/>
        <v>18</v>
      </c>
      <c r="D19" s="64">
        <f t="shared" si="3"/>
        <v>1</v>
      </c>
      <c r="E19" s="3">
        <f t="shared" si="4"/>
        <v>1</v>
      </c>
      <c r="F19" s="3">
        <f t="shared" si="5"/>
        <v>0</v>
      </c>
      <c r="G19" s="3">
        <f t="shared" si="6"/>
        <v>2</v>
      </c>
      <c r="H19" s="94">
        <f t="shared" si="7"/>
        <v>2</v>
      </c>
      <c r="I19" s="155">
        <f t="shared" si="8"/>
        <v>2</v>
      </c>
      <c r="J19" s="95">
        <f t="shared" si="9"/>
        <v>1</v>
      </c>
      <c r="K19" s="155">
        <f t="shared" si="10"/>
        <v>0</v>
      </c>
      <c r="O19" s="95" t="s">
        <v>15</v>
      </c>
      <c r="P19" s="95">
        <v>25</v>
      </c>
      <c r="Q19" s="95" t="s">
        <v>15</v>
      </c>
      <c r="R19" s="95">
        <v>25</v>
      </c>
      <c r="S19" s="95" t="s">
        <v>15</v>
      </c>
      <c r="T19" s="95">
        <v>25</v>
      </c>
      <c r="U19" s="95" t="s">
        <v>6</v>
      </c>
      <c r="V19" s="95" t="s">
        <v>188</v>
      </c>
      <c r="W19" s="95">
        <v>6</v>
      </c>
    </row>
    <row r="20" spans="1:23" x14ac:dyDescent="0.25">
      <c r="A20" s="62" t="s">
        <v>6</v>
      </c>
      <c r="B20" s="62" t="s">
        <v>191</v>
      </c>
      <c r="C20" s="72">
        <f t="shared" si="2"/>
        <v>2</v>
      </c>
      <c r="D20" s="64">
        <f t="shared" si="3"/>
        <v>1</v>
      </c>
      <c r="E20" s="3">
        <f t="shared" si="4"/>
        <v>0</v>
      </c>
      <c r="F20" s="3">
        <f t="shared" si="5"/>
        <v>0</v>
      </c>
      <c r="G20" s="3">
        <f t="shared" si="6"/>
        <v>1</v>
      </c>
      <c r="H20" s="94">
        <f t="shared" si="7"/>
        <v>1</v>
      </c>
      <c r="I20" s="155">
        <f t="shared" si="8"/>
        <v>0</v>
      </c>
      <c r="J20" s="95">
        <f t="shared" si="9"/>
        <v>0</v>
      </c>
      <c r="K20" s="155">
        <f t="shared" si="10"/>
        <v>1</v>
      </c>
      <c r="O20" s="95" t="s">
        <v>16</v>
      </c>
      <c r="P20" s="95">
        <v>21</v>
      </c>
      <c r="Q20" s="95" t="s">
        <v>16</v>
      </c>
      <c r="R20" s="95">
        <v>21</v>
      </c>
      <c r="S20" s="95" t="s">
        <v>16</v>
      </c>
      <c r="T20" s="95">
        <v>21</v>
      </c>
      <c r="V20" s="95" t="s">
        <v>189</v>
      </c>
      <c r="W20" s="95">
        <v>19</v>
      </c>
    </row>
    <row r="21" spans="1:23" x14ac:dyDescent="0.25">
      <c r="A21" s="62" t="s">
        <v>6</v>
      </c>
      <c r="B21" s="62" t="s">
        <v>192</v>
      </c>
      <c r="C21" s="72">
        <f t="shared" si="2"/>
        <v>0</v>
      </c>
      <c r="D21" s="64">
        <f t="shared" si="3"/>
        <v>0</v>
      </c>
      <c r="E21" s="3">
        <f t="shared" si="4"/>
        <v>0</v>
      </c>
      <c r="F21" s="3">
        <f t="shared" si="5"/>
        <v>0</v>
      </c>
      <c r="G21" s="3">
        <f t="shared" si="6"/>
        <v>0</v>
      </c>
      <c r="H21" s="94">
        <f t="shared" si="7"/>
        <v>0</v>
      </c>
      <c r="I21" s="155">
        <f t="shared" si="8"/>
        <v>0</v>
      </c>
      <c r="J21" s="95">
        <f t="shared" si="9"/>
        <v>0</v>
      </c>
      <c r="K21" s="155">
        <f t="shared" si="10"/>
        <v>0</v>
      </c>
      <c r="O21" s="95" t="s">
        <v>17</v>
      </c>
      <c r="P21" s="95">
        <v>55</v>
      </c>
      <c r="Q21" s="95" t="s">
        <v>17</v>
      </c>
      <c r="R21" s="95">
        <v>55</v>
      </c>
      <c r="S21" s="95" t="s">
        <v>17</v>
      </c>
      <c r="T21" s="95">
        <v>55</v>
      </c>
      <c r="V21" s="95" t="s">
        <v>190</v>
      </c>
      <c r="W21" s="95">
        <v>18</v>
      </c>
    </row>
    <row r="22" spans="1:23" x14ac:dyDescent="0.25">
      <c r="A22" s="62" t="s">
        <v>6</v>
      </c>
      <c r="B22" s="62" t="s">
        <v>193</v>
      </c>
      <c r="C22" s="72">
        <f t="shared" si="2"/>
        <v>12</v>
      </c>
      <c r="D22" s="64">
        <f t="shared" si="3"/>
        <v>2</v>
      </c>
      <c r="E22" s="3">
        <f t="shared" si="4"/>
        <v>0</v>
      </c>
      <c r="F22" s="3">
        <f t="shared" si="5"/>
        <v>0</v>
      </c>
      <c r="G22" s="3">
        <f t="shared" si="6"/>
        <v>2</v>
      </c>
      <c r="H22" s="94">
        <f t="shared" si="7"/>
        <v>2</v>
      </c>
      <c r="I22" s="155">
        <f t="shared" si="8"/>
        <v>1</v>
      </c>
      <c r="J22" s="95">
        <f t="shared" si="9"/>
        <v>1</v>
      </c>
      <c r="K22" s="155">
        <f t="shared" si="10"/>
        <v>1</v>
      </c>
      <c r="O22" s="95" t="s">
        <v>18</v>
      </c>
      <c r="P22" s="95">
        <v>57</v>
      </c>
      <c r="Q22" s="95" t="s">
        <v>18</v>
      </c>
      <c r="R22" s="95">
        <v>57</v>
      </c>
      <c r="S22" s="95" t="s">
        <v>18</v>
      </c>
      <c r="T22" s="95">
        <v>57</v>
      </c>
      <c r="V22" s="95" t="s">
        <v>191</v>
      </c>
      <c r="W22" s="95">
        <v>2</v>
      </c>
    </row>
    <row r="23" spans="1:23" x14ac:dyDescent="0.25">
      <c r="A23" s="62" t="s">
        <v>6</v>
      </c>
      <c r="B23" s="62" t="s">
        <v>194</v>
      </c>
      <c r="C23" s="72">
        <f t="shared" si="2"/>
        <v>37</v>
      </c>
      <c r="D23" s="64">
        <f t="shared" si="3"/>
        <v>3</v>
      </c>
      <c r="E23" s="3">
        <f t="shared" si="4"/>
        <v>1</v>
      </c>
      <c r="F23" s="3">
        <f t="shared" si="5"/>
        <v>0</v>
      </c>
      <c r="G23" s="3">
        <f t="shared" si="6"/>
        <v>4</v>
      </c>
      <c r="H23" s="94">
        <f t="shared" si="7"/>
        <v>4</v>
      </c>
      <c r="I23" s="155">
        <f t="shared" si="8"/>
        <v>3</v>
      </c>
      <c r="J23" s="95">
        <f t="shared" si="9"/>
        <v>2</v>
      </c>
      <c r="K23" s="155">
        <f t="shared" si="10"/>
        <v>1</v>
      </c>
      <c r="O23" s="95" t="s">
        <v>19</v>
      </c>
      <c r="P23" s="95">
        <v>9</v>
      </c>
      <c r="Q23" s="95" t="s">
        <v>19</v>
      </c>
      <c r="R23" s="95">
        <v>9</v>
      </c>
      <c r="S23" s="95" t="s">
        <v>19</v>
      </c>
      <c r="T23" s="95">
        <v>9</v>
      </c>
      <c r="V23" s="95" t="s">
        <v>193</v>
      </c>
      <c r="W23" s="95">
        <v>12</v>
      </c>
    </row>
    <row r="24" spans="1:23" x14ac:dyDescent="0.25">
      <c r="A24" s="62" t="s">
        <v>7</v>
      </c>
      <c r="B24" s="62" t="s">
        <v>195</v>
      </c>
      <c r="C24" s="72">
        <f t="shared" si="2"/>
        <v>12</v>
      </c>
      <c r="D24" s="64">
        <f t="shared" si="3"/>
        <v>2</v>
      </c>
      <c r="E24" s="3">
        <f t="shared" si="4"/>
        <v>0</v>
      </c>
      <c r="F24" s="3">
        <f t="shared" si="5"/>
        <v>0</v>
      </c>
      <c r="G24" s="3">
        <f t="shared" si="6"/>
        <v>2</v>
      </c>
      <c r="H24" s="94">
        <f t="shared" si="7"/>
        <v>2</v>
      </c>
      <c r="I24" s="155">
        <f t="shared" si="8"/>
        <v>1</v>
      </c>
      <c r="J24" s="95">
        <f t="shared" si="9"/>
        <v>1</v>
      </c>
      <c r="K24" s="155">
        <f t="shared" si="10"/>
        <v>1</v>
      </c>
      <c r="O24" s="95" t="s">
        <v>20</v>
      </c>
      <c r="P24" s="95">
        <v>5</v>
      </c>
      <c r="Q24" s="95" t="s">
        <v>20</v>
      </c>
      <c r="R24" s="95">
        <v>5</v>
      </c>
      <c r="S24" s="95" t="s">
        <v>20</v>
      </c>
      <c r="T24" s="95">
        <v>5</v>
      </c>
      <c r="V24" s="95" t="s">
        <v>194</v>
      </c>
      <c r="W24" s="95">
        <v>37</v>
      </c>
    </row>
    <row r="25" spans="1:23" x14ac:dyDescent="0.25">
      <c r="A25" s="62" t="s">
        <v>7</v>
      </c>
      <c r="B25" s="62" t="s">
        <v>196</v>
      </c>
      <c r="C25" s="72">
        <f t="shared" si="2"/>
        <v>8</v>
      </c>
      <c r="D25" s="64">
        <f t="shared" si="3"/>
        <v>1</v>
      </c>
      <c r="E25" s="3">
        <f t="shared" si="4"/>
        <v>0</v>
      </c>
      <c r="F25" s="3">
        <f t="shared" si="5"/>
        <v>0</v>
      </c>
      <c r="G25" s="3">
        <f t="shared" si="6"/>
        <v>1</v>
      </c>
      <c r="H25" s="94">
        <f t="shared" si="7"/>
        <v>1</v>
      </c>
      <c r="I25" s="155">
        <f t="shared" si="8"/>
        <v>0</v>
      </c>
      <c r="J25" s="95">
        <f t="shared" si="9"/>
        <v>0</v>
      </c>
      <c r="K25" s="155">
        <f t="shared" si="10"/>
        <v>1</v>
      </c>
      <c r="O25" s="95" t="s">
        <v>21</v>
      </c>
      <c r="P25" s="95">
        <v>118</v>
      </c>
      <c r="Q25" s="95" t="s">
        <v>21</v>
      </c>
      <c r="R25" s="95">
        <v>118</v>
      </c>
      <c r="S25" s="95" t="s">
        <v>21</v>
      </c>
      <c r="T25" s="95">
        <v>118</v>
      </c>
      <c r="U25" s="95" t="s">
        <v>299</v>
      </c>
      <c r="W25" s="95">
        <v>94</v>
      </c>
    </row>
    <row r="26" spans="1:23" x14ac:dyDescent="0.25">
      <c r="A26" s="62" t="s">
        <v>7</v>
      </c>
      <c r="B26" s="62" t="s">
        <v>197</v>
      </c>
      <c r="C26" s="72">
        <f t="shared" si="2"/>
        <v>12</v>
      </c>
      <c r="D26" s="64">
        <f t="shared" si="3"/>
        <v>2</v>
      </c>
      <c r="E26" s="3">
        <f t="shared" si="4"/>
        <v>0</v>
      </c>
      <c r="F26" s="3">
        <f t="shared" si="5"/>
        <v>0</v>
      </c>
      <c r="G26" s="3">
        <f t="shared" si="6"/>
        <v>2</v>
      </c>
      <c r="H26" s="94">
        <f t="shared" si="7"/>
        <v>2</v>
      </c>
      <c r="I26" s="155">
        <f t="shared" si="8"/>
        <v>1</v>
      </c>
      <c r="J26" s="95">
        <f t="shared" si="9"/>
        <v>1</v>
      </c>
      <c r="K26" s="155">
        <f t="shared" si="10"/>
        <v>1</v>
      </c>
      <c r="O26" s="95" t="s">
        <v>22</v>
      </c>
      <c r="P26" s="95">
        <v>1</v>
      </c>
      <c r="Q26" s="95" t="s">
        <v>22</v>
      </c>
      <c r="R26" s="95">
        <v>1</v>
      </c>
      <c r="S26" s="95" t="s">
        <v>22</v>
      </c>
      <c r="T26" s="95">
        <v>1</v>
      </c>
      <c r="U26" s="95" t="s">
        <v>7</v>
      </c>
      <c r="V26" s="95" t="s">
        <v>195</v>
      </c>
      <c r="W26" s="95">
        <v>12</v>
      </c>
    </row>
    <row r="27" spans="1:23" x14ac:dyDescent="0.25">
      <c r="A27" s="62" t="s">
        <v>7</v>
      </c>
      <c r="B27" s="62" t="s">
        <v>198</v>
      </c>
      <c r="C27" s="72">
        <f t="shared" si="2"/>
        <v>27</v>
      </c>
      <c r="D27" s="64">
        <f t="shared" si="3"/>
        <v>2</v>
      </c>
      <c r="E27" s="3">
        <f t="shared" si="4"/>
        <v>1</v>
      </c>
      <c r="F27" s="3">
        <f t="shared" si="5"/>
        <v>0</v>
      </c>
      <c r="G27" s="3">
        <f t="shared" si="6"/>
        <v>3</v>
      </c>
      <c r="H27" s="94">
        <f t="shared" si="7"/>
        <v>3</v>
      </c>
      <c r="I27" s="155">
        <f t="shared" si="8"/>
        <v>3</v>
      </c>
      <c r="J27" s="95">
        <f t="shared" si="9"/>
        <v>2</v>
      </c>
      <c r="K27" s="155">
        <f t="shared" si="10"/>
        <v>0</v>
      </c>
      <c r="O27" s="95" t="s">
        <v>23</v>
      </c>
      <c r="P27" s="95">
        <v>339</v>
      </c>
      <c r="Q27" s="95" t="s">
        <v>23</v>
      </c>
      <c r="R27" s="95">
        <v>339</v>
      </c>
      <c r="S27" s="95" t="s">
        <v>23</v>
      </c>
      <c r="T27" s="95">
        <v>339</v>
      </c>
      <c r="V27" s="95" t="s">
        <v>196</v>
      </c>
      <c r="W27" s="95">
        <v>8</v>
      </c>
    </row>
    <row r="28" spans="1:23" x14ac:dyDescent="0.25">
      <c r="A28" s="62" t="s">
        <v>7</v>
      </c>
      <c r="B28" s="62" t="s">
        <v>199</v>
      </c>
      <c r="C28" s="72">
        <f t="shared" si="2"/>
        <v>9</v>
      </c>
      <c r="D28" s="64">
        <f t="shared" si="3"/>
        <v>1</v>
      </c>
      <c r="E28" s="3">
        <f t="shared" si="4"/>
        <v>0</v>
      </c>
      <c r="F28" s="3">
        <f t="shared" si="5"/>
        <v>0</v>
      </c>
      <c r="G28" s="3">
        <f t="shared" si="6"/>
        <v>1</v>
      </c>
      <c r="H28" s="94">
        <f t="shared" si="7"/>
        <v>1</v>
      </c>
      <c r="I28" s="155">
        <f t="shared" si="8"/>
        <v>1</v>
      </c>
      <c r="J28" s="95">
        <f t="shared" si="9"/>
        <v>1</v>
      </c>
      <c r="K28" s="155">
        <f t="shared" si="10"/>
        <v>0</v>
      </c>
      <c r="V28" s="95" t="s">
        <v>197</v>
      </c>
      <c r="W28" s="95">
        <v>12</v>
      </c>
    </row>
    <row r="29" spans="1:23" x14ac:dyDescent="0.25">
      <c r="A29" s="62" t="s">
        <v>7</v>
      </c>
      <c r="B29" s="62" t="s">
        <v>200</v>
      </c>
      <c r="C29" s="72">
        <f t="shared" ref="C29:C92" si="11">SUMIFS(W:W,V:V,B29)</f>
        <v>3</v>
      </c>
      <c r="D29" s="64">
        <f t="shared" ref="D29:D92" si="12">IF(H29&gt;I29,ROUND((C29*0.6*$E$129),0)+K29,ROUND((C29*0.6*$E$129),0)+K29)</f>
        <v>1</v>
      </c>
      <c r="E29" s="3">
        <f t="shared" ref="E29:E92" si="13">ROUND((C29*0.35*$E$129),0)</f>
        <v>0</v>
      </c>
      <c r="F29" s="3">
        <f t="shared" ref="F29:F92" si="14">ROUND((C29*0.05*$E$129),0)</f>
        <v>0</v>
      </c>
      <c r="G29" s="3">
        <f t="shared" ref="G29:G92" si="15">SUM(D29:F29)</f>
        <v>1</v>
      </c>
      <c r="H29" s="94">
        <f t="shared" ref="H29:H92" si="16">ROUNDUP((C29*$E$129),0)</f>
        <v>1</v>
      </c>
      <c r="I29" s="155">
        <f t="shared" ref="I29:I92" si="17">J29+E29+F29</f>
        <v>0</v>
      </c>
      <c r="J29" s="95">
        <f t="shared" ref="J29:J92" si="18">ROUND((C29*0.6*$E$129),0)</f>
        <v>0</v>
      </c>
      <c r="K29" s="155">
        <f t="shared" ref="K29:K92" si="19">H29-I29</f>
        <v>1</v>
      </c>
      <c r="V29" s="95" t="s">
        <v>198</v>
      </c>
      <c r="W29" s="95">
        <v>27</v>
      </c>
    </row>
    <row r="30" spans="1:23" x14ac:dyDescent="0.25">
      <c r="A30" s="62" t="s">
        <v>7</v>
      </c>
      <c r="B30" s="62" t="s">
        <v>201</v>
      </c>
      <c r="C30" s="72">
        <f t="shared" si="11"/>
        <v>78</v>
      </c>
      <c r="D30" s="64">
        <f t="shared" si="12"/>
        <v>5</v>
      </c>
      <c r="E30" s="3">
        <f t="shared" si="13"/>
        <v>3</v>
      </c>
      <c r="F30" s="3">
        <f t="shared" si="14"/>
        <v>0</v>
      </c>
      <c r="G30" s="3">
        <f t="shared" si="15"/>
        <v>8</v>
      </c>
      <c r="H30" s="94">
        <f t="shared" si="16"/>
        <v>8</v>
      </c>
      <c r="I30" s="155">
        <f t="shared" si="17"/>
        <v>8</v>
      </c>
      <c r="J30" s="95">
        <f t="shared" si="18"/>
        <v>5</v>
      </c>
      <c r="K30" s="155">
        <f t="shared" si="19"/>
        <v>0</v>
      </c>
      <c r="V30" s="95" t="s">
        <v>199</v>
      </c>
      <c r="W30" s="95">
        <v>9</v>
      </c>
    </row>
    <row r="31" spans="1:23" x14ac:dyDescent="0.25">
      <c r="A31" s="62" t="s">
        <v>7</v>
      </c>
      <c r="B31" s="62" t="s">
        <v>202</v>
      </c>
      <c r="C31" s="72">
        <f t="shared" si="11"/>
        <v>87</v>
      </c>
      <c r="D31" s="64">
        <f t="shared" si="12"/>
        <v>6</v>
      </c>
      <c r="E31" s="3">
        <f t="shared" si="13"/>
        <v>3</v>
      </c>
      <c r="F31" s="3">
        <f t="shared" si="14"/>
        <v>0</v>
      </c>
      <c r="G31" s="3">
        <f t="shared" si="15"/>
        <v>9</v>
      </c>
      <c r="H31" s="94">
        <f t="shared" si="16"/>
        <v>9</v>
      </c>
      <c r="I31" s="155">
        <f t="shared" si="17"/>
        <v>8</v>
      </c>
      <c r="J31" s="95">
        <f t="shared" si="18"/>
        <v>5</v>
      </c>
      <c r="K31" s="155">
        <f t="shared" si="19"/>
        <v>1</v>
      </c>
      <c r="V31" s="95" t="s">
        <v>200</v>
      </c>
      <c r="W31" s="95">
        <v>3</v>
      </c>
    </row>
    <row r="32" spans="1:23" x14ac:dyDescent="0.25">
      <c r="A32" s="62" t="s">
        <v>7</v>
      </c>
      <c r="B32" s="62" t="s">
        <v>203</v>
      </c>
      <c r="C32" s="72">
        <f t="shared" si="11"/>
        <v>68</v>
      </c>
      <c r="D32" s="64">
        <f t="shared" si="12"/>
        <v>5</v>
      </c>
      <c r="E32" s="3">
        <f t="shared" si="13"/>
        <v>2</v>
      </c>
      <c r="F32" s="3">
        <f t="shared" si="14"/>
        <v>0</v>
      </c>
      <c r="G32" s="3">
        <f t="shared" si="15"/>
        <v>7</v>
      </c>
      <c r="H32" s="94">
        <f t="shared" si="16"/>
        <v>7</v>
      </c>
      <c r="I32" s="155">
        <f t="shared" si="17"/>
        <v>6</v>
      </c>
      <c r="J32" s="95">
        <f t="shared" si="18"/>
        <v>4</v>
      </c>
      <c r="K32" s="155">
        <f t="shared" si="19"/>
        <v>1</v>
      </c>
      <c r="V32" s="95" t="s">
        <v>201</v>
      </c>
      <c r="W32" s="95">
        <v>78</v>
      </c>
    </row>
    <row r="33" spans="1:23" x14ac:dyDescent="0.25">
      <c r="A33" s="62" t="s">
        <v>7</v>
      </c>
      <c r="B33" s="62" t="s">
        <v>204</v>
      </c>
      <c r="C33" s="72">
        <f t="shared" si="11"/>
        <v>17</v>
      </c>
      <c r="D33" s="64">
        <f t="shared" si="12"/>
        <v>1</v>
      </c>
      <c r="E33" s="3">
        <f t="shared" si="13"/>
        <v>1</v>
      </c>
      <c r="F33" s="3">
        <f t="shared" si="14"/>
        <v>0</v>
      </c>
      <c r="G33" s="3">
        <f t="shared" si="15"/>
        <v>2</v>
      </c>
      <c r="H33" s="94">
        <f t="shared" si="16"/>
        <v>2</v>
      </c>
      <c r="I33" s="155">
        <f t="shared" si="17"/>
        <v>2</v>
      </c>
      <c r="J33" s="95">
        <f t="shared" si="18"/>
        <v>1</v>
      </c>
      <c r="K33" s="155">
        <f t="shared" si="19"/>
        <v>0</v>
      </c>
      <c r="V33" s="95" t="s">
        <v>202</v>
      </c>
      <c r="W33" s="95">
        <v>87</v>
      </c>
    </row>
    <row r="34" spans="1:23" x14ac:dyDescent="0.25">
      <c r="A34" s="62" t="s">
        <v>7</v>
      </c>
      <c r="B34" s="62" t="s">
        <v>205</v>
      </c>
      <c r="C34" s="72">
        <f t="shared" si="11"/>
        <v>9</v>
      </c>
      <c r="D34" s="64">
        <f t="shared" si="12"/>
        <v>1</v>
      </c>
      <c r="E34" s="3">
        <f t="shared" si="13"/>
        <v>0</v>
      </c>
      <c r="F34" s="3">
        <f t="shared" si="14"/>
        <v>0</v>
      </c>
      <c r="G34" s="3">
        <f t="shared" si="15"/>
        <v>1</v>
      </c>
      <c r="H34" s="94">
        <f t="shared" si="16"/>
        <v>1</v>
      </c>
      <c r="I34" s="155">
        <f t="shared" si="17"/>
        <v>1</v>
      </c>
      <c r="J34" s="95">
        <f t="shared" si="18"/>
        <v>1</v>
      </c>
      <c r="K34" s="155">
        <f t="shared" si="19"/>
        <v>0</v>
      </c>
      <c r="V34" s="95" t="s">
        <v>203</v>
      </c>
      <c r="W34" s="95">
        <v>68</v>
      </c>
    </row>
    <row r="35" spans="1:23" x14ac:dyDescent="0.25">
      <c r="A35" s="62" t="s">
        <v>8</v>
      </c>
      <c r="B35" s="62" t="s">
        <v>206</v>
      </c>
      <c r="C35" s="72">
        <f t="shared" si="11"/>
        <v>23</v>
      </c>
      <c r="D35" s="64">
        <f t="shared" si="12"/>
        <v>2</v>
      </c>
      <c r="E35" s="3">
        <f t="shared" si="13"/>
        <v>1</v>
      </c>
      <c r="F35" s="3">
        <f t="shared" si="14"/>
        <v>0</v>
      </c>
      <c r="G35" s="3">
        <f t="shared" si="15"/>
        <v>3</v>
      </c>
      <c r="H35" s="94">
        <f t="shared" si="16"/>
        <v>3</v>
      </c>
      <c r="I35" s="155">
        <f t="shared" si="17"/>
        <v>2</v>
      </c>
      <c r="J35" s="95">
        <f t="shared" si="18"/>
        <v>1</v>
      </c>
      <c r="K35" s="155">
        <f t="shared" si="19"/>
        <v>1</v>
      </c>
      <c r="V35" s="95" t="s">
        <v>204</v>
      </c>
      <c r="W35" s="95">
        <v>17</v>
      </c>
    </row>
    <row r="36" spans="1:23" x14ac:dyDescent="0.25">
      <c r="A36" s="62" t="s">
        <v>8</v>
      </c>
      <c r="B36" s="62" t="s">
        <v>207</v>
      </c>
      <c r="C36" s="72">
        <f t="shared" si="11"/>
        <v>40</v>
      </c>
      <c r="D36" s="64">
        <f t="shared" si="12"/>
        <v>3</v>
      </c>
      <c r="E36" s="3">
        <f t="shared" si="13"/>
        <v>1</v>
      </c>
      <c r="F36" s="3">
        <f t="shared" si="14"/>
        <v>0</v>
      </c>
      <c r="G36" s="3">
        <f t="shared" si="15"/>
        <v>4</v>
      </c>
      <c r="H36" s="94">
        <f t="shared" si="16"/>
        <v>4</v>
      </c>
      <c r="I36" s="155">
        <f t="shared" si="17"/>
        <v>3</v>
      </c>
      <c r="J36" s="95">
        <f t="shared" si="18"/>
        <v>2</v>
      </c>
      <c r="K36" s="155">
        <f t="shared" si="19"/>
        <v>1</v>
      </c>
      <c r="V36" s="95" t="s">
        <v>205</v>
      </c>
      <c r="W36" s="95">
        <v>9</v>
      </c>
    </row>
    <row r="37" spans="1:23" x14ac:dyDescent="0.25">
      <c r="A37" s="62" t="s">
        <v>8</v>
      </c>
      <c r="B37" s="62" t="s">
        <v>208</v>
      </c>
      <c r="C37" s="72">
        <f t="shared" si="11"/>
        <v>4</v>
      </c>
      <c r="D37" s="64">
        <f t="shared" si="12"/>
        <v>1</v>
      </c>
      <c r="E37" s="3">
        <f t="shared" si="13"/>
        <v>0</v>
      </c>
      <c r="F37" s="3">
        <f t="shared" si="14"/>
        <v>0</v>
      </c>
      <c r="G37" s="3">
        <f t="shared" si="15"/>
        <v>1</v>
      </c>
      <c r="H37" s="94">
        <f t="shared" si="16"/>
        <v>1</v>
      </c>
      <c r="I37" s="155">
        <f t="shared" si="17"/>
        <v>0</v>
      </c>
      <c r="J37" s="95">
        <f t="shared" si="18"/>
        <v>0</v>
      </c>
      <c r="K37" s="155">
        <f t="shared" si="19"/>
        <v>1</v>
      </c>
      <c r="U37" s="95" t="s">
        <v>300</v>
      </c>
      <c r="W37" s="95">
        <v>330</v>
      </c>
    </row>
    <row r="38" spans="1:23" x14ac:dyDescent="0.25">
      <c r="A38" s="62" t="s">
        <v>9</v>
      </c>
      <c r="B38" s="62" t="s">
        <v>209</v>
      </c>
      <c r="C38" s="72">
        <f t="shared" si="11"/>
        <v>50</v>
      </c>
      <c r="D38" s="64">
        <f t="shared" si="12"/>
        <v>3</v>
      </c>
      <c r="E38" s="3">
        <f t="shared" si="13"/>
        <v>2</v>
      </c>
      <c r="F38" s="3">
        <f t="shared" si="14"/>
        <v>0</v>
      </c>
      <c r="G38" s="3">
        <f t="shared" si="15"/>
        <v>5</v>
      </c>
      <c r="H38" s="94">
        <f t="shared" si="16"/>
        <v>5</v>
      </c>
      <c r="I38" s="155">
        <f t="shared" si="17"/>
        <v>5</v>
      </c>
      <c r="J38" s="95">
        <f t="shared" si="18"/>
        <v>3</v>
      </c>
      <c r="K38" s="155">
        <f t="shared" si="19"/>
        <v>0</v>
      </c>
      <c r="U38" s="95" t="s">
        <v>8</v>
      </c>
      <c r="V38" s="95" t="s">
        <v>206</v>
      </c>
      <c r="W38" s="95">
        <v>23</v>
      </c>
    </row>
    <row r="39" spans="1:23" x14ac:dyDescent="0.25">
      <c r="A39" s="62" t="s">
        <v>9</v>
      </c>
      <c r="B39" s="62" t="s">
        <v>210</v>
      </c>
      <c r="C39" s="72">
        <f t="shared" si="11"/>
        <v>25</v>
      </c>
      <c r="D39" s="64">
        <f t="shared" si="12"/>
        <v>2</v>
      </c>
      <c r="E39" s="3">
        <f t="shared" si="13"/>
        <v>1</v>
      </c>
      <c r="F39" s="3">
        <f t="shared" si="14"/>
        <v>0</v>
      </c>
      <c r="G39" s="3">
        <f t="shared" si="15"/>
        <v>3</v>
      </c>
      <c r="H39" s="94">
        <f t="shared" si="16"/>
        <v>3</v>
      </c>
      <c r="I39" s="155">
        <f t="shared" si="17"/>
        <v>3</v>
      </c>
      <c r="J39" s="95">
        <f t="shared" si="18"/>
        <v>2</v>
      </c>
      <c r="K39" s="155">
        <f t="shared" si="19"/>
        <v>0</v>
      </c>
      <c r="V39" s="95" t="s">
        <v>207</v>
      </c>
      <c r="W39" s="95">
        <v>40</v>
      </c>
    </row>
    <row r="40" spans="1:23" x14ac:dyDescent="0.25">
      <c r="A40" s="62" t="s">
        <v>9</v>
      </c>
      <c r="B40" s="62" t="s">
        <v>211</v>
      </c>
      <c r="C40" s="72">
        <f t="shared" si="11"/>
        <v>9</v>
      </c>
      <c r="D40" s="64">
        <f t="shared" si="12"/>
        <v>1</v>
      </c>
      <c r="E40" s="3">
        <f t="shared" si="13"/>
        <v>0</v>
      </c>
      <c r="F40" s="3">
        <f t="shared" si="14"/>
        <v>0</v>
      </c>
      <c r="G40" s="3">
        <f t="shared" si="15"/>
        <v>1</v>
      </c>
      <c r="H40" s="94">
        <f t="shared" si="16"/>
        <v>1</v>
      </c>
      <c r="I40" s="155">
        <f t="shared" si="17"/>
        <v>1</v>
      </c>
      <c r="J40" s="95">
        <f t="shared" si="18"/>
        <v>1</v>
      </c>
      <c r="K40" s="155">
        <f t="shared" si="19"/>
        <v>0</v>
      </c>
      <c r="V40" s="95" t="s">
        <v>208</v>
      </c>
      <c r="W40" s="95">
        <v>4</v>
      </c>
    </row>
    <row r="41" spans="1:23" x14ac:dyDescent="0.25">
      <c r="A41" s="62" t="s">
        <v>9</v>
      </c>
      <c r="B41" s="62" t="s">
        <v>212</v>
      </c>
      <c r="C41" s="72">
        <f t="shared" si="11"/>
        <v>34</v>
      </c>
      <c r="D41" s="64">
        <f t="shared" si="12"/>
        <v>3</v>
      </c>
      <c r="E41" s="3">
        <f t="shared" si="13"/>
        <v>1</v>
      </c>
      <c r="F41" s="3">
        <f t="shared" si="14"/>
        <v>0</v>
      </c>
      <c r="G41" s="3">
        <f t="shared" si="15"/>
        <v>4</v>
      </c>
      <c r="H41" s="94">
        <f t="shared" si="16"/>
        <v>4</v>
      </c>
      <c r="I41" s="155">
        <f t="shared" si="17"/>
        <v>3</v>
      </c>
      <c r="J41" s="95">
        <f t="shared" si="18"/>
        <v>2</v>
      </c>
      <c r="K41" s="155">
        <f t="shared" si="19"/>
        <v>1</v>
      </c>
      <c r="U41" s="95" t="s">
        <v>301</v>
      </c>
      <c r="W41" s="95">
        <v>67</v>
      </c>
    </row>
    <row r="42" spans="1:23" x14ac:dyDescent="0.25">
      <c r="A42" s="62" t="s">
        <v>9</v>
      </c>
      <c r="B42" s="62" t="s">
        <v>213</v>
      </c>
      <c r="C42" s="72">
        <f t="shared" si="11"/>
        <v>4</v>
      </c>
      <c r="D42" s="64">
        <f t="shared" si="12"/>
        <v>1</v>
      </c>
      <c r="E42" s="3">
        <f t="shared" si="13"/>
        <v>0</v>
      </c>
      <c r="F42" s="3">
        <f t="shared" si="14"/>
        <v>0</v>
      </c>
      <c r="G42" s="3">
        <f t="shared" si="15"/>
        <v>1</v>
      </c>
      <c r="H42" s="94">
        <f t="shared" si="16"/>
        <v>1</v>
      </c>
      <c r="I42" s="155">
        <f t="shared" si="17"/>
        <v>0</v>
      </c>
      <c r="J42" s="95">
        <f t="shared" si="18"/>
        <v>0</v>
      </c>
      <c r="K42" s="155">
        <f t="shared" si="19"/>
        <v>1</v>
      </c>
      <c r="U42" s="95" t="s">
        <v>9</v>
      </c>
      <c r="V42" s="95" t="s">
        <v>209</v>
      </c>
      <c r="W42" s="95">
        <v>50</v>
      </c>
    </row>
    <row r="43" spans="1:23" x14ac:dyDescent="0.25">
      <c r="A43" s="62" t="s">
        <v>9</v>
      </c>
      <c r="B43" s="62" t="s">
        <v>214</v>
      </c>
      <c r="C43" s="72">
        <f t="shared" si="11"/>
        <v>6</v>
      </c>
      <c r="D43" s="64">
        <f t="shared" si="12"/>
        <v>1</v>
      </c>
      <c r="E43" s="3">
        <f t="shared" si="13"/>
        <v>0</v>
      </c>
      <c r="F43" s="3">
        <f t="shared" si="14"/>
        <v>0</v>
      </c>
      <c r="G43" s="3">
        <f t="shared" si="15"/>
        <v>1</v>
      </c>
      <c r="H43" s="94">
        <f t="shared" si="16"/>
        <v>1</v>
      </c>
      <c r="I43" s="155">
        <f t="shared" si="17"/>
        <v>0</v>
      </c>
      <c r="J43" s="95">
        <f t="shared" si="18"/>
        <v>0</v>
      </c>
      <c r="K43" s="155">
        <f t="shared" si="19"/>
        <v>1</v>
      </c>
      <c r="V43" s="95" t="s">
        <v>210</v>
      </c>
      <c r="W43" s="95">
        <v>25</v>
      </c>
    </row>
    <row r="44" spans="1:23" x14ac:dyDescent="0.25">
      <c r="A44" s="62" t="s">
        <v>9</v>
      </c>
      <c r="B44" s="62" t="s">
        <v>215</v>
      </c>
      <c r="C44" s="72">
        <f t="shared" si="11"/>
        <v>1</v>
      </c>
      <c r="D44" s="64">
        <f t="shared" si="12"/>
        <v>1</v>
      </c>
      <c r="E44" s="3">
        <f t="shared" si="13"/>
        <v>0</v>
      </c>
      <c r="F44" s="3">
        <f t="shared" si="14"/>
        <v>0</v>
      </c>
      <c r="G44" s="3">
        <f t="shared" si="15"/>
        <v>1</v>
      </c>
      <c r="H44" s="94">
        <f t="shared" si="16"/>
        <v>1</v>
      </c>
      <c r="I44" s="155">
        <f t="shared" si="17"/>
        <v>0</v>
      </c>
      <c r="J44" s="95">
        <f t="shared" si="18"/>
        <v>0</v>
      </c>
      <c r="K44" s="155">
        <f t="shared" si="19"/>
        <v>1</v>
      </c>
      <c r="V44" s="95" t="s">
        <v>211</v>
      </c>
      <c r="W44" s="95">
        <v>9</v>
      </c>
    </row>
    <row r="45" spans="1:23" x14ac:dyDescent="0.25">
      <c r="A45" s="62" t="s">
        <v>9</v>
      </c>
      <c r="B45" s="62" t="s">
        <v>216</v>
      </c>
      <c r="C45" s="72">
        <f t="shared" si="11"/>
        <v>5</v>
      </c>
      <c r="D45" s="64">
        <f t="shared" si="12"/>
        <v>1</v>
      </c>
      <c r="E45" s="3">
        <f t="shared" si="13"/>
        <v>0</v>
      </c>
      <c r="F45" s="3">
        <f t="shared" si="14"/>
        <v>0</v>
      </c>
      <c r="G45" s="3">
        <f t="shared" si="15"/>
        <v>1</v>
      </c>
      <c r="H45" s="94">
        <f t="shared" si="16"/>
        <v>1</v>
      </c>
      <c r="I45" s="155">
        <f t="shared" si="17"/>
        <v>0</v>
      </c>
      <c r="J45" s="95">
        <f t="shared" si="18"/>
        <v>0</v>
      </c>
      <c r="K45" s="155">
        <f t="shared" si="19"/>
        <v>1</v>
      </c>
      <c r="V45" s="95" t="s">
        <v>212</v>
      </c>
      <c r="W45" s="95">
        <v>34</v>
      </c>
    </row>
    <row r="46" spans="1:23" x14ac:dyDescent="0.25">
      <c r="A46" s="62" t="s">
        <v>9</v>
      </c>
      <c r="B46" s="62" t="s">
        <v>217</v>
      </c>
      <c r="C46" s="72">
        <f t="shared" si="11"/>
        <v>16</v>
      </c>
      <c r="D46" s="64">
        <f t="shared" si="12"/>
        <v>1</v>
      </c>
      <c r="E46" s="3">
        <f t="shared" si="13"/>
        <v>1</v>
      </c>
      <c r="F46" s="3">
        <f t="shared" si="14"/>
        <v>0</v>
      </c>
      <c r="G46" s="3">
        <f t="shared" si="15"/>
        <v>2</v>
      </c>
      <c r="H46" s="94">
        <f t="shared" si="16"/>
        <v>2</v>
      </c>
      <c r="I46" s="155">
        <f t="shared" si="17"/>
        <v>2</v>
      </c>
      <c r="J46" s="95">
        <f t="shared" si="18"/>
        <v>1</v>
      </c>
      <c r="K46" s="155">
        <f t="shared" si="19"/>
        <v>0</v>
      </c>
      <c r="V46" s="95" t="s">
        <v>213</v>
      </c>
      <c r="W46" s="95">
        <v>4</v>
      </c>
    </row>
    <row r="47" spans="1:23" x14ac:dyDescent="0.25">
      <c r="A47" s="62" t="s">
        <v>9</v>
      </c>
      <c r="B47" s="62" t="s">
        <v>218</v>
      </c>
      <c r="C47" s="72">
        <f t="shared" si="11"/>
        <v>4</v>
      </c>
      <c r="D47" s="64">
        <f t="shared" si="12"/>
        <v>1</v>
      </c>
      <c r="E47" s="3">
        <f t="shared" si="13"/>
        <v>0</v>
      </c>
      <c r="F47" s="3">
        <f t="shared" si="14"/>
        <v>0</v>
      </c>
      <c r="G47" s="3">
        <f t="shared" si="15"/>
        <v>1</v>
      </c>
      <c r="H47" s="94">
        <f t="shared" si="16"/>
        <v>1</v>
      </c>
      <c r="I47" s="155">
        <f t="shared" si="17"/>
        <v>0</v>
      </c>
      <c r="J47" s="95">
        <f t="shared" si="18"/>
        <v>0</v>
      </c>
      <c r="K47" s="155">
        <f t="shared" si="19"/>
        <v>1</v>
      </c>
      <c r="V47" s="95" t="s">
        <v>214</v>
      </c>
      <c r="W47" s="95">
        <v>6</v>
      </c>
    </row>
    <row r="48" spans="1:23" x14ac:dyDescent="0.25">
      <c r="A48" s="62" t="s">
        <v>10</v>
      </c>
      <c r="B48" s="62" t="s">
        <v>219</v>
      </c>
      <c r="C48" s="72">
        <f t="shared" si="11"/>
        <v>2</v>
      </c>
      <c r="D48" s="64">
        <f t="shared" si="12"/>
        <v>1</v>
      </c>
      <c r="E48" s="3">
        <f t="shared" si="13"/>
        <v>0</v>
      </c>
      <c r="F48" s="3">
        <f t="shared" si="14"/>
        <v>0</v>
      </c>
      <c r="G48" s="3">
        <f t="shared" si="15"/>
        <v>1</v>
      </c>
      <c r="H48" s="94">
        <f t="shared" si="16"/>
        <v>1</v>
      </c>
      <c r="I48" s="155">
        <f t="shared" si="17"/>
        <v>0</v>
      </c>
      <c r="J48" s="95">
        <f t="shared" si="18"/>
        <v>0</v>
      </c>
      <c r="K48" s="155">
        <f t="shared" si="19"/>
        <v>1</v>
      </c>
      <c r="V48" s="95" t="s">
        <v>215</v>
      </c>
      <c r="W48" s="95">
        <v>1</v>
      </c>
    </row>
    <row r="49" spans="1:23" x14ac:dyDescent="0.25">
      <c r="A49" s="62" t="s">
        <v>10</v>
      </c>
      <c r="B49" s="62" t="s">
        <v>220</v>
      </c>
      <c r="C49" s="72">
        <f t="shared" si="11"/>
        <v>1</v>
      </c>
      <c r="D49" s="64">
        <f t="shared" si="12"/>
        <v>1</v>
      </c>
      <c r="E49" s="3">
        <f t="shared" si="13"/>
        <v>0</v>
      </c>
      <c r="F49" s="3">
        <f t="shared" si="14"/>
        <v>0</v>
      </c>
      <c r="G49" s="3">
        <f t="shared" si="15"/>
        <v>1</v>
      </c>
      <c r="H49" s="94">
        <f t="shared" si="16"/>
        <v>1</v>
      </c>
      <c r="I49" s="155">
        <f t="shared" si="17"/>
        <v>0</v>
      </c>
      <c r="J49" s="95">
        <f t="shared" si="18"/>
        <v>0</v>
      </c>
      <c r="K49" s="155">
        <f t="shared" si="19"/>
        <v>1</v>
      </c>
      <c r="V49" s="95" t="s">
        <v>216</v>
      </c>
      <c r="W49" s="95">
        <v>5</v>
      </c>
    </row>
    <row r="50" spans="1:23" x14ac:dyDescent="0.25">
      <c r="A50" s="62" t="s">
        <v>10</v>
      </c>
      <c r="B50" s="62" t="s">
        <v>221</v>
      </c>
      <c r="C50" s="72">
        <f t="shared" si="11"/>
        <v>2</v>
      </c>
      <c r="D50" s="64">
        <f t="shared" si="12"/>
        <v>1</v>
      </c>
      <c r="E50" s="3">
        <f t="shared" si="13"/>
        <v>0</v>
      </c>
      <c r="F50" s="3">
        <f t="shared" si="14"/>
        <v>0</v>
      </c>
      <c r="G50" s="3">
        <f t="shared" si="15"/>
        <v>1</v>
      </c>
      <c r="H50" s="94">
        <f t="shared" si="16"/>
        <v>1</v>
      </c>
      <c r="I50" s="155">
        <f t="shared" si="17"/>
        <v>0</v>
      </c>
      <c r="J50" s="95">
        <f t="shared" si="18"/>
        <v>0</v>
      </c>
      <c r="K50" s="155">
        <f t="shared" si="19"/>
        <v>1</v>
      </c>
      <c r="V50" s="95" t="s">
        <v>217</v>
      </c>
      <c r="W50" s="95">
        <v>16</v>
      </c>
    </row>
    <row r="51" spans="1:23" x14ac:dyDescent="0.25">
      <c r="A51" s="62" t="s">
        <v>10</v>
      </c>
      <c r="B51" s="62" t="s">
        <v>222</v>
      </c>
      <c r="C51" s="72">
        <f t="shared" si="11"/>
        <v>3</v>
      </c>
      <c r="D51" s="64">
        <f t="shared" si="12"/>
        <v>1</v>
      </c>
      <c r="E51" s="3">
        <f t="shared" si="13"/>
        <v>0</v>
      </c>
      <c r="F51" s="3">
        <f t="shared" si="14"/>
        <v>0</v>
      </c>
      <c r="G51" s="3">
        <f t="shared" si="15"/>
        <v>1</v>
      </c>
      <c r="H51" s="94">
        <f t="shared" si="16"/>
        <v>1</v>
      </c>
      <c r="I51" s="155">
        <f t="shared" si="17"/>
        <v>0</v>
      </c>
      <c r="J51" s="95">
        <f t="shared" si="18"/>
        <v>0</v>
      </c>
      <c r="K51" s="155">
        <f t="shared" si="19"/>
        <v>1</v>
      </c>
      <c r="V51" s="95" t="s">
        <v>218</v>
      </c>
      <c r="W51" s="95">
        <v>4</v>
      </c>
    </row>
    <row r="52" spans="1:23" x14ac:dyDescent="0.25">
      <c r="A52" s="62" t="s">
        <v>10</v>
      </c>
      <c r="B52" s="62" t="s">
        <v>291</v>
      </c>
      <c r="C52" s="72">
        <f t="shared" si="11"/>
        <v>1</v>
      </c>
      <c r="D52" s="64">
        <f t="shared" si="12"/>
        <v>1</v>
      </c>
      <c r="E52" s="3">
        <f t="shared" si="13"/>
        <v>0</v>
      </c>
      <c r="F52" s="3">
        <f t="shared" si="14"/>
        <v>0</v>
      </c>
      <c r="G52" s="3">
        <f t="shared" si="15"/>
        <v>1</v>
      </c>
      <c r="H52" s="94">
        <f t="shared" si="16"/>
        <v>1</v>
      </c>
      <c r="I52" s="155">
        <f t="shared" si="17"/>
        <v>0</v>
      </c>
      <c r="J52" s="95">
        <f t="shared" si="18"/>
        <v>0</v>
      </c>
      <c r="K52" s="155">
        <f t="shared" si="19"/>
        <v>1</v>
      </c>
      <c r="U52" s="95" t="s">
        <v>302</v>
      </c>
      <c r="W52" s="95">
        <v>154</v>
      </c>
    </row>
    <row r="53" spans="1:23" x14ac:dyDescent="0.25">
      <c r="A53" s="62" t="s">
        <v>11</v>
      </c>
      <c r="B53" s="62" t="s">
        <v>223</v>
      </c>
      <c r="C53" s="72">
        <f t="shared" si="11"/>
        <v>26</v>
      </c>
      <c r="D53" s="64">
        <f t="shared" si="12"/>
        <v>2</v>
      </c>
      <c r="E53" s="3">
        <f t="shared" si="13"/>
        <v>1</v>
      </c>
      <c r="F53" s="3">
        <f t="shared" si="14"/>
        <v>0</v>
      </c>
      <c r="G53" s="3">
        <f t="shared" si="15"/>
        <v>3</v>
      </c>
      <c r="H53" s="94">
        <f t="shared" si="16"/>
        <v>3</v>
      </c>
      <c r="I53" s="155">
        <f t="shared" si="17"/>
        <v>3</v>
      </c>
      <c r="J53" s="95">
        <f t="shared" si="18"/>
        <v>2</v>
      </c>
      <c r="K53" s="155">
        <f t="shared" si="19"/>
        <v>0</v>
      </c>
      <c r="U53" s="95" t="s">
        <v>10</v>
      </c>
      <c r="V53" s="95" t="s">
        <v>219</v>
      </c>
      <c r="W53" s="95">
        <v>2</v>
      </c>
    </row>
    <row r="54" spans="1:23" x14ac:dyDescent="0.25">
      <c r="A54" s="62" t="s">
        <v>11</v>
      </c>
      <c r="B54" s="62" t="s">
        <v>224</v>
      </c>
      <c r="C54" s="72">
        <f t="shared" si="11"/>
        <v>17</v>
      </c>
      <c r="D54" s="64">
        <f t="shared" si="12"/>
        <v>1</v>
      </c>
      <c r="E54" s="3">
        <f t="shared" si="13"/>
        <v>1</v>
      </c>
      <c r="F54" s="3">
        <f t="shared" si="14"/>
        <v>0</v>
      </c>
      <c r="G54" s="3">
        <f t="shared" si="15"/>
        <v>2</v>
      </c>
      <c r="H54" s="94">
        <f t="shared" si="16"/>
        <v>2</v>
      </c>
      <c r="I54" s="155">
        <f t="shared" si="17"/>
        <v>2</v>
      </c>
      <c r="J54" s="95">
        <f t="shared" si="18"/>
        <v>1</v>
      </c>
      <c r="K54" s="155">
        <f t="shared" si="19"/>
        <v>0</v>
      </c>
      <c r="V54" s="95" t="s">
        <v>220</v>
      </c>
      <c r="W54" s="95">
        <v>1</v>
      </c>
    </row>
    <row r="55" spans="1:23" x14ac:dyDescent="0.25">
      <c r="A55" s="62" t="s">
        <v>11</v>
      </c>
      <c r="B55" s="62" t="s">
        <v>225</v>
      </c>
      <c r="C55" s="72">
        <f t="shared" si="11"/>
        <v>7</v>
      </c>
      <c r="D55" s="64">
        <f t="shared" si="12"/>
        <v>1</v>
      </c>
      <c r="E55" s="3">
        <f t="shared" si="13"/>
        <v>0</v>
      </c>
      <c r="F55" s="3">
        <f t="shared" si="14"/>
        <v>0</v>
      </c>
      <c r="G55" s="3">
        <f t="shared" si="15"/>
        <v>1</v>
      </c>
      <c r="H55" s="94">
        <f t="shared" si="16"/>
        <v>1</v>
      </c>
      <c r="I55" s="155">
        <f t="shared" si="17"/>
        <v>0</v>
      </c>
      <c r="J55" s="95">
        <f t="shared" si="18"/>
        <v>0</v>
      </c>
      <c r="K55" s="155">
        <f t="shared" si="19"/>
        <v>1</v>
      </c>
      <c r="V55" s="95" t="s">
        <v>221</v>
      </c>
      <c r="W55" s="95">
        <v>2</v>
      </c>
    </row>
    <row r="56" spans="1:23" x14ac:dyDescent="0.25">
      <c r="A56" s="62" t="s">
        <v>11</v>
      </c>
      <c r="B56" s="62" t="s">
        <v>226</v>
      </c>
      <c r="C56" s="72">
        <f t="shared" si="11"/>
        <v>12</v>
      </c>
      <c r="D56" s="64">
        <f t="shared" si="12"/>
        <v>2</v>
      </c>
      <c r="E56" s="3">
        <f t="shared" si="13"/>
        <v>0</v>
      </c>
      <c r="F56" s="3">
        <f t="shared" si="14"/>
        <v>0</v>
      </c>
      <c r="G56" s="3">
        <f t="shared" si="15"/>
        <v>2</v>
      </c>
      <c r="H56" s="94">
        <f t="shared" si="16"/>
        <v>2</v>
      </c>
      <c r="I56" s="155">
        <f t="shared" si="17"/>
        <v>1</v>
      </c>
      <c r="J56" s="95">
        <f t="shared" si="18"/>
        <v>1</v>
      </c>
      <c r="K56" s="155">
        <f t="shared" si="19"/>
        <v>1</v>
      </c>
      <c r="V56" s="95" t="s">
        <v>222</v>
      </c>
      <c r="W56" s="95">
        <v>3</v>
      </c>
    </row>
    <row r="57" spans="1:23" x14ac:dyDescent="0.25">
      <c r="A57" s="62" t="s">
        <v>11</v>
      </c>
      <c r="B57" s="62" t="s">
        <v>227</v>
      </c>
      <c r="C57" s="72">
        <f t="shared" si="11"/>
        <v>18</v>
      </c>
      <c r="D57" s="64">
        <f t="shared" si="12"/>
        <v>1</v>
      </c>
      <c r="E57" s="3">
        <f t="shared" si="13"/>
        <v>1</v>
      </c>
      <c r="F57" s="3">
        <f t="shared" si="14"/>
        <v>0</v>
      </c>
      <c r="G57" s="3">
        <f t="shared" si="15"/>
        <v>2</v>
      </c>
      <c r="H57" s="94">
        <f t="shared" si="16"/>
        <v>2</v>
      </c>
      <c r="I57" s="155">
        <f t="shared" si="17"/>
        <v>2</v>
      </c>
      <c r="J57" s="95">
        <f t="shared" si="18"/>
        <v>1</v>
      </c>
      <c r="K57" s="155">
        <f t="shared" si="19"/>
        <v>0</v>
      </c>
      <c r="V57" s="95" t="s">
        <v>291</v>
      </c>
      <c r="W57" s="95">
        <v>1</v>
      </c>
    </row>
    <row r="58" spans="1:23" x14ac:dyDescent="0.25">
      <c r="A58" s="62" t="s">
        <v>11</v>
      </c>
      <c r="B58" s="62" t="s">
        <v>228</v>
      </c>
      <c r="C58" s="72">
        <f t="shared" si="11"/>
        <v>84</v>
      </c>
      <c r="D58" s="64">
        <f t="shared" si="12"/>
        <v>6</v>
      </c>
      <c r="E58" s="3">
        <f t="shared" si="13"/>
        <v>3</v>
      </c>
      <c r="F58" s="3">
        <f t="shared" si="14"/>
        <v>0</v>
      </c>
      <c r="G58" s="3">
        <f t="shared" si="15"/>
        <v>9</v>
      </c>
      <c r="H58" s="94">
        <f t="shared" si="16"/>
        <v>9</v>
      </c>
      <c r="I58" s="155">
        <f t="shared" si="17"/>
        <v>8</v>
      </c>
      <c r="J58" s="95">
        <f t="shared" si="18"/>
        <v>5</v>
      </c>
      <c r="K58" s="155">
        <f t="shared" si="19"/>
        <v>1</v>
      </c>
      <c r="U58" s="95" t="s">
        <v>313</v>
      </c>
      <c r="W58" s="95">
        <v>9</v>
      </c>
    </row>
    <row r="59" spans="1:23" x14ac:dyDescent="0.25">
      <c r="A59" s="62" t="s">
        <v>11</v>
      </c>
      <c r="B59" s="62" t="s">
        <v>229</v>
      </c>
      <c r="C59" s="72">
        <f t="shared" si="11"/>
        <v>68</v>
      </c>
      <c r="D59" s="64">
        <f t="shared" si="12"/>
        <v>5</v>
      </c>
      <c r="E59" s="3">
        <f t="shared" si="13"/>
        <v>2</v>
      </c>
      <c r="F59" s="3">
        <f t="shared" si="14"/>
        <v>0</v>
      </c>
      <c r="G59" s="3">
        <f t="shared" si="15"/>
        <v>7</v>
      </c>
      <c r="H59" s="94">
        <f t="shared" si="16"/>
        <v>7</v>
      </c>
      <c r="I59" s="155">
        <f t="shared" si="17"/>
        <v>6</v>
      </c>
      <c r="J59" s="95">
        <f t="shared" si="18"/>
        <v>4</v>
      </c>
      <c r="K59" s="155">
        <f t="shared" si="19"/>
        <v>1</v>
      </c>
      <c r="U59" s="95" t="s">
        <v>11</v>
      </c>
      <c r="V59" s="95" t="s">
        <v>223</v>
      </c>
      <c r="W59" s="95">
        <v>26</v>
      </c>
    </row>
    <row r="60" spans="1:23" x14ac:dyDescent="0.25">
      <c r="A60" s="62" t="s">
        <v>11</v>
      </c>
      <c r="B60" s="62" t="s">
        <v>230</v>
      </c>
      <c r="C60" s="72">
        <f t="shared" si="11"/>
        <v>18</v>
      </c>
      <c r="D60" s="64">
        <f t="shared" si="12"/>
        <v>1</v>
      </c>
      <c r="E60" s="3">
        <f t="shared" si="13"/>
        <v>1</v>
      </c>
      <c r="F60" s="3">
        <f t="shared" si="14"/>
        <v>0</v>
      </c>
      <c r="G60" s="3">
        <f t="shared" si="15"/>
        <v>2</v>
      </c>
      <c r="H60" s="94">
        <f t="shared" si="16"/>
        <v>2</v>
      </c>
      <c r="I60" s="155">
        <f t="shared" si="17"/>
        <v>2</v>
      </c>
      <c r="J60" s="95">
        <f t="shared" si="18"/>
        <v>1</v>
      </c>
      <c r="K60" s="155">
        <f t="shared" si="19"/>
        <v>0</v>
      </c>
      <c r="V60" s="95" t="s">
        <v>224</v>
      </c>
      <c r="W60" s="95">
        <v>17</v>
      </c>
    </row>
    <row r="61" spans="1:23" x14ac:dyDescent="0.25">
      <c r="A61" s="62" t="s">
        <v>12</v>
      </c>
      <c r="B61" s="62" t="s">
        <v>231</v>
      </c>
      <c r="C61" s="72">
        <f t="shared" si="11"/>
        <v>14</v>
      </c>
      <c r="D61" s="64">
        <f t="shared" si="12"/>
        <v>2</v>
      </c>
      <c r="E61" s="3">
        <f t="shared" si="13"/>
        <v>0</v>
      </c>
      <c r="F61" s="3">
        <f t="shared" si="14"/>
        <v>0</v>
      </c>
      <c r="G61" s="3">
        <f t="shared" si="15"/>
        <v>2</v>
      </c>
      <c r="H61" s="94">
        <f t="shared" si="16"/>
        <v>2</v>
      </c>
      <c r="I61" s="155">
        <f t="shared" si="17"/>
        <v>1</v>
      </c>
      <c r="J61" s="95">
        <f t="shared" si="18"/>
        <v>1</v>
      </c>
      <c r="K61" s="155">
        <f t="shared" si="19"/>
        <v>1</v>
      </c>
      <c r="V61" s="95" t="s">
        <v>225</v>
      </c>
      <c r="W61" s="95">
        <v>7</v>
      </c>
    </row>
    <row r="62" spans="1:23" x14ac:dyDescent="0.25">
      <c r="A62" s="62" t="s">
        <v>12</v>
      </c>
      <c r="B62" s="62" t="s">
        <v>232</v>
      </c>
      <c r="C62" s="72">
        <f t="shared" si="11"/>
        <v>43</v>
      </c>
      <c r="D62" s="64">
        <f t="shared" si="12"/>
        <v>3</v>
      </c>
      <c r="E62" s="3">
        <f t="shared" si="13"/>
        <v>2</v>
      </c>
      <c r="F62" s="3">
        <f t="shared" si="14"/>
        <v>0</v>
      </c>
      <c r="G62" s="3">
        <f t="shared" si="15"/>
        <v>5</v>
      </c>
      <c r="H62" s="94">
        <f t="shared" si="16"/>
        <v>5</v>
      </c>
      <c r="I62" s="155">
        <f t="shared" si="17"/>
        <v>5</v>
      </c>
      <c r="J62" s="95">
        <f t="shared" si="18"/>
        <v>3</v>
      </c>
      <c r="K62" s="155">
        <f t="shared" si="19"/>
        <v>0</v>
      </c>
      <c r="V62" s="95" t="s">
        <v>226</v>
      </c>
      <c r="W62" s="95">
        <v>12</v>
      </c>
    </row>
    <row r="63" spans="1:23" x14ac:dyDescent="0.25">
      <c r="A63" s="62" t="s">
        <v>12</v>
      </c>
      <c r="B63" s="62" t="s">
        <v>233</v>
      </c>
      <c r="C63" s="72">
        <f t="shared" si="11"/>
        <v>65</v>
      </c>
      <c r="D63" s="64">
        <f t="shared" si="12"/>
        <v>5</v>
      </c>
      <c r="E63" s="3">
        <f t="shared" si="13"/>
        <v>2</v>
      </c>
      <c r="F63" s="3">
        <f t="shared" si="14"/>
        <v>0</v>
      </c>
      <c r="G63" s="3">
        <f t="shared" si="15"/>
        <v>7</v>
      </c>
      <c r="H63" s="94">
        <f t="shared" si="16"/>
        <v>7</v>
      </c>
      <c r="I63" s="155">
        <f t="shared" si="17"/>
        <v>6</v>
      </c>
      <c r="J63" s="95">
        <f t="shared" si="18"/>
        <v>4</v>
      </c>
      <c r="K63" s="155">
        <f t="shared" si="19"/>
        <v>1</v>
      </c>
      <c r="V63" s="95" t="s">
        <v>227</v>
      </c>
      <c r="W63" s="95">
        <v>18</v>
      </c>
    </row>
    <row r="64" spans="1:23" x14ac:dyDescent="0.25">
      <c r="A64" s="62" t="s">
        <v>12</v>
      </c>
      <c r="B64" s="62" t="s">
        <v>234</v>
      </c>
      <c r="C64" s="72">
        <f t="shared" si="11"/>
        <v>13</v>
      </c>
      <c r="D64" s="64">
        <f t="shared" si="12"/>
        <v>2</v>
      </c>
      <c r="E64" s="3">
        <f t="shared" si="13"/>
        <v>0</v>
      </c>
      <c r="F64" s="3">
        <f t="shared" si="14"/>
        <v>0</v>
      </c>
      <c r="G64" s="3">
        <f t="shared" si="15"/>
        <v>2</v>
      </c>
      <c r="H64" s="94">
        <f t="shared" si="16"/>
        <v>2</v>
      </c>
      <c r="I64" s="155">
        <f t="shared" si="17"/>
        <v>1</v>
      </c>
      <c r="J64" s="95">
        <f t="shared" si="18"/>
        <v>1</v>
      </c>
      <c r="K64" s="155">
        <f t="shared" si="19"/>
        <v>1</v>
      </c>
      <c r="V64" s="95" t="s">
        <v>228</v>
      </c>
      <c r="W64" s="95">
        <v>84</v>
      </c>
    </row>
    <row r="65" spans="1:23" x14ac:dyDescent="0.25">
      <c r="A65" s="62" t="s">
        <v>12</v>
      </c>
      <c r="B65" s="62" t="s">
        <v>235</v>
      </c>
      <c r="C65" s="72">
        <f t="shared" si="11"/>
        <v>10</v>
      </c>
      <c r="D65" s="64">
        <f t="shared" si="12"/>
        <v>1</v>
      </c>
      <c r="E65" s="3">
        <f t="shared" si="13"/>
        <v>0</v>
      </c>
      <c r="F65" s="3">
        <f t="shared" si="14"/>
        <v>0</v>
      </c>
      <c r="G65" s="3">
        <f t="shared" si="15"/>
        <v>1</v>
      </c>
      <c r="H65" s="94">
        <f t="shared" si="16"/>
        <v>1</v>
      </c>
      <c r="I65" s="155">
        <f t="shared" si="17"/>
        <v>1</v>
      </c>
      <c r="J65" s="95">
        <f t="shared" si="18"/>
        <v>1</v>
      </c>
      <c r="K65" s="155">
        <f t="shared" si="19"/>
        <v>0</v>
      </c>
      <c r="V65" s="95" t="s">
        <v>229</v>
      </c>
      <c r="W65" s="95">
        <v>68</v>
      </c>
    </row>
    <row r="66" spans="1:23" x14ac:dyDescent="0.25">
      <c r="A66" s="62" t="s">
        <v>13</v>
      </c>
      <c r="B66" s="62" t="s">
        <v>236</v>
      </c>
      <c r="C66" s="72">
        <f t="shared" si="11"/>
        <v>12</v>
      </c>
      <c r="D66" s="64">
        <f t="shared" si="12"/>
        <v>2</v>
      </c>
      <c r="E66" s="3">
        <f t="shared" si="13"/>
        <v>0</v>
      </c>
      <c r="F66" s="3">
        <f t="shared" si="14"/>
        <v>0</v>
      </c>
      <c r="G66" s="3">
        <f t="shared" si="15"/>
        <v>2</v>
      </c>
      <c r="H66" s="94">
        <f t="shared" si="16"/>
        <v>2</v>
      </c>
      <c r="I66" s="155">
        <f t="shared" si="17"/>
        <v>1</v>
      </c>
      <c r="J66" s="95">
        <f t="shared" si="18"/>
        <v>1</v>
      </c>
      <c r="K66" s="155">
        <f t="shared" si="19"/>
        <v>1</v>
      </c>
      <c r="V66" s="95" t="s">
        <v>230</v>
      </c>
      <c r="W66" s="95">
        <v>18</v>
      </c>
    </row>
    <row r="67" spans="1:23" x14ac:dyDescent="0.25">
      <c r="A67" s="62" t="s">
        <v>13</v>
      </c>
      <c r="B67" s="62" t="s">
        <v>237</v>
      </c>
      <c r="C67" s="72">
        <f t="shared" si="11"/>
        <v>12</v>
      </c>
      <c r="D67" s="64">
        <f t="shared" si="12"/>
        <v>2</v>
      </c>
      <c r="E67" s="3">
        <f t="shared" si="13"/>
        <v>0</v>
      </c>
      <c r="F67" s="3">
        <f t="shared" si="14"/>
        <v>0</v>
      </c>
      <c r="G67" s="3">
        <f t="shared" si="15"/>
        <v>2</v>
      </c>
      <c r="H67" s="94">
        <f t="shared" si="16"/>
        <v>2</v>
      </c>
      <c r="I67" s="155">
        <f t="shared" si="17"/>
        <v>1</v>
      </c>
      <c r="J67" s="95">
        <f t="shared" si="18"/>
        <v>1</v>
      </c>
      <c r="K67" s="155">
        <f t="shared" si="19"/>
        <v>1</v>
      </c>
      <c r="U67" s="95" t="s">
        <v>303</v>
      </c>
      <c r="W67" s="95">
        <v>250</v>
      </c>
    </row>
    <row r="68" spans="1:23" x14ac:dyDescent="0.25">
      <c r="A68" s="62" t="s">
        <v>13</v>
      </c>
      <c r="B68" s="62" t="s">
        <v>238</v>
      </c>
      <c r="C68" s="72">
        <f t="shared" si="11"/>
        <v>33</v>
      </c>
      <c r="D68" s="64">
        <f t="shared" si="12"/>
        <v>3</v>
      </c>
      <c r="E68" s="3">
        <f t="shared" si="13"/>
        <v>1</v>
      </c>
      <c r="F68" s="3">
        <f t="shared" si="14"/>
        <v>0</v>
      </c>
      <c r="G68" s="3">
        <f t="shared" si="15"/>
        <v>4</v>
      </c>
      <c r="H68" s="94">
        <f t="shared" si="16"/>
        <v>4</v>
      </c>
      <c r="I68" s="155">
        <f t="shared" si="17"/>
        <v>3</v>
      </c>
      <c r="J68" s="95">
        <f t="shared" si="18"/>
        <v>2</v>
      </c>
      <c r="K68" s="155">
        <f t="shared" si="19"/>
        <v>1</v>
      </c>
      <c r="U68" s="95" t="s">
        <v>12</v>
      </c>
      <c r="V68" s="95" t="s">
        <v>231</v>
      </c>
      <c r="W68" s="95">
        <v>14</v>
      </c>
    </row>
    <row r="69" spans="1:23" x14ac:dyDescent="0.25">
      <c r="A69" s="62" t="s">
        <v>13</v>
      </c>
      <c r="B69" s="62" t="s">
        <v>239</v>
      </c>
      <c r="C69" s="72">
        <f t="shared" si="11"/>
        <v>4</v>
      </c>
      <c r="D69" s="64">
        <f t="shared" si="12"/>
        <v>1</v>
      </c>
      <c r="E69" s="3">
        <f t="shared" si="13"/>
        <v>0</v>
      </c>
      <c r="F69" s="3">
        <f t="shared" si="14"/>
        <v>0</v>
      </c>
      <c r="G69" s="3">
        <f t="shared" si="15"/>
        <v>1</v>
      </c>
      <c r="H69" s="94">
        <f t="shared" si="16"/>
        <v>1</v>
      </c>
      <c r="I69" s="155">
        <f t="shared" si="17"/>
        <v>0</v>
      </c>
      <c r="J69" s="95">
        <f t="shared" si="18"/>
        <v>0</v>
      </c>
      <c r="K69" s="155">
        <f t="shared" si="19"/>
        <v>1</v>
      </c>
      <c r="V69" s="95" t="s">
        <v>232</v>
      </c>
      <c r="W69" s="95">
        <v>43</v>
      </c>
    </row>
    <row r="70" spans="1:23" x14ac:dyDescent="0.25">
      <c r="A70" s="62" t="s">
        <v>14</v>
      </c>
      <c r="B70" s="62" t="s">
        <v>293</v>
      </c>
      <c r="C70" s="72">
        <f t="shared" si="11"/>
        <v>0</v>
      </c>
      <c r="D70" s="64">
        <f t="shared" si="12"/>
        <v>0</v>
      </c>
      <c r="E70" s="3">
        <f t="shared" si="13"/>
        <v>0</v>
      </c>
      <c r="F70" s="3">
        <f t="shared" si="14"/>
        <v>0</v>
      </c>
      <c r="G70" s="3">
        <f t="shared" si="15"/>
        <v>0</v>
      </c>
      <c r="H70" s="94">
        <f t="shared" si="16"/>
        <v>0</v>
      </c>
      <c r="I70" s="155">
        <f t="shared" si="17"/>
        <v>0</v>
      </c>
      <c r="J70" s="95">
        <f t="shared" si="18"/>
        <v>0</v>
      </c>
      <c r="K70" s="155">
        <f t="shared" si="19"/>
        <v>0</v>
      </c>
      <c r="V70" s="95" t="s">
        <v>233</v>
      </c>
      <c r="W70" s="95">
        <v>65</v>
      </c>
    </row>
    <row r="71" spans="1:23" x14ac:dyDescent="0.25">
      <c r="A71" s="62" t="s">
        <v>14</v>
      </c>
      <c r="B71" s="62" t="s">
        <v>294</v>
      </c>
      <c r="C71" s="72">
        <f t="shared" si="11"/>
        <v>0</v>
      </c>
      <c r="D71" s="64">
        <f t="shared" si="12"/>
        <v>0</v>
      </c>
      <c r="E71" s="3">
        <f t="shared" si="13"/>
        <v>0</v>
      </c>
      <c r="F71" s="3">
        <f t="shared" si="14"/>
        <v>0</v>
      </c>
      <c r="G71" s="3">
        <f t="shared" si="15"/>
        <v>0</v>
      </c>
      <c r="H71" s="94">
        <f t="shared" si="16"/>
        <v>0</v>
      </c>
      <c r="I71" s="155">
        <f t="shared" si="17"/>
        <v>0</v>
      </c>
      <c r="J71" s="95">
        <f t="shared" si="18"/>
        <v>0</v>
      </c>
      <c r="K71" s="155">
        <f t="shared" si="19"/>
        <v>0</v>
      </c>
      <c r="V71" s="95" t="s">
        <v>234</v>
      </c>
      <c r="W71" s="95">
        <v>13</v>
      </c>
    </row>
    <row r="72" spans="1:23" x14ac:dyDescent="0.25">
      <c r="A72" s="62" t="s">
        <v>14</v>
      </c>
      <c r="B72" s="62" t="s">
        <v>240</v>
      </c>
      <c r="C72" s="72">
        <f t="shared" si="11"/>
        <v>7</v>
      </c>
      <c r="D72" s="64">
        <f t="shared" si="12"/>
        <v>1</v>
      </c>
      <c r="E72" s="3">
        <f t="shared" si="13"/>
        <v>0</v>
      </c>
      <c r="F72" s="3">
        <f t="shared" si="14"/>
        <v>0</v>
      </c>
      <c r="G72" s="3">
        <f t="shared" si="15"/>
        <v>1</v>
      </c>
      <c r="H72" s="94">
        <f t="shared" si="16"/>
        <v>1</v>
      </c>
      <c r="I72" s="155">
        <f t="shared" si="17"/>
        <v>0</v>
      </c>
      <c r="J72" s="95">
        <f t="shared" si="18"/>
        <v>0</v>
      </c>
      <c r="K72" s="155">
        <f t="shared" si="19"/>
        <v>1</v>
      </c>
      <c r="V72" s="95" t="s">
        <v>235</v>
      </c>
      <c r="W72" s="95">
        <v>10</v>
      </c>
    </row>
    <row r="73" spans="1:23" x14ac:dyDescent="0.25">
      <c r="A73" s="62" t="s">
        <v>14</v>
      </c>
      <c r="B73" s="62" t="s">
        <v>241</v>
      </c>
      <c r="C73" s="72">
        <f t="shared" si="11"/>
        <v>14</v>
      </c>
      <c r="D73" s="64">
        <f t="shared" si="12"/>
        <v>2</v>
      </c>
      <c r="E73" s="3">
        <f t="shared" si="13"/>
        <v>0</v>
      </c>
      <c r="F73" s="3">
        <f t="shared" si="14"/>
        <v>0</v>
      </c>
      <c r="G73" s="3">
        <f t="shared" si="15"/>
        <v>2</v>
      </c>
      <c r="H73" s="94">
        <f t="shared" si="16"/>
        <v>2</v>
      </c>
      <c r="I73" s="155">
        <f t="shared" si="17"/>
        <v>1</v>
      </c>
      <c r="J73" s="95">
        <f t="shared" si="18"/>
        <v>1</v>
      </c>
      <c r="K73" s="155">
        <f t="shared" si="19"/>
        <v>1</v>
      </c>
      <c r="U73" s="95" t="s">
        <v>304</v>
      </c>
      <c r="W73" s="95">
        <v>145</v>
      </c>
    </row>
    <row r="74" spans="1:23" x14ac:dyDescent="0.25">
      <c r="A74" s="62" t="s">
        <v>14</v>
      </c>
      <c r="B74" s="62" t="s">
        <v>242</v>
      </c>
      <c r="C74" s="72">
        <f t="shared" si="11"/>
        <v>13</v>
      </c>
      <c r="D74" s="64">
        <f t="shared" si="12"/>
        <v>2</v>
      </c>
      <c r="E74" s="3">
        <f t="shared" si="13"/>
        <v>0</v>
      </c>
      <c r="F74" s="3">
        <f t="shared" si="14"/>
        <v>0</v>
      </c>
      <c r="G74" s="3">
        <f t="shared" si="15"/>
        <v>2</v>
      </c>
      <c r="H74" s="94">
        <f t="shared" si="16"/>
        <v>2</v>
      </c>
      <c r="I74" s="155">
        <f t="shared" si="17"/>
        <v>1</v>
      </c>
      <c r="J74" s="95">
        <f t="shared" si="18"/>
        <v>1</v>
      </c>
      <c r="K74" s="155">
        <f t="shared" si="19"/>
        <v>1</v>
      </c>
      <c r="U74" s="95" t="s">
        <v>13</v>
      </c>
      <c r="V74" s="95" t="s">
        <v>236</v>
      </c>
      <c r="W74" s="95">
        <v>12</v>
      </c>
    </row>
    <row r="75" spans="1:23" x14ac:dyDescent="0.25">
      <c r="A75" s="62" t="s">
        <v>14</v>
      </c>
      <c r="B75" s="62" t="s">
        <v>243</v>
      </c>
      <c r="C75" s="72">
        <f t="shared" si="11"/>
        <v>3</v>
      </c>
      <c r="D75" s="64">
        <f t="shared" si="12"/>
        <v>1</v>
      </c>
      <c r="E75" s="3">
        <f t="shared" si="13"/>
        <v>0</v>
      </c>
      <c r="F75" s="3">
        <f t="shared" si="14"/>
        <v>0</v>
      </c>
      <c r="G75" s="3">
        <f t="shared" si="15"/>
        <v>1</v>
      </c>
      <c r="H75" s="94">
        <f t="shared" si="16"/>
        <v>1</v>
      </c>
      <c r="I75" s="155">
        <f t="shared" si="17"/>
        <v>0</v>
      </c>
      <c r="J75" s="95">
        <f t="shared" si="18"/>
        <v>0</v>
      </c>
      <c r="K75" s="155">
        <f t="shared" si="19"/>
        <v>1</v>
      </c>
      <c r="V75" s="95" t="s">
        <v>237</v>
      </c>
      <c r="W75" s="95">
        <v>12</v>
      </c>
    </row>
    <row r="76" spans="1:23" x14ac:dyDescent="0.25">
      <c r="A76" s="62" t="s">
        <v>14</v>
      </c>
      <c r="B76" s="62" t="s">
        <v>244</v>
      </c>
      <c r="C76" s="72">
        <f t="shared" si="11"/>
        <v>3</v>
      </c>
      <c r="D76" s="64">
        <f t="shared" si="12"/>
        <v>1</v>
      </c>
      <c r="E76" s="3">
        <f t="shared" si="13"/>
        <v>0</v>
      </c>
      <c r="F76" s="3">
        <f t="shared" si="14"/>
        <v>0</v>
      </c>
      <c r="G76" s="3">
        <f t="shared" si="15"/>
        <v>1</v>
      </c>
      <c r="H76" s="94">
        <f t="shared" si="16"/>
        <v>1</v>
      </c>
      <c r="I76" s="155">
        <f t="shared" si="17"/>
        <v>0</v>
      </c>
      <c r="J76" s="95">
        <f t="shared" si="18"/>
        <v>0</v>
      </c>
      <c r="K76" s="155">
        <f t="shared" si="19"/>
        <v>1</v>
      </c>
      <c r="V76" s="95" t="s">
        <v>238</v>
      </c>
      <c r="W76" s="95">
        <v>33</v>
      </c>
    </row>
    <row r="77" spans="1:23" x14ac:dyDescent="0.25">
      <c r="A77" s="62" t="s">
        <v>14</v>
      </c>
      <c r="B77" s="62" t="s">
        <v>245</v>
      </c>
      <c r="C77" s="72">
        <f t="shared" si="11"/>
        <v>11</v>
      </c>
      <c r="D77" s="64">
        <f t="shared" si="12"/>
        <v>2</v>
      </c>
      <c r="E77" s="3">
        <f t="shared" si="13"/>
        <v>0</v>
      </c>
      <c r="F77" s="3">
        <f t="shared" si="14"/>
        <v>0</v>
      </c>
      <c r="G77" s="3">
        <f t="shared" si="15"/>
        <v>2</v>
      </c>
      <c r="H77" s="94">
        <f t="shared" si="16"/>
        <v>2</v>
      </c>
      <c r="I77" s="155">
        <f t="shared" si="17"/>
        <v>1</v>
      </c>
      <c r="J77" s="95">
        <f t="shared" si="18"/>
        <v>1</v>
      </c>
      <c r="K77" s="155">
        <f t="shared" si="19"/>
        <v>1</v>
      </c>
      <c r="V77" s="95" t="s">
        <v>239</v>
      </c>
      <c r="W77" s="95">
        <v>4</v>
      </c>
    </row>
    <row r="78" spans="1:23" x14ac:dyDescent="0.25">
      <c r="A78" s="62" t="s">
        <v>14</v>
      </c>
      <c r="B78" s="62" t="s">
        <v>246</v>
      </c>
      <c r="C78" s="72">
        <f t="shared" si="11"/>
        <v>0</v>
      </c>
      <c r="D78" s="64">
        <f t="shared" si="12"/>
        <v>0</v>
      </c>
      <c r="E78" s="3">
        <f t="shared" si="13"/>
        <v>0</v>
      </c>
      <c r="F78" s="3">
        <f t="shared" si="14"/>
        <v>0</v>
      </c>
      <c r="G78" s="3">
        <f t="shared" si="15"/>
        <v>0</v>
      </c>
      <c r="H78" s="94">
        <f t="shared" si="16"/>
        <v>0</v>
      </c>
      <c r="I78" s="155">
        <f t="shared" si="17"/>
        <v>0</v>
      </c>
      <c r="J78" s="95">
        <f t="shared" si="18"/>
        <v>0</v>
      </c>
      <c r="K78" s="155">
        <f t="shared" si="19"/>
        <v>0</v>
      </c>
      <c r="U78" s="95" t="s">
        <v>305</v>
      </c>
      <c r="W78" s="95">
        <v>61</v>
      </c>
    </row>
    <row r="79" spans="1:23" x14ac:dyDescent="0.25">
      <c r="A79" s="62" t="s">
        <v>14</v>
      </c>
      <c r="B79" s="62" t="s">
        <v>247</v>
      </c>
      <c r="C79" s="72">
        <f t="shared" si="11"/>
        <v>69</v>
      </c>
      <c r="D79" s="64">
        <f t="shared" si="12"/>
        <v>5</v>
      </c>
      <c r="E79" s="3">
        <f t="shared" si="13"/>
        <v>2</v>
      </c>
      <c r="F79" s="3">
        <f t="shared" si="14"/>
        <v>0</v>
      </c>
      <c r="G79" s="3">
        <f t="shared" si="15"/>
        <v>7</v>
      </c>
      <c r="H79" s="94">
        <f t="shared" si="16"/>
        <v>7</v>
      </c>
      <c r="I79" s="155">
        <f t="shared" si="17"/>
        <v>6</v>
      </c>
      <c r="J79" s="95">
        <f t="shared" si="18"/>
        <v>4</v>
      </c>
      <c r="K79" s="155">
        <f t="shared" si="19"/>
        <v>1</v>
      </c>
      <c r="U79" s="95" t="s">
        <v>14</v>
      </c>
      <c r="V79" s="95" t="s">
        <v>240</v>
      </c>
      <c r="W79" s="95">
        <v>7</v>
      </c>
    </row>
    <row r="80" spans="1:23" x14ac:dyDescent="0.25">
      <c r="A80" s="62" t="s">
        <v>14</v>
      </c>
      <c r="B80" s="62" t="s">
        <v>248</v>
      </c>
      <c r="C80" s="72">
        <f t="shared" si="11"/>
        <v>21</v>
      </c>
      <c r="D80" s="64">
        <f t="shared" si="12"/>
        <v>2</v>
      </c>
      <c r="E80" s="3">
        <f t="shared" si="13"/>
        <v>1</v>
      </c>
      <c r="F80" s="3">
        <f t="shared" si="14"/>
        <v>0</v>
      </c>
      <c r="G80" s="3">
        <f t="shared" si="15"/>
        <v>3</v>
      </c>
      <c r="H80" s="94">
        <f t="shared" si="16"/>
        <v>3</v>
      </c>
      <c r="I80" s="155">
        <f t="shared" si="17"/>
        <v>2</v>
      </c>
      <c r="J80" s="95">
        <f t="shared" si="18"/>
        <v>1</v>
      </c>
      <c r="K80" s="155">
        <f t="shared" si="19"/>
        <v>1</v>
      </c>
      <c r="V80" s="95" t="s">
        <v>241</v>
      </c>
      <c r="W80" s="95">
        <v>14</v>
      </c>
    </row>
    <row r="81" spans="1:23" x14ac:dyDescent="0.25">
      <c r="A81" s="62" t="s">
        <v>14</v>
      </c>
      <c r="B81" s="62" t="s">
        <v>249</v>
      </c>
      <c r="C81" s="72">
        <f t="shared" si="11"/>
        <v>17</v>
      </c>
      <c r="D81" s="64">
        <f t="shared" si="12"/>
        <v>1</v>
      </c>
      <c r="E81" s="3">
        <f t="shared" si="13"/>
        <v>1</v>
      </c>
      <c r="F81" s="3">
        <f t="shared" si="14"/>
        <v>0</v>
      </c>
      <c r="G81" s="3">
        <f t="shared" si="15"/>
        <v>2</v>
      </c>
      <c r="H81" s="94">
        <f t="shared" si="16"/>
        <v>2</v>
      </c>
      <c r="I81" s="155">
        <f t="shared" si="17"/>
        <v>2</v>
      </c>
      <c r="J81" s="95">
        <f t="shared" si="18"/>
        <v>1</v>
      </c>
      <c r="K81" s="155">
        <f t="shared" si="19"/>
        <v>0</v>
      </c>
      <c r="V81" s="95" t="s">
        <v>242</v>
      </c>
      <c r="W81" s="95">
        <v>13</v>
      </c>
    </row>
    <row r="82" spans="1:23" x14ac:dyDescent="0.25">
      <c r="A82" s="62" t="s">
        <v>14</v>
      </c>
      <c r="B82" s="62" t="s">
        <v>250</v>
      </c>
      <c r="C82" s="72">
        <f t="shared" si="11"/>
        <v>10</v>
      </c>
      <c r="D82" s="64">
        <f t="shared" si="12"/>
        <v>1</v>
      </c>
      <c r="E82" s="3">
        <f t="shared" si="13"/>
        <v>0</v>
      </c>
      <c r="F82" s="3">
        <f t="shared" si="14"/>
        <v>0</v>
      </c>
      <c r="G82" s="3">
        <f t="shared" si="15"/>
        <v>1</v>
      </c>
      <c r="H82" s="94">
        <f t="shared" si="16"/>
        <v>1</v>
      </c>
      <c r="I82" s="155">
        <f t="shared" si="17"/>
        <v>1</v>
      </c>
      <c r="J82" s="95">
        <f t="shared" si="18"/>
        <v>1</v>
      </c>
      <c r="K82" s="155">
        <f t="shared" si="19"/>
        <v>0</v>
      </c>
      <c r="V82" s="95" t="s">
        <v>243</v>
      </c>
      <c r="W82" s="95">
        <v>3</v>
      </c>
    </row>
    <row r="83" spans="1:23" x14ac:dyDescent="0.25">
      <c r="A83" s="62" t="s">
        <v>15</v>
      </c>
      <c r="B83" s="62" t="s">
        <v>251</v>
      </c>
      <c r="C83" s="72">
        <f t="shared" si="11"/>
        <v>8</v>
      </c>
      <c r="D83" s="64">
        <f t="shared" si="12"/>
        <v>1</v>
      </c>
      <c r="E83" s="3">
        <f t="shared" si="13"/>
        <v>0</v>
      </c>
      <c r="F83" s="3">
        <f t="shared" si="14"/>
        <v>0</v>
      </c>
      <c r="G83" s="3">
        <f t="shared" si="15"/>
        <v>1</v>
      </c>
      <c r="H83" s="94">
        <f t="shared" si="16"/>
        <v>1</v>
      </c>
      <c r="I83" s="155">
        <f t="shared" si="17"/>
        <v>0</v>
      </c>
      <c r="J83" s="95">
        <f t="shared" si="18"/>
        <v>0</v>
      </c>
      <c r="K83" s="155">
        <f t="shared" si="19"/>
        <v>1</v>
      </c>
      <c r="V83" s="95" t="s">
        <v>244</v>
      </c>
      <c r="W83" s="95">
        <v>3</v>
      </c>
    </row>
    <row r="84" spans="1:23" x14ac:dyDescent="0.25">
      <c r="A84" s="62" t="s">
        <v>15</v>
      </c>
      <c r="B84" s="62" t="s">
        <v>252</v>
      </c>
      <c r="C84" s="72">
        <f t="shared" si="11"/>
        <v>1</v>
      </c>
      <c r="D84" s="64">
        <f t="shared" si="12"/>
        <v>1</v>
      </c>
      <c r="E84" s="3">
        <f t="shared" si="13"/>
        <v>0</v>
      </c>
      <c r="F84" s="3">
        <f t="shared" si="14"/>
        <v>0</v>
      </c>
      <c r="G84" s="3">
        <f t="shared" si="15"/>
        <v>1</v>
      </c>
      <c r="H84" s="94">
        <f t="shared" si="16"/>
        <v>1</v>
      </c>
      <c r="I84" s="155">
        <f t="shared" si="17"/>
        <v>0</v>
      </c>
      <c r="J84" s="95">
        <f t="shared" si="18"/>
        <v>0</v>
      </c>
      <c r="K84" s="155">
        <f t="shared" si="19"/>
        <v>1</v>
      </c>
      <c r="V84" s="95" t="s">
        <v>245</v>
      </c>
      <c r="W84" s="95">
        <v>11</v>
      </c>
    </row>
    <row r="85" spans="1:23" x14ac:dyDescent="0.25">
      <c r="A85" s="62" t="s">
        <v>15</v>
      </c>
      <c r="B85" s="62" t="s">
        <v>253</v>
      </c>
      <c r="C85" s="72">
        <f t="shared" si="11"/>
        <v>4</v>
      </c>
      <c r="D85" s="64">
        <f t="shared" si="12"/>
        <v>1</v>
      </c>
      <c r="E85" s="3">
        <f t="shared" si="13"/>
        <v>0</v>
      </c>
      <c r="F85" s="3">
        <f t="shared" si="14"/>
        <v>0</v>
      </c>
      <c r="G85" s="3">
        <f t="shared" si="15"/>
        <v>1</v>
      </c>
      <c r="H85" s="94">
        <f t="shared" si="16"/>
        <v>1</v>
      </c>
      <c r="I85" s="155">
        <f t="shared" si="17"/>
        <v>0</v>
      </c>
      <c r="J85" s="95">
        <f t="shared" si="18"/>
        <v>0</v>
      </c>
      <c r="K85" s="155">
        <f t="shared" si="19"/>
        <v>1</v>
      </c>
      <c r="V85" s="95" t="s">
        <v>247</v>
      </c>
      <c r="W85" s="95">
        <v>69</v>
      </c>
    </row>
    <row r="86" spans="1:23" x14ac:dyDescent="0.25">
      <c r="A86" s="62" t="s">
        <v>15</v>
      </c>
      <c r="B86" s="62" t="s">
        <v>254</v>
      </c>
      <c r="C86" s="72">
        <f t="shared" si="11"/>
        <v>5</v>
      </c>
      <c r="D86" s="64">
        <f t="shared" si="12"/>
        <v>1</v>
      </c>
      <c r="E86" s="3">
        <f t="shared" si="13"/>
        <v>0</v>
      </c>
      <c r="F86" s="3">
        <f t="shared" si="14"/>
        <v>0</v>
      </c>
      <c r="G86" s="3">
        <f t="shared" si="15"/>
        <v>1</v>
      </c>
      <c r="H86" s="94">
        <f t="shared" si="16"/>
        <v>1</v>
      </c>
      <c r="I86" s="155">
        <f t="shared" si="17"/>
        <v>0</v>
      </c>
      <c r="J86" s="95">
        <f t="shared" si="18"/>
        <v>0</v>
      </c>
      <c r="K86" s="155">
        <f t="shared" si="19"/>
        <v>1</v>
      </c>
      <c r="V86" s="95" t="s">
        <v>248</v>
      </c>
      <c r="W86" s="95">
        <v>21</v>
      </c>
    </row>
    <row r="87" spans="1:23" x14ac:dyDescent="0.25">
      <c r="A87" s="62" t="s">
        <v>15</v>
      </c>
      <c r="B87" s="62" t="s">
        <v>255</v>
      </c>
      <c r="C87" s="72">
        <f t="shared" si="11"/>
        <v>120</v>
      </c>
      <c r="D87" s="64">
        <f t="shared" si="12"/>
        <v>7</v>
      </c>
      <c r="E87" s="3">
        <f t="shared" si="13"/>
        <v>4</v>
      </c>
      <c r="F87" s="3">
        <f t="shared" si="14"/>
        <v>1</v>
      </c>
      <c r="G87" s="3">
        <f t="shared" si="15"/>
        <v>12</v>
      </c>
      <c r="H87" s="94">
        <f t="shared" si="16"/>
        <v>12</v>
      </c>
      <c r="I87" s="155">
        <f t="shared" si="17"/>
        <v>12</v>
      </c>
      <c r="J87" s="95">
        <f t="shared" si="18"/>
        <v>7</v>
      </c>
      <c r="K87" s="155">
        <f t="shared" si="19"/>
        <v>0</v>
      </c>
      <c r="V87" s="95" t="s">
        <v>249</v>
      </c>
      <c r="W87" s="95">
        <v>17</v>
      </c>
    </row>
    <row r="88" spans="1:23" x14ac:dyDescent="0.25">
      <c r="A88" s="62" t="s">
        <v>15</v>
      </c>
      <c r="B88" s="62" t="s">
        <v>256</v>
      </c>
      <c r="C88" s="72">
        <f t="shared" si="11"/>
        <v>18</v>
      </c>
      <c r="D88" s="64">
        <f t="shared" si="12"/>
        <v>1</v>
      </c>
      <c r="E88" s="3">
        <f t="shared" si="13"/>
        <v>1</v>
      </c>
      <c r="F88" s="3">
        <f t="shared" si="14"/>
        <v>0</v>
      </c>
      <c r="G88" s="3">
        <f t="shared" si="15"/>
        <v>2</v>
      </c>
      <c r="H88" s="94">
        <f t="shared" si="16"/>
        <v>2</v>
      </c>
      <c r="I88" s="155">
        <f t="shared" si="17"/>
        <v>2</v>
      </c>
      <c r="J88" s="95">
        <f t="shared" si="18"/>
        <v>1</v>
      </c>
      <c r="K88" s="155">
        <f t="shared" si="19"/>
        <v>0</v>
      </c>
      <c r="V88" s="95" t="s">
        <v>250</v>
      </c>
      <c r="W88" s="95">
        <v>10</v>
      </c>
    </row>
    <row r="89" spans="1:23" x14ac:dyDescent="0.25">
      <c r="A89" s="62" t="s">
        <v>16</v>
      </c>
      <c r="B89" s="62" t="s">
        <v>257</v>
      </c>
      <c r="C89" s="72">
        <f t="shared" si="11"/>
        <v>7</v>
      </c>
      <c r="D89" s="64">
        <f t="shared" si="12"/>
        <v>1</v>
      </c>
      <c r="E89" s="3">
        <f t="shared" si="13"/>
        <v>0</v>
      </c>
      <c r="F89" s="3">
        <f t="shared" si="14"/>
        <v>0</v>
      </c>
      <c r="G89" s="3">
        <f t="shared" si="15"/>
        <v>1</v>
      </c>
      <c r="H89" s="94">
        <f t="shared" si="16"/>
        <v>1</v>
      </c>
      <c r="I89" s="155">
        <f t="shared" si="17"/>
        <v>0</v>
      </c>
      <c r="J89" s="95">
        <f t="shared" si="18"/>
        <v>0</v>
      </c>
      <c r="K89" s="155">
        <f t="shared" si="19"/>
        <v>1</v>
      </c>
      <c r="U89" s="95" t="s">
        <v>306</v>
      </c>
      <c r="W89" s="95">
        <v>168</v>
      </c>
    </row>
    <row r="90" spans="1:23" x14ac:dyDescent="0.25">
      <c r="A90" s="62" t="s">
        <v>16</v>
      </c>
      <c r="B90" s="62" t="s">
        <v>258</v>
      </c>
      <c r="C90" s="72">
        <f t="shared" si="11"/>
        <v>0</v>
      </c>
      <c r="D90" s="64">
        <f t="shared" si="12"/>
        <v>0</v>
      </c>
      <c r="E90" s="3">
        <f t="shared" si="13"/>
        <v>0</v>
      </c>
      <c r="F90" s="3">
        <f t="shared" si="14"/>
        <v>0</v>
      </c>
      <c r="G90" s="3">
        <f t="shared" si="15"/>
        <v>0</v>
      </c>
      <c r="H90" s="94">
        <f t="shared" si="16"/>
        <v>0</v>
      </c>
      <c r="I90" s="155">
        <f t="shared" si="17"/>
        <v>0</v>
      </c>
      <c r="J90" s="95">
        <f t="shared" si="18"/>
        <v>0</v>
      </c>
      <c r="K90" s="155">
        <f t="shared" si="19"/>
        <v>0</v>
      </c>
      <c r="U90" s="95" t="s">
        <v>15</v>
      </c>
      <c r="V90" s="95" t="s">
        <v>251</v>
      </c>
      <c r="W90" s="95">
        <v>8</v>
      </c>
    </row>
    <row r="91" spans="1:23" x14ac:dyDescent="0.25">
      <c r="A91" s="62" t="s">
        <v>16</v>
      </c>
      <c r="B91" s="62" t="s">
        <v>259</v>
      </c>
      <c r="C91" s="72">
        <f t="shared" si="11"/>
        <v>3</v>
      </c>
      <c r="D91" s="64">
        <f t="shared" si="12"/>
        <v>1</v>
      </c>
      <c r="E91" s="3">
        <f t="shared" si="13"/>
        <v>0</v>
      </c>
      <c r="F91" s="3">
        <f t="shared" si="14"/>
        <v>0</v>
      </c>
      <c r="G91" s="3">
        <f t="shared" si="15"/>
        <v>1</v>
      </c>
      <c r="H91" s="94">
        <f t="shared" si="16"/>
        <v>1</v>
      </c>
      <c r="I91" s="155">
        <f t="shared" si="17"/>
        <v>0</v>
      </c>
      <c r="J91" s="95">
        <f t="shared" si="18"/>
        <v>0</v>
      </c>
      <c r="K91" s="155">
        <f t="shared" si="19"/>
        <v>1</v>
      </c>
      <c r="V91" s="95" t="s">
        <v>252</v>
      </c>
      <c r="W91" s="95">
        <v>1</v>
      </c>
    </row>
    <row r="92" spans="1:23" x14ac:dyDescent="0.25">
      <c r="A92" s="62" t="s">
        <v>16</v>
      </c>
      <c r="B92" s="62" t="s">
        <v>260</v>
      </c>
      <c r="C92" s="72">
        <f t="shared" si="11"/>
        <v>3</v>
      </c>
      <c r="D92" s="64">
        <f t="shared" si="12"/>
        <v>1</v>
      </c>
      <c r="E92" s="3">
        <f t="shared" si="13"/>
        <v>0</v>
      </c>
      <c r="F92" s="3">
        <f t="shared" si="14"/>
        <v>0</v>
      </c>
      <c r="G92" s="3">
        <f t="shared" si="15"/>
        <v>1</v>
      </c>
      <c r="H92" s="94">
        <f t="shared" si="16"/>
        <v>1</v>
      </c>
      <c r="I92" s="155">
        <f t="shared" si="17"/>
        <v>0</v>
      </c>
      <c r="J92" s="95">
        <f t="shared" si="18"/>
        <v>0</v>
      </c>
      <c r="K92" s="155">
        <f t="shared" si="19"/>
        <v>1</v>
      </c>
      <c r="V92" s="95" t="s">
        <v>253</v>
      </c>
      <c r="W92" s="95">
        <v>4</v>
      </c>
    </row>
    <row r="93" spans="1:23" x14ac:dyDescent="0.25">
      <c r="A93" s="62" t="s">
        <v>16</v>
      </c>
      <c r="B93" s="62" t="s">
        <v>261</v>
      </c>
      <c r="C93" s="72">
        <f t="shared" ref="C93:C122" si="20">SUMIFS(W:W,V:V,B93)</f>
        <v>11</v>
      </c>
      <c r="D93" s="64">
        <f t="shared" ref="D93:D122" si="21">IF(H93&gt;I93,ROUND((C93*0.6*$E$129),0)+K93,ROUND((C93*0.6*$E$129),0)+K93)</f>
        <v>2</v>
      </c>
      <c r="E93" s="3">
        <f t="shared" ref="E93:E122" si="22">ROUND((C93*0.35*$E$129),0)</f>
        <v>0</v>
      </c>
      <c r="F93" s="3">
        <f t="shared" ref="F93:F122" si="23">ROUND((C93*0.05*$E$129),0)</f>
        <v>0</v>
      </c>
      <c r="G93" s="3">
        <f t="shared" ref="G93:G122" si="24">SUM(D93:F93)</f>
        <v>2</v>
      </c>
      <c r="H93" s="94">
        <f t="shared" ref="H93:H122" si="25">ROUNDUP((C93*$E$129),0)</f>
        <v>2</v>
      </c>
      <c r="I93" s="155">
        <f t="shared" ref="I93:I122" si="26">J93+E93+F93</f>
        <v>1</v>
      </c>
      <c r="J93" s="95">
        <f t="shared" ref="J93:J122" si="27">ROUND((C93*0.6*$E$129),0)</f>
        <v>1</v>
      </c>
      <c r="K93" s="155">
        <f t="shared" ref="K93:K122" si="28">H93-I93</f>
        <v>1</v>
      </c>
      <c r="V93" s="95" t="s">
        <v>254</v>
      </c>
      <c r="W93" s="95">
        <v>5</v>
      </c>
    </row>
    <row r="94" spans="1:23" x14ac:dyDescent="0.25">
      <c r="A94" s="62" t="s">
        <v>16</v>
      </c>
      <c r="B94" s="62" t="s">
        <v>262</v>
      </c>
      <c r="C94" s="72">
        <f t="shared" si="20"/>
        <v>2</v>
      </c>
      <c r="D94" s="64">
        <f t="shared" si="21"/>
        <v>1</v>
      </c>
      <c r="E94" s="3">
        <f t="shared" si="22"/>
        <v>0</v>
      </c>
      <c r="F94" s="3">
        <f t="shared" si="23"/>
        <v>0</v>
      </c>
      <c r="G94" s="3">
        <f t="shared" si="24"/>
        <v>1</v>
      </c>
      <c r="H94" s="94">
        <f t="shared" si="25"/>
        <v>1</v>
      </c>
      <c r="I94" s="155">
        <f t="shared" si="26"/>
        <v>0</v>
      </c>
      <c r="J94" s="95">
        <f t="shared" si="27"/>
        <v>0</v>
      </c>
      <c r="K94" s="155">
        <f t="shared" si="28"/>
        <v>1</v>
      </c>
      <c r="V94" s="95" t="s">
        <v>255</v>
      </c>
      <c r="W94" s="95">
        <v>120</v>
      </c>
    </row>
    <row r="95" spans="1:23" x14ac:dyDescent="0.25">
      <c r="A95" s="62" t="s">
        <v>16</v>
      </c>
      <c r="B95" s="62" t="s">
        <v>263</v>
      </c>
      <c r="C95" s="72">
        <f t="shared" si="20"/>
        <v>0</v>
      </c>
      <c r="D95" s="64">
        <f t="shared" si="21"/>
        <v>0</v>
      </c>
      <c r="E95" s="3">
        <f t="shared" si="22"/>
        <v>0</v>
      </c>
      <c r="F95" s="3">
        <f t="shared" si="23"/>
        <v>0</v>
      </c>
      <c r="G95" s="3">
        <f t="shared" si="24"/>
        <v>0</v>
      </c>
      <c r="H95" s="94">
        <f t="shared" si="25"/>
        <v>0</v>
      </c>
      <c r="I95" s="155">
        <f t="shared" si="26"/>
        <v>0</v>
      </c>
      <c r="J95" s="95">
        <f t="shared" si="27"/>
        <v>0</v>
      </c>
      <c r="K95" s="155">
        <f t="shared" si="28"/>
        <v>0</v>
      </c>
      <c r="V95" s="95" t="s">
        <v>256</v>
      </c>
      <c r="W95" s="95">
        <v>18</v>
      </c>
    </row>
    <row r="96" spans="1:23" x14ac:dyDescent="0.25">
      <c r="A96" s="62" t="s">
        <v>16</v>
      </c>
      <c r="B96" s="62" t="s">
        <v>264</v>
      </c>
      <c r="C96" s="72">
        <f t="shared" si="20"/>
        <v>11</v>
      </c>
      <c r="D96" s="64">
        <f t="shared" si="21"/>
        <v>2</v>
      </c>
      <c r="E96" s="3">
        <f t="shared" si="22"/>
        <v>0</v>
      </c>
      <c r="F96" s="3">
        <f t="shared" si="23"/>
        <v>0</v>
      </c>
      <c r="G96" s="3">
        <f t="shared" si="24"/>
        <v>2</v>
      </c>
      <c r="H96" s="94">
        <f t="shared" si="25"/>
        <v>2</v>
      </c>
      <c r="I96" s="155">
        <f t="shared" si="26"/>
        <v>1</v>
      </c>
      <c r="J96" s="95">
        <f t="shared" si="27"/>
        <v>1</v>
      </c>
      <c r="K96" s="155">
        <f t="shared" si="28"/>
        <v>1</v>
      </c>
      <c r="U96" s="95" t="s">
        <v>307</v>
      </c>
      <c r="W96" s="95">
        <v>156</v>
      </c>
    </row>
    <row r="97" spans="1:23" x14ac:dyDescent="0.25">
      <c r="A97" s="62" t="s">
        <v>17</v>
      </c>
      <c r="B97" s="62" t="s">
        <v>265</v>
      </c>
      <c r="C97" s="72">
        <f t="shared" si="20"/>
        <v>5</v>
      </c>
      <c r="D97" s="64">
        <f t="shared" si="21"/>
        <v>1</v>
      </c>
      <c r="E97" s="3">
        <f t="shared" si="22"/>
        <v>0</v>
      </c>
      <c r="F97" s="3">
        <f t="shared" si="23"/>
        <v>0</v>
      </c>
      <c r="G97" s="3">
        <f t="shared" si="24"/>
        <v>1</v>
      </c>
      <c r="H97" s="94">
        <f t="shared" si="25"/>
        <v>1</v>
      </c>
      <c r="I97" s="155">
        <f t="shared" si="26"/>
        <v>0</v>
      </c>
      <c r="J97" s="95">
        <f t="shared" si="27"/>
        <v>0</v>
      </c>
      <c r="K97" s="155">
        <f t="shared" si="28"/>
        <v>1</v>
      </c>
      <c r="U97" s="95" t="s">
        <v>16</v>
      </c>
      <c r="V97" s="95" t="s">
        <v>257</v>
      </c>
      <c r="W97" s="95">
        <v>7</v>
      </c>
    </row>
    <row r="98" spans="1:23" x14ac:dyDescent="0.25">
      <c r="A98" s="62" t="s">
        <v>17</v>
      </c>
      <c r="B98" s="62" t="s">
        <v>266</v>
      </c>
      <c r="C98" s="72">
        <f t="shared" si="20"/>
        <v>2</v>
      </c>
      <c r="D98" s="64">
        <f t="shared" si="21"/>
        <v>1</v>
      </c>
      <c r="E98" s="3">
        <f t="shared" si="22"/>
        <v>0</v>
      </c>
      <c r="F98" s="3">
        <f t="shared" si="23"/>
        <v>0</v>
      </c>
      <c r="G98" s="3">
        <f t="shared" si="24"/>
        <v>1</v>
      </c>
      <c r="H98" s="94">
        <f t="shared" si="25"/>
        <v>1</v>
      </c>
      <c r="I98" s="155">
        <f t="shared" si="26"/>
        <v>0</v>
      </c>
      <c r="J98" s="95">
        <f t="shared" si="27"/>
        <v>0</v>
      </c>
      <c r="K98" s="155">
        <f t="shared" si="28"/>
        <v>1</v>
      </c>
      <c r="V98" s="95" t="s">
        <v>259</v>
      </c>
      <c r="W98" s="95">
        <v>3</v>
      </c>
    </row>
    <row r="99" spans="1:23" x14ac:dyDescent="0.25">
      <c r="A99" s="62" t="s">
        <v>17</v>
      </c>
      <c r="B99" s="62" t="s">
        <v>267</v>
      </c>
      <c r="C99" s="72">
        <f t="shared" si="20"/>
        <v>19</v>
      </c>
      <c r="D99" s="64">
        <f t="shared" si="21"/>
        <v>1</v>
      </c>
      <c r="E99" s="3">
        <f t="shared" si="22"/>
        <v>1</v>
      </c>
      <c r="F99" s="3">
        <f t="shared" si="23"/>
        <v>0</v>
      </c>
      <c r="G99" s="3">
        <f t="shared" si="24"/>
        <v>2</v>
      </c>
      <c r="H99" s="94">
        <f t="shared" si="25"/>
        <v>2</v>
      </c>
      <c r="I99" s="155">
        <f t="shared" si="26"/>
        <v>2</v>
      </c>
      <c r="J99" s="95">
        <f t="shared" si="27"/>
        <v>1</v>
      </c>
      <c r="K99" s="155">
        <f t="shared" si="28"/>
        <v>0</v>
      </c>
      <c r="V99" s="95" t="s">
        <v>260</v>
      </c>
      <c r="W99" s="95">
        <v>3</v>
      </c>
    </row>
    <row r="100" spans="1:23" x14ac:dyDescent="0.25">
      <c r="A100" s="62" t="s">
        <v>17</v>
      </c>
      <c r="B100" s="62" t="s">
        <v>268</v>
      </c>
      <c r="C100" s="72">
        <f t="shared" si="20"/>
        <v>4</v>
      </c>
      <c r="D100" s="64">
        <f t="shared" si="21"/>
        <v>1</v>
      </c>
      <c r="E100" s="3">
        <f t="shared" si="22"/>
        <v>0</v>
      </c>
      <c r="F100" s="3">
        <f t="shared" si="23"/>
        <v>0</v>
      </c>
      <c r="G100" s="3">
        <f t="shared" si="24"/>
        <v>1</v>
      </c>
      <c r="H100" s="94">
        <f t="shared" si="25"/>
        <v>1</v>
      </c>
      <c r="I100" s="155">
        <f t="shared" si="26"/>
        <v>0</v>
      </c>
      <c r="J100" s="95">
        <f t="shared" si="27"/>
        <v>0</v>
      </c>
      <c r="K100" s="155">
        <f t="shared" si="28"/>
        <v>1</v>
      </c>
      <c r="V100" s="95" t="s">
        <v>261</v>
      </c>
      <c r="W100" s="95">
        <v>11</v>
      </c>
    </row>
    <row r="101" spans="1:23" x14ac:dyDescent="0.25">
      <c r="A101" s="62" t="s">
        <v>17</v>
      </c>
      <c r="B101" s="62" t="s">
        <v>269</v>
      </c>
      <c r="C101" s="72">
        <f t="shared" si="20"/>
        <v>12</v>
      </c>
      <c r="D101" s="64">
        <f t="shared" si="21"/>
        <v>2</v>
      </c>
      <c r="E101" s="3">
        <f t="shared" si="22"/>
        <v>0</v>
      </c>
      <c r="F101" s="3">
        <f t="shared" si="23"/>
        <v>0</v>
      </c>
      <c r="G101" s="3">
        <f t="shared" si="24"/>
        <v>2</v>
      </c>
      <c r="H101" s="94">
        <f t="shared" si="25"/>
        <v>2</v>
      </c>
      <c r="I101" s="155">
        <f t="shared" si="26"/>
        <v>1</v>
      </c>
      <c r="J101" s="95">
        <f t="shared" si="27"/>
        <v>1</v>
      </c>
      <c r="K101" s="155">
        <f t="shared" si="28"/>
        <v>1</v>
      </c>
      <c r="V101" s="95" t="s">
        <v>262</v>
      </c>
      <c r="W101" s="95">
        <v>2</v>
      </c>
    </row>
    <row r="102" spans="1:23" x14ac:dyDescent="0.25">
      <c r="A102" s="62" t="s">
        <v>17</v>
      </c>
      <c r="B102" s="62" t="s">
        <v>270</v>
      </c>
      <c r="C102" s="72">
        <f t="shared" si="20"/>
        <v>10</v>
      </c>
      <c r="D102" s="64">
        <f t="shared" si="21"/>
        <v>1</v>
      </c>
      <c r="E102" s="3">
        <f t="shared" si="22"/>
        <v>0</v>
      </c>
      <c r="F102" s="3">
        <f t="shared" si="23"/>
        <v>0</v>
      </c>
      <c r="G102" s="3">
        <f t="shared" si="24"/>
        <v>1</v>
      </c>
      <c r="H102" s="94">
        <f t="shared" si="25"/>
        <v>1</v>
      </c>
      <c r="I102" s="155">
        <f t="shared" si="26"/>
        <v>1</v>
      </c>
      <c r="J102" s="95">
        <f t="shared" si="27"/>
        <v>1</v>
      </c>
      <c r="K102" s="155">
        <f t="shared" si="28"/>
        <v>0</v>
      </c>
      <c r="V102" s="95" t="s">
        <v>264</v>
      </c>
      <c r="W102" s="95">
        <v>11</v>
      </c>
    </row>
    <row r="103" spans="1:23" x14ac:dyDescent="0.25">
      <c r="A103" s="62" t="s">
        <v>17</v>
      </c>
      <c r="B103" s="62" t="s">
        <v>271</v>
      </c>
      <c r="C103" s="72">
        <f t="shared" si="20"/>
        <v>18</v>
      </c>
      <c r="D103" s="64">
        <f t="shared" si="21"/>
        <v>1</v>
      </c>
      <c r="E103" s="3">
        <f t="shared" si="22"/>
        <v>1</v>
      </c>
      <c r="F103" s="3">
        <f t="shared" si="23"/>
        <v>0</v>
      </c>
      <c r="G103" s="3">
        <f t="shared" si="24"/>
        <v>2</v>
      </c>
      <c r="H103" s="94">
        <f t="shared" si="25"/>
        <v>2</v>
      </c>
      <c r="I103" s="155">
        <f t="shared" si="26"/>
        <v>2</v>
      </c>
      <c r="J103" s="95">
        <f t="shared" si="27"/>
        <v>1</v>
      </c>
      <c r="K103" s="155">
        <f t="shared" si="28"/>
        <v>0</v>
      </c>
      <c r="U103" s="95" t="s">
        <v>314</v>
      </c>
      <c r="W103" s="95">
        <v>37</v>
      </c>
    </row>
    <row r="104" spans="1:23" x14ac:dyDescent="0.25">
      <c r="A104" s="62" t="s">
        <v>17</v>
      </c>
      <c r="B104" s="62" t="s">
        <v>272</v>
      </c>
      <c r="C104" s="72">
        <f t="shared" si="20"/>
        <v>5</v>
      </c>
      <c r="D104" s="64">
        <f t="shared" si="21"/>
        <v>1</v>
      </c>
      <c r="E104" s="3">
        <f t="shared" si="22"/>
        <v>0</v>
      </c>
      <c r="F104" s="3">
        <f t="shared" si="23"/>
        <v>0</v>
      </c>
      <c r="G104" s="3">
        <f t="shared" si="24"/>
        <v>1</v>
      </c>
      <c r="H104" s="94">
        <f t="shared" si="25"/>
        <v>1</v>
      </c>
      <c r="I104" s="155">
        <f t="shared" si="26"/>
        <v>0</v>
      </c>
      <c r="J104" s="95">
        <f t="shared" si="27"/>
        <v>0</v>
      </c>
      <c r="K104" s="155">
        <f t="shared" si="28"/>
        <v>1</v>
      </c>
      <c r="U104" s="95" t="s">
        <v>17</v>
      </c>
      <c r="V104" s="95" t="s">
        <v>265</v>
      </c>
      <c r="W104" s="95">
        <v>5</v>
      </c>
    </row>
    <row r="105" spans="1:23" x14ac:dyDescent="0.25">
      <c r="A105" s="62" t="s">
        <v>17</v>
      </c>
      <c r="B105" s="62" t="s">
        <v>273</v>
      </c>
      <c r="C105" s="72">
        <f t="shared" si="20"/>
        <v>0</v>
      </c>
      <c r="D105" s="64">
        <f t="shared" si="21"/>
        <v>0</v>
      </c>
      <c r="E105" s="3">
        <f t="shared" si="22"/>
        <v>0</v>
      </c>
      <c r="F105" s="3">
        <f t="shared" si="23"/>
        <v>0</v>
      </c>
      <c r="G105" s="3">
        <f t="shared" si="24"/>
        <v>0</v>
      </c>
      <c r="H105" s="94">
        <f t="shared" si="25"/>
        <v>0</v>
      </c>
      <c r="I105" s="155">
        <f t="shared" si="26"/>
        <v>0</v>
      </c>
      <c r="J105" s="95">
        <f t="shared" si="27"/>
        <v>0</v>
      </c>
      <c r="K105" s="155">
        <f t="shared" si="28"/>
        <v>0</v>
      </c>
      <c r="V105" s="95" t="s">
        <v>266</v>
      </c>
      <c r="W105" s="95">
        <v>2</v>
      </c>
    </row>
    <row r="106" spans="1:23" x14ac:dyDescent="0.25">
      <c r="A106" s="62" t="s">
        <v>18</v>
      </c>
      <c r="B106" s="62" t="s">
        <v>274</v>
      </c>
      <c r="C106" s="72">
        <f t="shared" si="20"/>
        <v>27</v>
      </c>
      <c r="D106" s="64">
        <f t="shared" si="21"/>
        <v>2</v>
      </c>
      <c r="E106" s="3">
        <f t="shared" si="22"/>
        <v>1</v>
      </c>
      <c r="F106" s="3">
        <f t="shared" si="23"/>
        <v>0</v>
      </c>
      <c r="G106" s="3">
        <f t="shared" si="24"/>
        <v>3</v>
      </c>
      <c r="H106" s="94">
        <f t="shared" si="25"/>
        <v>3</v>
      </c>
      <c r="I106" s="155">
        <f t="shared" si="26"/>
        <v>3</v>
      </c>
      <c r="J106" s="95">
        <f t="shared" si="27"/>
        <v>2</v>
      </c>
      <c r="K106" s="155">
        <f t="shared" si="28"/>
        <v>0</v>
      </c>
      <c r="V106" s="95" t="s">
        <v>267</v>
      </c>
      <c r="W106" s="95">
        <v>19</v>
      </c>
    </row>
    <row r="107" spans="1:23" x14ac:dyDescent="0.25">
      <c r="A107" s="62" t="s">
        <v>18</v>
      </c>
      <c r="B107" s="62" t="s">
        <v>275</v>
      </c>
      <c r="C107" s="72">
        <f t="shared" si="20"/>
        <v>14</v>
      </c>
      <c r="D107" s="64">
        <f t="shared" si="21"/>
        <v>2</v>
      </c>
      <c r="E107" s="3">
        <f t="shared" si="22"/>
        <v>0</v>
      </c>
      <c r="F107" s="3">
        <f t="shared" si="23"/>
        <v>0</v>
      </c>
      <c r="G107" s="3">
        <f t="shared" si="24"/>
        <v>2</v>
      </c>
      <c r="H107" s="94">
        <f t="shared" si="25"/>
        <v>2</v>
      </c>
      <c r="I107" s="155">
        <f t="shared" si="26"/>
        <v>1</v>
      </c>
      <c r="J107" s="95">
        <f t="shared" si="27"/>
        <v>1</v>
      </c>
      <c r="K107" s="155">
        <f t="shared" si="28"/>
        <v>1</v>
      </c>
      <c r="V107" s="95" t="s">
        <v>268</v>
      </c>
      <c r="W107" s="95">
        <v>4</v>
      </c>
    </row>
    <row r="108" spans="1:23" x14ac:dyDescent="0.25">
      <c r="A108" s="62" t="s">
        <v>18</v>
      </c>
      <c r="B108" s="62" t="s">
        <v>276</v>
      </c>
      <c r="C108" s="72">
        <f t="shared" si="20"/>
        <v>39</v>
      </c>
      <c r="D108" s="64">
        <f t="shared" si="21"/>
        <v>3</v>
      </c>
      <c r="E108" s="3">
        <f t="shared" si="22"/>
        <v>1</v>
      </c>
      <c r="F108" s="3">
        <f t="shared" si="23"/>
        <v>0</v>
      </c>
      <c r="G108" s="3">
        <f t="shared" si="24"/>
        <v>4</v>
      </c>
      <c r="H108" s="94">
        <f t="shared" si="25"/>
        <v>4</v>
      </c>
      <c r="I108" s="155">
        <f t="shared" si="26"/>
        <v>3</v>
      </c>
      <c r="J108" s="95">
        <f t="shared" si="27"/>
        <v>2</v>
      </c>
      <c r="K108" s="155">
        <f t="shared" si="28"/>
        <v>1</v>
      </c>
      <c r="V108" s="95" t="s">
        <v>269</v>
      </c>
      <c r="W108" s="95">
        <v>12</v>
      </c>
    </row>
    <row r="109" spans="1:23" x14ac:dyDescent="0.25">
      <c r="A109" s="62" t="s">
        <v>19</v>
      </c>
      <c r="B109" s="62" t="s">
        <v>277</v>
      </c>
      <c r="C109" s="72">
        <f t="shared" si="20"/>
        <v>17</v>
      </c>
      <c r="D109" s="64">
        <f t="shared" si="21"/>
        <v>1</v>
      </c>
      <c r="E109" s="3">
        <f t="shared" si="22"/>
        <v>1</v>
      </c>
      <c r="F109" s="3">
        <f t="shared" si="23"/>
        <v>0</v>
      </c>
      <c r="G109" s="3">
        <f t="shared" si="24"/>
        <v>2</v>
      </c>
      <c r="H109" s="94">
        <f t="shared" si="25"/>
        <v>2</v>
      </c>
      <c r="I109" s="155">
        <f t="shared" si="26"/>
        <v>2</v>
      </c>
      <c r="J109" s="95">
        <f t="shared" si="27"/>
        <v>1</v>
      </c>
      <c r="K109" s="155">
        <f t="shared" si="28"/>
        <v>0</v>
      </c>
      <c r="V109" s="95" t="s">
        <v>270</v>
      </c>
      <c r="W109" s="95">
        <v>10</v>
      </c>
    </row>
    <row r="110" spans="1:23" x14ac:dyDescent="0.25">
      <c r="A110" s="62" t="s">
        <v>20</v>
      </c>
      <c r="B110" s="62" t="s">
        <v>278</v>
      </c>
      <c r="C110" s="72">
        <f t="shared" si="20"/>
        <v>9</v>
      </c>
      <c r="D110" s="64">
        <f t="shared" si="21"/>
        <v>1</v>
      </c>
      <c r="E110" s="3">
        <f t="shared" si="22"/>
        <v>0</v>
      </c>
      <c r="F110" s="3">
        <f t="shared" si="23"/>
        <v>0</v>
      </c>
      <c r="G110" s="3">
        <f t="shared" si="24"/>
        <v>1</v>
      </c>
      <c r="H110" s="94">
        <f t="shared" si="25"/>
        <v>1</v>
      </c>
      <c r="I110" s="155">
        <f t="shared" si="26"/>
        <v>1</v>
      </c>
      <c r="J110" s="95">
        <f t="shared" si="27"/>
        <v>1</v>
      </c>
      <c r="K110" s="155">
        <f t="shared" si="28"/>
        <v>0</v>
      </c>
      <c r="V110" s="95" t="s">
        <v>271</v>
      </c>
      <c r="W110" s="95">
        <v>18</v>
      </c>
    </row>
    <row r="111" spans="1:23" x14ac:dyDescent="0.25">
      <c r="A111" s="62" t="s">
        <v>21</v>
      </c>
      <c r="B111" s="62" t="s">
        <v>279</v>
      </c>
      <c r="C111" s="72">
        <f t="shared" si="20"/>
        <v>73</v>
      </c>
      <c r="D111" s="64">
        <f t="shared" si="21"/>
        <v>5</v>
      </c>
      <c r="E111" s="3">
        <f t="shared" si="22"/>
        <v>3</v>
      </c>
      <c r="F111" s="3">
        <f t="shared" si="23"/>
        <v>0</v>
      </c>
      <c r="G111" s="3">
        <f t="shared" si="24"/>
        <v>8</v>
      </c>
      <c r="H111" s="94">
        <f t="shared" si="25"/>
        <v>8</v>
      </c>
      <c r="I111" s="155">
        <f t="shared" si="26"/>
        <v>7</v>
      </c>
      <c r="J111" s="95">
        <f t="shared" si="27"/>
        <v>4</v>
      </c>
      <c r="K111" s="155">
        <f t="shared" si="28"/>
        <v>1</v>
      </c>
      <c r="V111" s="95" t="s">
        <v>272</v>
      </c>
      <c r="W111" s="95">
        <v>5</v>
      </c>
    </row>
    <row r="112" spans="1:23" x14ac:dyDescent="0.25">
      <c r="A112" s="62" t="s">
        <v>21</v>
      </c>
      <c r="B112" s="62" t="s">
        <v>280</v>
      </c>
      <c r="C112" s="72">
        <f t="shared" si="20"/>
        <v>71</v>
      </c>
      <c r="D112" s="64">
        <f t="shared" si="21"/>
        <v>6</v>
      </c>
      <c r="E112" s="3">
        <f t="shared" si="22"/>
        <v>2</v>
      </c>
      <c r="F112" s="3">
        <f t="shared" si="23"/>
        <v>0</v>
      </c>
      <c r="G112" s="3">
        <f t="shared" si="24"/>
        <v>8</v>
      </c>
      <c r="H112" s="94">
        <f t="shared" si="25"/>
        <v>8</v>
      </c>
      <c r="I112" s="155">
        <f t="shared" si="26"/>
        <v>6</v>
      </c>
      <c r="J112" s="95">
        <f t="shared" si="27"/>
        <v>4</v>
      </c>
      <c r="K112" s="155">
        <f t="shared" si="28"/>
        <v>2</v>
      </c>
      <c r="U112" s="95" t="s">
        <v>308</v>
      </c>
      <c r="W112" s="95">
        <v>75</v>
      </c>
    </row>
    <row r="113" spans="1:23" x14ac:dyDescent="0.25">
      <c r="A113" s="62" t="s">
        <v>22</v>
      </c>
      <c r="B113" s="62" t="s">
        <v>281</v>
      </c>
      <c r="C113" s="72">
        <f t="shared" si="20"/>
        <v>1</v>
      </c>
      <c r="D113" s="64">
        <f t="shared" si="21"/>
        <v>1</v>
      </c>
      <c r="E113" s="3">
        <f t="shared" si="22"/>
        <v>0</v>
      </c>
      <c r="F113" s="3">
        <f t="shared" si="23"/>
        <v>0</v>
      </c>
      <c r="G113" s="3">
        <f t="shared" si="24"/>
        <v>1</v>
      </c>
      <c r="H113" s="94">
        <f t="shared" si="25"/>
        <v>1</v>
      </c>
      <c r="I113" s="155">
        <f t="shared" si="26"/>
        <v>0</v>
      </c>
      <c r="J113" s="95">
        <f t="shared" si="27"/>
        <v>0</v>
      </c>
      <c r="K113" s="155">
        <f t="shared" si="28"/>
        <v>1</v>
      </c>
      <c r="U113" s="95" t="s">
        <v>18</v>
      </c>
      <c r="V113" s="95" t="s">
        <v>274</v>
      </c>
      <c r="W113" s="95">
        <v>27</v>
      </c>
    </row>
    <row r="114" spans="1:23" x14ac:dyDescent="0.25">
      <c r="A114" s="62" t="s">
        <v>23</v>
      </c>
      <c r="B114" s="62" t="s">
        <v>282</v>
      </c>
      <c r="C114" s="72">
        <f t="shared" si="20"/>
        <v>8</v>
      </c>
      <c r="D114" s="64">
        <f t="shared" si="21"/>
        <v>1</v>
      </c>
      <c r="E114" s="3">
        <f t="shared" si="22"/>
        <v>0</v>
      </c>
      <c r="F114" s="3">
        <f t="shared" si="23"/>
        <v>0</v>
      </c>
      <c r="G114" s="3">
        <f t="shared" si="24"/>
        <v>1</v>
      </c>
      <c r="H114" s="94">
        <f t="shared" si="25"/>
        <v>1</v>
      </c>
      <c r="I114" s="155">
        <f t="shared" si="26"/>
        <v>0</v>
      </c>
      <c r="J114" s="95">
        <f t="shared" si="27"/>
        <v>0</v>
      </c>
      <c r="K114" s="155">
        <f t="shared" si="28"/>
        <v>1</v>
      </c>
      <c r="V114" s="95" t="s">
        <v>275</v>
      </c>
      <c r="W114" s="95">
        <v>14</v>
      </c>
    </row>
    <row r="115" spans="1:23" x14ac:dyDescent="0.25">
      <c r="A115" s="62" t="s">
        <v>23</v>
      </c>
      <c r="B115" s="62" t="s">
        <v>283</v>
      </c>
      <c r="C115" s="72">
        <f t="shared" si="20"/>
        <v>91</v>
      </c>
      <c r="D115" s="64">
        <f t="shared" si="21"/>
        <v>7</v>
      </c>
      <c r="E115" s="3">
        <f t="shared" si="22"/>
        <v>3</v>
      </c>
      <c r="F115" s="3">
        <f t="shared" si="23"/>
        <v>0</v>
      </c>
      <c r="G115" s="3">
        <f t="shared" si="24"/>
        <v>10</v>
      </c>
      <c r="H115" s="94">
        <f t="shared" si="25"/>
        <v>10</v>
      </c>
      <c r="I115" s="155">
        <f t="shared" si="26"/>
        <v>8</v>
      </c>
      <c r="J115" s="95">
        <f t="shared" si="27"/>
        <v>5</v>
      </c>
      <c r="K115" s="155">
        <f t="shared" si="28"/>
        <v>2</v>
      </c>
      <c r="V115" s="95" t="s">
        <v>276</v>
      </c>
      <c r="W115" s="95">
        <v>39</v>
      </c>
    </row>
    <row r="116" spans="1:23" x14ac:dyDescent="0.25">
      <c r="A116" s="62" t="s">
        <v>23</v>
      </c>
      <c r="B116" s="62" t="s">
        <v>284</v>
      </c>
      <c r="C116" s="72">
        <f t="shared" si="20"/>
        <v>17</v>
      </c>
      <c r="D116" s="64">
        <f t="shared" si="21"/>
        <v>1</v>
      </c>
      <c r="E116" s="3">
        <f t="shared" si="22"/>
        <v>1</v>
      </c>
      <c r="F116" s="3">
        <f t="shared" si="23"/>
        <v>0</v>
      </c>
      <c r="G116" s="3">
        <f t="shared" si="24"/>
        <v>2</v>
      </c>
      <c r="H116" s="94">
        <f t="shared" si="25"/>
        <v>2</v>
      </c>
      <c r="I116" s="155">
        <f t="shared" si="26"/>
        <v>2</v>
      </c>
      <c r="J116" s="95">
        <f t="shared" si="27"/>
        <v>1</v>
      </c>
      <c r="K116" s="155">
        <f t="shared" si="28"/>
        <v>0</v>
      </c>
      <c r="U116" s="95" t="s">
        <v>309</v>
      </c>
      <c r="W116" s="95">
        <v>80</v>
      </c>
    </row>
    <row r="117" spans="1:23" x14ac:dyDescent="0.25">
      <c r="A117" s="62" t="s">
        <v>23</v>
      </c>
      <c r="B117" s="62" t="s">
        <v>285</v>
      </c>
      <c r="C117" s="72">
        <f t="shared" si="20"/>
        <v>12</v>
      </c>
      <c r="D117" s="64">
        <f t="shared" si="21"/>
        <v>2</v>
      </c>
      <c r="E117" s="3">
        <f t="shared" si="22"/>
        <v>0</v>
      </c>
      <c r="F117" s="3">
        <f t="shared" si="23"/>
        <v>0</v>
      </c>
      <c r="G117" s="3">
        <f t="shared" si="24"/>
        <v>2</v>
      </c>
      <c r="H117" s="94">
        <f t="shared" si="25"/>
        <v>2</v>
      </c>
      <c r="I117" s="155">
        <f t="shared" si="26"/>
        <v>1</v>
      </c>
      <c r="J117" s="95">
        <f t="shared" si="27"/>
        <v>1</v>
      </c>
      <c r="K117" s="155">
        <f t="shared" si="28"/>
        <v>1</v>
      </c>
      <c r="U117" s="95" t="s">
        <v>19</v>
      </c>
      <c r="V117" s="95" t="s">
        <v>277</v>
      </c>
      <c r="W117" s="95">
        <v>17</v>
      </c>
    </row>
    <row r="118" spans="1:23" x14ac:dyDescent="0.25">
      <c r="A118" s="62" t="s">
        <v>23</v>
      </c>
      <c r="B118" s="62" t="s">
        <v>286</v>
      </c>
      <c r="C118" s="72">
        <f t="shared" si="20"/>
        <v>12</v>
      </c>
      <c r="D118" s="64">
        <f t="shared" si="21"/>
        <v>2</v>
      </c>
      <c r="E118" s="3">
        <f t="shared" si="22"/>
        <v>0</v>
      </c>
      <c r="F118" s="3">
        <f t="shared" si="23"/>
        <v>0</v>
      </c>
      <c r="G118" s="3">
        <f t="shared" si="24"/>
        <v>2</v>
      </c>
      <c r="H118" s="94">
        <f t="shared" si="25"/>
        <v>2</v>
      </c>
      <c r="I118" s="155">
        <f t="shared" si="26"/>
        <v>1</v>
      </c>
      <c r="J118" s="95">
        <f t="shared" si="27"/>
        <v>1</v>
      </c>
      <c r="K118" s="155">
        <f t="shared" si="28"/>
        <v>1</v>
      </c>
      <c r="U118" s="95" t="s">
        <v>315</v>
      </c>
      <c r="W118" s="95">
        <v>17</v>
      </c>
    </row>
    <row r="119" spans="1:23" x14ac:dyDescent="0.25">
      <c r="A119" s="62" t="s">
        <v>23</v>
      </c>
      <c r="B119" s="62" t="s">
        <v>287</v>
      </c>
      <c r="C119" s="72">
        <f t="shared" si="20"/>
        <v>76</v>
      </c>
      <c r="D119" s="64">
        <f t="shared" si="21"/>
        <v>5</v>
      </c>
      <c r="E119" s="3">
        <f t="shared" si="22"/>
        <v>3</v>
      </c>
      <c r="F119" s="3">
        <f t="shared" si="23"/>
        <v>0</v>
      </c>
      <c r="G119" s="3">
        <f t="shared" si="24"/>
        <v>8</v>
      </c>
      <c r="H119" s="94">
        <f t="shared" si="25"/>
        <v>8</v>
      </c>
      <c r="I119" s="155">
        <f t="shared" si="26"/>
        <v>8</v>
      </c>
      <c r="J119" s="95">
        <f t="shared" si="27"/>
        <v>5</v>
      </c>
      <c r="K119" s="155">
        <f t="shared" si="28"/>
        <v>0</v>
      </c>
      <c r="U119" s="95" t="s">
        <v>20</v>
      </c>
      <c r="V119" s="95" t="s">
        <v>278</v>
      </c>
      <c r="W119" s="95">
        <v>9</v>
      </c>
    </row>
    <row r="120" spans="1:23" x14ac:dyDescent="0.25">
      <c r="A120" s="62" t="s">
        <v>23</v>
      </c>
      <c r="B120" s="62" t="s">
        <v>288</v>
      </c>
      <c r="C120" s="72">
        <f t="shared" si="20"/>
        <v>33</v>
      </c>
      <c r="D120" s="64">
        <f t="shared" si="21"/>
        <v>3</v>
      </c>
      <c r="E120" s="3">
        <f t="shared" si="22"/>
        <v>1</v>
      </c>
      <c r="F120" s="3">
        <f t="shared" si="23"/>
        <v>0</v>
      </c>
      <c r="G120" s="3">
        <f t="shared" si="24"/>
        <v>4</v>
      </c>
      <c r="H120" s="94">
        <f t="shared" si="25"/>
        <v>4</v>
      </c>
      <c r="I120" s="155">
        <f t="shared" si="26"/>
        <v>3</v>
      </c>
      <c r="J120" s="95">
        <f t="shared" si="27"/>
        <v>2</v>
      </c>
      <c r="K120" s="155">
        <f t="shared" si="28"/>
        <v>1</v>
      </c>
      <c r="U120" s="95" t="s">
        <v>316</v>
      </c>
      <c r="W120" s="95">
        <v>9</v>
      </c>
    </row>
    <row r="121" spans="1:23" x14ac:dyDescent="0.25">
      <c r="A121" s="62" t="s">
        <v>23</v>
      </c>
      <c r="B121" s="62" t="s">
        <v>289</v>
      </c>
      <c r="C121" s="72">
        <f t="shared" si="20"/>
        <v>55</v>
      </c>
      <c r="D121" s="64">
        <f t="shared" si="21"/>
        <v>4</v>
      </c>
      <c r="E121" s="3">
        <f t="shared" si="22"/>
        <v>2</v>
      </c>
      <c r="F121" s="3">
        <f t="shared" si="23"/>
        <v>0</v>
      </c>
      <c r="G121" s="3">
        <f t="shared" si="24"/>
        <v>6</v>
      </c>
      <c r="H121" s="94">
        <f t="shared" si="25"/>
        <v>6</v>
      </c>
      <c r="I121" s="155">
        <f t="shared" si="26"/>
        <v>5</v>
      </c>
      <c r="J121" s="95">
        <f t="shared" si="27"/>
        <v>3</v>
      </c>
      <c r="K121" s="155">
        <f t="shared" si="28"/>
        <v>1</v>
      </c>
      <c r="U121" s="95" t="s">
        <v>21</v>
      </c>
      <c r="V121" s="95" t="s">
        <v>279</v>
      </c>
      <c r="W121" s="95">
        <v>73</v>
      </c>
    </row>
    <row r="122" spans="1:23" x14ac:dyDescent="0.25">
      <c r="A122" s="62" t="s">
        <v>23</v>
      </c>
      <c r="B122" s="62" t="s">
        <v>290</v>
      </c>
      <c r="C122" s="72">
        <f t="shared" si="20"/>
        <v>121</v>
      </c>
      <c r="D122" s="64">
        <f t="shared" si="21"/>
        <v>8</v>
      </c>
      <c r="E122" s="3">
        <f t="shared" si="22"/>
        <v>4</v>
      </c>
      <c r="F122" s="3">
        <f t="shared" si="23"/>
        <v>1</v>
      </c>
      <c r="G122" s="3">
        <f t="shared" si="24"/>
        <v>13</v>
      </c>
      <c r="H122" s="94">
        <f t="shared" si="25"/>
        <v>13</v>
      </c>
      <c r="I122" s="155">
        <f t="shared" si="26"/>
        <v>12</v>
      </c>
      <c r="J122" s="95">
        <f t="shared" si="27"/>
        <v>7</v>
      </c>
      <c r="K122" s="155">
        <f t="shared" si="28"/>
        <v>1</v>
      </c>
      <c r="V122" s="95" t="s">
        <v>280</v>
      </c>
      <c r="W122" s="95">
        <v>71</v>
      </c>
    </row>
    <row r="123" spans="1:23" x14ac:dyDescent="0.25">
      <c r="A123" s="111"/>
      <c r="B123" s="128"/>
      <c r="C123" s="128"/>
      <c r="D123" s="124"/>
      <c r="E123" s="125"/>
      <c r="F123" s="125"/>
      <c r="G123" s="125"/>
      <c r="H123" s="144"/>
      <c r="I123" s="155"/>
      <c r="J123" s="155"/>
      <c r="K123" s="155"/>
      <c r="U123" s="95" t="s">
        <v>310</v>
      </c>
      <c r="W123" s="95">
        <v>144</v>
      </c>
    </row>
    <row r="124" spans="1:23" x14ac:dyDescent="0.25">
      <c r="A124" s="111"/>
      <c r="B124" s="128"/>
      <c r="C124" s="128"/>
      <c r="D124" s="124"/>
      <c r="E124" s="125"/>
      <c r="F124" s="125"/>
      <c r="G124" s="125"/>
      <c r="H124" s="144"/>
      <c r="I124" s="155"/>
      <c r="J124" s="155"/>
      <c r="K124" s="155"/>
      <c r="U124" s="95" t="s">
        <v>22</v>
      </c>
      <c r="V124" s="95" t="s">
        <v>281</v>
      </c>
      <c r="W124" s="95">
        <v>1</v>
      </c>
    </row>
    <row r="125" spans="1:23" x14ac:dyDescent="0.25">
      <c r="A125" s="111"/>
      <c r="B125" s="128"/>
      <c r="C125" s="128"/>
      <c r="D125" s="124"/>
      <c r="E125" s="125"/>
      <c r="F125" s="125"/>
      <c r="G125" s="125"/>
      <c r="H125" s="144"/>
      <c r="I125" s="155"/>
      <c r="J125" s="155"/>
      <c r="K125" s="155"/>
      <c r="U125" s="95" t="s">
        <v>317</v>
      </c>
      <c r="W125" s="95">
        <v>1</v>
      </c>
    </row>
    <row r="126" spans="1:23" x14ac:dyDescent="0.25">
      <c r="A126" s="69" t="s">
        <v>88</v>
      </c>
      <c r="B126" s="99"/>
      <c r="O126" s="95" t="s">
        <v>75</v>
      </c>
      <c r="P126" s="95">
        <v>1697</v>
      </c>
      <c r="Q126" s="95" t="s">
        <v>82</v>
      </c>
      <c r="S126" s="95" t="s">
        <v>82</v>
      </c>
      <c r="U126" s="95" t="s">
        <v>23</v>
      </c>
      <c r="V126" s="95" t="s">
        <v>282</v>
      </c>
      <c r="W126" s="95">
        <v>8</v>
      </c>
    </row>
    <row r="127" spans="1:23" x14ac:dyDescent="0.25">
      <c r="Q127" s="95" t="s">
        <v>75</v>
      </c>
      <c r="R127" s="95">
        <v>1697</v>
      </c>
      <c r="S127" s="95" t="s">
        <v>75</v>
      </c>
      <c r="T127" s="95">
        <v>1697</v>
      </c>
      <c r="V127" s="95" t="s">
        <v>283</v>
      </c>
      <c r="W127" s="95">
        <v>91</v>
      </c>
    </row>
    <row r="128" spans="1:23" x14ac:dyDescent="0.25">
      <c r="E128" s="33" t="s">
        <v>55</v>
      </c>
      <c r="V128" s="95" t="s">
        <v>284</v>
      </c>
      <c r="W128" s="95">
        <v>17</v>
      </c>
    </row>
    <row r="129" spans="1:23" ht="30" x14ac:dyDescent="0.25">
      <c r="A129" s="11" t="s">
        <v>54</v>
      </c>
      <c r="B129" s="119"/>
      <c r="C129" s="19"/>
      <c r="D129" s="32" t="s">
        <v>53</v>
      </c>
      <c r="E129" s="31">
        <v>0.1</v>
      </c>
      <c r="V129" s="95" t="s">
        <v>285</v>
      </c>
      <c r="W129" s="95">
        <v>12</v>
      </c>
    </row>
    <row r="130" spans="1:23" x14ac:dyDescent="0.25">
      <c r="V130" s="95" t="s">
        <v>286</v>
      </c>
      <c r="W130" s="95">
        <v>12</v>
      </c>
    </row>
    <row r="131" spans="1:23" x14ac:dyDescent="0.25">
      <c r="V131" s="95" t="s">
        <v>287</v>
      </c>
      <c r="W131" s="95">
        <v>76</v>
      </c>
    </row>
    <row r="132" spans="1:23" x14ac:dyDescent="0.25">
      <c r="V132" s="95" t="s">
        <v>288</v>
      </c>
      <c r="W132" s="95">
        <v>33</v>
      </c>
    </row>
    <row r="133" spans="1:23" x14ac:dyDescent="0.25">
      <c r="V133" s="95" t="s">
        <v>289</v>
      </c>
      <c r="W133" s="95">
        <v>55</v>
      </c>
    </row>
    <row r="134" spans="1:23" x14ac:dyDescent="0.25">
      <c r="V134" s="95" t="s">
        <v>290</v>
      </c>
      <c r="W134" s="95">
        <v>121</v>
      </c>
    </row>
    <row r="135" spans="1:23" x14ac:dyDescent="0.25">
      <c r="U135" s="95" t="s">
        <v>311</v>
      </c>
      <c r="W135" s="95">
        <v>425</v>
      </c>
    </row>
    <row r="136" spans="1:23" x14ac:dyDescent="0.25">
      <c r="U136" s="95" t="s">
        <v>82</v>
      </c>
      <c r="V136" s="95" t="s">
        <v>82</v>
      </c>
    </row>
    <row r="137" spans="1:23" x14ac:dyDescent="0.25">
      <c r="U137" s="95" t="s">
        <v>319</v>
      </c>
    </row>
    <row r="138" spans="1:23" x14ac:dyDescent="0.25">
      <c r="U138" s="95" t="s">
        <v>75</v>
      </c>
      <c r="W138" s="95">
        <v>2397</v>
      </c>
    </row>
  </sheetData>
  <mergeCells count="11">
    <mergeCell ref="H3:M3"/>
    <mergeCell ref="A1:A5"/>
    <mergeCell ref="C1:C5"/>
    <mergeCell ref="D4:D5"/>
    <mergeCell ref="E4:E5"/>
    <mergeCell ref="F4:F5"/>
    <mergeCell ref="G4:G5"/>
    <mergeCell ref="D3:G3"/>
    <mergeCell ref="D2:G2"/>
    <mergeCell ref="D1:G1"/>
    <mergeCell ref="B1:B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A7E01-C2A2-4271-A85C-CC357D19FC36}">
  <sheetPr>
    <tabColor rgb="FF002060"/>
  </sheetPr>
  <dimension ref="A1:H31"/>
  <sheetViews>
    <sheetView workbookViewId="0">
      <selection activeCell="F30" sqref="F30"/>
    </sheetView>
  </sheetViews>
  <sheetFormatPr defaultRowHeight="15" x14ac:dyDescent="0.25"/>
  <cols>
    <col min="1" max="4" width="30" customWidth="1"/>
  </cols>
  <sheetData>
    <row r="1" spans="1:6" x14ac:dyDescent="0.25">
      <c r="A1" s="166" t="s">
        <v>0</v>
      </c>
      <c r="B1" s="170" t="s">
        <v>92</v>
      </c>
      <c r="C1" s="166" t="s">
        <v>1</v>
      </c>
      <c r="D1" s="166"/>
      <c r="E1" s="166"/>
      <c r="F1" s="166"/>
    </row>
    <row r="2" spans="1:6" x14ac:dyDescent="0.25">
      <c r="A2" s="166"/>
      <c r="B2" s="171"/>
      <c r="C2" s="183" t="s">
        <v>159</v>
      </c>
      <c r="D2" s="183"/>
      <c r="E2" s="183"/>
      <c r="F2" s="183"/>
    </row>
    <row r="3" spans="1:6" x14ac:dyDescent="0.25">
      <c r="A3" s="166"/>
      <c r="B3" s="171"/>
      <c r="C3" s="183" t="str">
        <f>D31*100&amp;"% degli allevamenti di grandi dimensioni aperti"</f>
        <v>10% degli allevamenti di grandi dimensioni aperti</v>
      </c>
      <c r="D3" s="183"/>
      <c r="E3" s="183"/>
      <c r="F3" s="183"/>
    </row>
    <row r="4" spans="1:6" x14ac:dyDescent="0.25">
      <c r="A4" s="166"/>
      <c r="B4" s="171"/>
      <c r="C4" s="166" t="s">
        <v>98</v>
      </c>
      <c r="D4" s="166" t="s">
        <v>97</v>
      </c>
      <c r="E4" s="166" t="s">
        <v>95</v>
      </c>
      <c r="F4" s="166" t="s">
        <v>96</v>
      </c>
    </row>
    <row r="5" spans="1:6" x14ac:dyDescent="0.25">
      <c r="A5" s="166"/>
      <c r="B5" s="172"/>
      <c r="C5" s="166"/>
      <c r="D5" s="166"/>
      <c r="E5" s="166"/>
      <c r="F5" s="166"/>
    </row>
    <row r="6" spans="1:6" x14ac:dyDescent="0.25">
      <c r="A6" s="66" t="s">
        <v>3</v>
      </c>
      <c r="B6" s="66">
        <f>SUMIFS('Altri avicoli'!C:C,'Altri avicoli'!$A:$A,'Altri avicoli REG'!$A6)</f>
        <v>117</v>
      </c>
      <c r="C6" s="66">
        <f>SUMIFS('Altri avicoli'!D:D,'Altri avicoli'!$A:$A,'Altri avicoli REG'!$A6)</f>
        <v>11</v>
      </c>
      <c r="D6" s="66">
        <f>SUMIFS('Altri avicoli'!E:E,'Altri avicoli'!$A:$A,'Altri avicoli REG'!$A6)</f>
        <v>3</v>
      </c>
      <c r="E6" s="66">
        <f>SUMIFS('Altri avicoli'!F:F,'Altri avicoli'!$A:$A,'Altri avicoli REG'!$A6)</f>
        <v>0</v>
      </c>
      <c r="F6" s="3">
        <f>SUM(C6:E6)</f>
        <v>14</v>
      </c>
    </row>
    <row r="7" spans="1:6" x14ac:dyDescent="0.25">
      <c r="A7" s="66" t="s">
        <v>4</v>
      </c>
      <c r="B7" s="66">
        <f>SUMIFS('Altri avicoli'!C:C,'Altri avicoli'!$A:$A,'Altri avicoli REG'!$A7)</f>
        <v>18</v>
      </c>
      <c r="C7" s="66">
        <f>SUMIFS('Altri avicoli'!D:D,'Altri avicoli'!$A:$A,'Altri avicoli REG'!$A7)</f>
        <v>3</v>
      </c>
      <c r="D7" s="66">
        <f>SUMIFS('Altri avicoli'!E:E,'Altri avicoli'!$A:$A,'Altri avicoli REG'!$A7)</f>
        <v>0</v>
      </c>
      <c r="E7" s="66">
        <f>SUMIFS('Altri avicoli'!F:F,'Altri avicoli'!$A:$A,'Altri avicoli REG'!$A7)</f>
        <v>0</v>
      </c>
      <c r="F7" s="3">
        <f t="shared" ref="F7:F26" si="0">SUM(C7:E7)</f>
        <v>3</v>
      </c>
    </row>
    <row r="8" spans="1:6" x14ac:dyDescent="0.25">
      <c r="A8" s="66" t="s">
        <v>5</v>
      </c>
      <c r="B8" s="66">
        <f>SUMIFS('Altri avicoli'!C:C,'Altri avicoli'!$A:$A,'Altri avicoli REG'!$A8)</f>
        <v>40</v>
      </c>
      <c r="C8" s="66">
        <f>SUMIFS('Altri avicoli'!D:D,'Altri avicoli'!$A:$A,'Altri avicoli REG'!$A8)</f>
        <v>5</v>
      </c>
      <c r="D8" s="66">
        <f>SUMIFS('Altri avicoli'!E:E,'Altri avicoli'!$A:$A,'Altri avicoli REG'!$A8)</f>
        <v>2</v>
      </c>
      <c r="E8" s="66">
        <f>SUMIFS('Altri avicoli'!F:F,'Altri avicoli'!$A:$A,'Altri avicoli REG'!$A8)</f>
        <v>0</v>
      </c>
      <c r="F8" s="3">
        <f t="shared" si="0"/>
        <v>7</v>
      </c>
    </row>
    <row r="9" spans="1:6" x14ac:dyDescent="0.25">
      <c r="A9" s="66" t="s">
        <v>6</v>
      </c>
      <c r="B9" s="66">
        <f>SUMIFS('Altri avicoli'!C:C,'Altri avicoli'!$A:$A,'Altri avicoli REG'!$A9)</f>
        <v>94</v>
      </c>
      <c r="C9" s="66">
        <f>SUMIFS('Altri avicoli'!D:D,'Altri avicoli'!$A:$A,'Altri avicoli REG'!$A9)</f>
        <v>9</v>
      </c>
      <c r="D9" s="66">
        <f>SUMIFS('Altri avicoli'!E:E,'Altri avicoli'!$A:$A,'Altri avicoli REG'!$A9)</f>
        <v>3</v>
      </c>
      <c r="E9" s="66">
        <f>SUMIFS('Altri avicoli'!F:F,'Altri avicoli'!$A:$A,'Altri avicoli REG'!$A9)</f>
        <v>0</v>
      </c>
      <c r="F9" s="3">
        <f t="shared" si="0"/>
        <v>12</v>
      </c>
    </row>
    <row r="10" spans="1:6" x14ac:dyDescent="0.25">
      <c r="A10" s="66" t="s">
        <v>7</v>
      </c>
      <c r="B10" s="66">
        <f>SUMIFS('Altri avicoli'!C:C,'Altri avicoli'!$A:$A,'Altri avicoli REG'!$A10)</f>
        <v>330</v>
      </c>
      <c r="C10" s="66">
        <f>SUMIFS('Altri avicoli'!D:D,'Altri avicoli'!$A:$A,'Altri avicoli REG'!$A10)</f>
        <v>27</v>
      </c>
      <c r="D10" s="66">
        <f>SUMIFS('Altri avicoli'!E:E,'Altri avicoli'!$A:$A,'Altri avicoli REG'!$A10)</f>
        <v>10</v>
      </c>
      <c r="E10" s="66">
        <f>SUMIFS('Altri avicoli'!F:F,'Altri avicoli'!$A:$A,'Altri avicoli REG'!$A10)</f>
        <v>0</v>
      </c>
      <c r="F10" s="3">
        <f t="shared" si="0"/>
        <v>37</v>
      </c>
    </row>
    <row r="11" spans="1:6" x14ac:dyDescent="0.25">
      <c r="A11" s="66" t="s">
        <v>8</v>
      </c>
      <c r="B11" s="66">
        <f>SUMIFS('Altri avicoli'!C:C,'Altri avicoli'!$A:$A,'Altri avicoli REG'!$A11)</f>
        <v>67</v>
      </c>
      <c r="C11" s="66">
        <f>SUMIFS('Altri avicoli'!D:D,'Altri avicoli'!$A:$A,'Altri avicoli REG'!$A11)</f>
        <v>6</v>
      </c>
      <c r="D11" s="66">
        <f>SUMIFS('Altri avicoli'!E:E,'Altri avicoli'!$A:$A,'Altri avicoli REG'!$A11)</f>
        <v>2</v>
      </c>
      <c r="E11" s="66">
        <f>SUMIFS('Altri avicoli'!F:F,'Altri avicoli'!$A:$A,'Altri avicoli REG'!$A11)</f>
        <v>0</v>
      </c>
      <c r="F11" s="3">
        <f t="shared" si="0"/>
        <v>8</v>
      </c>
    </row>
    <row r="12" spans="1:6" x14ac:dyDescent="0.25">
      <c r="A12" s="66" t="s">
        <v>9</v>
      </c>
      <c r="B12" s="66">
        <f>SUMIFS('Altri avicoli'!C:C,'Altri avicoli'!$A:$A,'Altri avicoli REG'!$A12)</f>
        <v>154</v>
      </c>
      <c r="C12" s="66">
        <f>SUMIFS('Altri avicoli'!D:D,'Altri avicoli'!$A:$A,'Altri avicoli REG'!$A12)</f>
        <v>15</v>
      </c>
      <c r="D12" s="66">
        <f>SUMIFS('Altri avicoli'!E:E,'Altri avicoli'!$A:$A,'Altri avicoli REG'!$A12)</f>
        <v>5</v>
      </c>
      <c r="E12" s="66">
        <f>SUMIFS('Altri avicoli'!F:F,'Altri avicoli'!$A:$A,'Altri avicoli REG'!$A12)</f>
        <v>0</v>
      </c>
      <c r="F12" s="3">
        <f t="shared" si="0"/>
        <v>20</v>
      </c>
    </row>
    <row r="13" spans="1:6" x14ac:dyDescent="0.25">
      <c r="A13" s="66" t="s">
        <v>10</v>
      </c>
      <c r="B13" s="66">
        <f>SUMIFS('Altri avicoli'!C:C,'Altri avicoli'!$A:$A,'Altri avicoli REG'!$A13)</f>
        <v>9</v>
      </c>
      <c r="C13" s="66">
        <f>SUMIFS('Altri avicoli'!D:D,'Altri avicoli'!$A:$A,'Altri avicoli REG'!$A13)</f>
        <v>5</v>
      </c>
      <c r="D13" s="66">
        <f>SUMIFS('Altri avicoli'!E:E,'Altri avicoli'!$A:$A,'Altri avicoli REG'!$A13)</f>
        <v>0</v>
      </c>
      <c r="E13" s="66">
        <f>SUMIFS('Altri avicoli'!F:F,'Altri avicoli'!$A:$A,'Altri avicoli REG'!$A13)</f>
        <v>0</v>
      </c>
      <c r="F13" s="3">
        <f t="shared" si="0"/>
        <v>5</v>
      </c>
    </row>
    <row r="14" spans="1:6" x14ac:dyDescent="0.25">
      <c r="A14" s="66" t="s">
        <v>11</v>
      </c>
      <c r="B14" s="66">
        <f>SUMIFS('Altri avicoli'!C:C,'Altri avicoli'!$A:$A,'Altri avicoli REG'!$A14)</f>
        <v>250</v>
      </c>
      <c r="C14" s="66">
        <f>SUMIFS('Altri avicoli'!D:D,'Altri avicoli'!$A:$A,'Altri avicoli REG'!$A14)</f>
        <v>19</v>
      </c>
      <c r="D14" s="66">
        <f>SUMIFS('Altri avicoli'!E:E,'Altri avicoli'!$A:$A,'Altri avicoli REG'!$A14)</f>
        <v>9</v>
      </c>
      <c r="E14" s="66">
        <f>SUMIFS('Altri avicoli'!F:F,'Altri avicoli'!$A:$A,'Altri avicoli REG'!$A14)</f>
        <v>0</v>
      </c>
      <c r="F14" s="3">
        <f t="shared" si="0"/>
        <v>28</v>
      </c>
    </row>
    <row r="15" spans="1:6" x14ac:dyDescent="0.25">
      <c r="A15" s="66" t="s">
        <v>12</v>
      </c>
      <c r="B15" s="66">
        <f>SUMIFS('Altri avicoli'!C:C,'Altri avicoli'!$A:$A,'Altri avicoli REG'!$A15)</f>
        <v>145</v>
      </c>
      <c r="C15" s="66">
        <f>SUMIFS('Altri avicoli'!D:D,'Altri avicoli'!$A:$A,'Altri avicoli REG'!$A15)</f>
        <v>13</v>
      </c>
      <c r="D15" s="66">
        <f>SUMIFS('Altri avicoli'!E:E,'Altri avicoli'!$A:$A,'Altri avicoli REG'!$A15)</f>
        <v>4</v>
      </c>
      <c r="E15" s="66">
        <f>SUMIFS('Altri avicoli'!F:F,'Altri avicoli'!$A:$A,'Altri avicoli REG'!$A15)</f>
        <v>0</v>
      </c>
      <c r="F15" s="3">
        <f t="shared" si="0"/>
        <v>17</v>
      </c>
    </row>
    <row r="16" spans="1:6" x14ac:dyDescent="0.25">
      <c r="A16" s="66" t="s">
        <v>13</v>
      </c>
      <c r="B16" s="66">
        <f>SUMIFS('Altri avicoli'!C:C,'Altri avicoli'!$A:$A,'Altri avicoli REG'!$A16)</f>
        <v>61</v>
      </c>
      <c r="C16" s="66">
        <f>SUMIFS('Altri avicoli'!D:D,'Altri avicoli'!$A:$A,'Altri avicoli REG'!$A16)</f>
        <v>8</v>
      </c>
      <c r="D16" s="66">
        <f>SUMIFS('Altri avicoli'!E:E,'Altri avicoli'!$A:$A,'Altri avicoli REG'!$A16)</f>
        <v>1</v>
      </c>
      <c r="E16" s="66">
        <f>SUMIFS('Altri avicoli'!F:F,'Altri avicoli'!$A:$A,'Altri avicoli REG'!$A16)</f>
        <v>0</v>
      </c>
      <c r="F16" s="3">
        <f t="shared" si="0"/>
        <v>9</v>
      </c>
    </row>
    <row r="17" spans="1:8" x14ac:dyDescent="0.25">
      <c r="A17" s="66" t="s">
        <v>14</v>
      </c>
      <c r="B17" s="66">
        <f>SUMIFS('Altri avicoli'!C:C,'Altri avicoli'!$A:$A,'Altri avicoli REG'!$A17)</f>
        <v>168</v>
      </c>
      <c r="C17" s="66">
        <f>SUMIFS('Altri avicoli'!D:D,'Altri avicoli'!$A:$A,'Altri avicoli REG'!$A17)</f>
        <v>18</v>
      </c>
      <c r="D17" s="66">
        <f>SUMIFS('Altri avicoli'!E:E,'Altri avicoli'!$A:$A,'Altri avicoli REG'!$A17)</f>
        <v>4</v>
      </c>
      <c r="E17" s="66">
        <f>SUMIFS('Altri avicoli'!F:F,'Altri avicoli'!$A:$A,'Altri avicoli REG'!$A17)</f>
        <v>0</v>
      </c>
      <c r="F17" s="3">
        <f t="shared" si="0"/>
        <v>22</v>
      </c>
    </row>
    <row r="18" spans="1:8" x14ac:dyDescent="0.25">
      <c r="A18" s="66" t="s">
        <v>15</v>
      </c>
      <c r="B18" s="66">
        <f>SUMIFS('Altri avicoli'!C:C,'Altri avicoli'!$A:$A,'Altri avicoli REG'!$A18)</f>
        <v>156</v>
      </c>
      <c r="C18" s="66">
        <f>SUMIFS('Altri avicoli'!D:D,'Altri avicoli'!$A:$A,'Altri avicoli REG'!$A18)</f>
        <v>12</v>
      </c>
      <c r="D18" s="66">
        <f>SUMIFS('Altri avicoli'!E:E,'Altri avicoli'!$A:$A,'Altri avicoli REG'!$A18)</f>
        <v>5</v>
      </c>
      <c r="E18" s="66">
        <f>SUMIFS('Altri avicoli'!F:F,'Altri avicoli'!$A:$A,'Altri avicoli REG'!$A18)</f>
        <v>1</v>
      </c>
      <c r="F18" s="3">
        <f t="shared" si="0"/>
        <v>18</v>
      </c>
    </row>
    <row r="19" spans="1:8" x14ac:dyDescent="0.25">
      <c r="A19" s="66" t="s">
        <v>16</v>
      </c>
      <c r="B19" s="66">
        <f>SUMIFS('Altri avicoli'!C:C,'Altri avicoli'!$A:$A,'Altri avicoli REG'!$A19)</f>
        <v>37</v>
      </c>
      <c r="C19" s="66">
        <f>SUMIFS('Altri avicoli'!D:D,'Altri avicoli'!$A:$A,'Altri avicoli REG'!$A19)</f>
        <v>8</v>
      </c>
      <c r="D19" s="66">
        <f>SUMIFS('Altri avicoli'!E:E,'Altri avicoli'!$A:$A,'Altri avicoli REG'!$A19)</f>
        <v>0</v>
      </c>
      <c r="E19" s="66">
        <f>SUMIFS('Altri avicoli'!F:F,'Altri avicoli'!$A:$A,'Altri avicoli REG'!$A19)</f>
        <v>0</v>
      </c>
      <c r="F19" s="3">
        <f t="shared" si="0"/>
        <v>8</v>
      </c>
    </row>
    <row r="20" spans="1:8" x14ac:dyDescent="0.25">
      <c r="A20" s="66" t="s">
        <v>17</v>
      </c>
      <c r="B20" s="66">
        <f>SUMIFS('Altri avicoli'!C:C,'Altri avicoli'!$A:$A,'Altri avicoli REG'!$A20)</f>
        <v>75</v>
      </c>
      <c r="C20" s="66">
        <f>SUMIFS('Altri avicoli'!D:D,'Altri avicoli'!$A:$A,'Altri avicoli REG'!$A20)</f>
        <v>9</v>
      </c>
      <c r="D20" s="66">
        <f>SUMIFS('Altri avicoli'!E:E,'Altri avicoli'!$A:$A,'Altri avicoli REG'!$A20)</f>
        <v>2</v>
      </c>
      <c r="E20" s="66">
        <f>SUMIFS('Altri avicoli'!F:F,'Altri avicoli'!$A:$A,'Altri avicoli REG'!$A20)</f>
        <v>0</v>
      </c>
      <c r="F20" s="3">
        <f t="shared" si="0"/>
        <v>11</v>
      </c>
    </row>
    <row r="21" spans="1:8" x14ac:dyDescent="0.25">
      <c r="A21" s="66" t="s">
        <v>18</v>
      </c>
      <c r="B21" s="66">
        <f>SUMIFS('Altri avicoli'!C:C,'Altri avicoli'!$A:$A,'Altri avicoli REG'!$A21)</f>
        <v>80</v>
      </c>
      <c r="C21" s="66">
        <f>SUMIFS('Altri avicoli'!D:D,'Altri avicoli'!$A:$A,'Altri avicoli REG'!$A21)</f>
        <v>7</v>
      </c>
      <c r="D21" s="66">
        <f>SUMIFS('Altri avicoli'!E:E,'Altri avicoli'!$A:$A,'Altri avicoli REG'!$A21)</f>
        <v>2</v>
      </c>
      <c r="E21" s="66">
        <f>SUMIFS('Altri avicoli'!F:F,'Altri avicoli'!$A:$A,'Altri avicoli REG'!$A21)</f>
        <v>0</v>
      </c>
      <c r="F21" s="3">
        <f t="shared" si="0"/>
        <v>9</v>
      </c>
    </row>
    <row r="22" spans="1:8" x14ac:dyDescent="0.25">
      <c r="A22" s="66" t="s">
        <v>19</v>
      </c>
      <c r="B22" s="66">
        <f>SUMIFS('Altri avicoli'!C:C,'Altri avicoli'!$A:$A,'Altri avicoli REG'!$A22)</f>
        <v>17</v>
      </c>
      <c r="C22" s="66">
        <f>SUMIFS('Altri avicoli'!D:D,'Altri avicoli'!$A:$A,'Altri avicoli REG'!$A22)</f>
        <v>1</v>
      </c>
      <c r="D22" s="66">
        <f>SUMIFS('Altri avicoli'!E:E,'Altri avicoli'!$A:$A,'Altri avicoli REG'!$A22)</f>
        <v>1</v>
      </c>
      <c r="E22" s="66">
        <f>SUMIFS('Altri avicoli'!F:F,'Altri avicoli'!$A:$A,'Altri avicoli REG'!$A22)</f>
        <v>0</v>
      </c>
      <c r="F22" s="3">
        <f t="shared" si="0"/>
        <v>2</v>
      </c>
    </row>
    <row r="23" spans="1:8" x14ac:dyDescent="0.25">
      <c r="A23" s="66" t="s">
        <v>20</v>
      </c>
      <c r="B23" s="66">
        <f>SUMIFS('Altri avicoli'!C:C,'Altri avicoli'!$A:$A,'Altri avicoli REG'!$A23)</f>
        <v>9</v>
      </c>
      <c r="C23" s="66">
        <f>SUMIFS('Altri avicoli'!D:D,'Altri avicoli'!$A:$A,'Altri avicoli REG'!$A23)</f>
        <v>1</v>
      </c>
      <c r="D23" s="66">
        <f>SUMIFS('Altri avicoli'!E:E,'Altri avicoli'!$A:$A,'Altri avicoli REG'!$A23)</f>
        <v>0</v>
      </c>
      <c r="E23" s="66">
        <f>SUMIFS('Altri avicoli'!F:F,'Altri avicoli'!$A:$A,'Altri avicoli REG'!$A23)</f>
        <v>0</v>
      </c>
      <c r="F23" s="3">
        <f t="shared" si="0"/>
        <v>1</v>
      </c>
    </row>
    <row r="24" spans="1:8" x14ac:dyDescent="0.25">
      <c r="A24" s="66" t="s">
        <v>21</v>
      </c>
      <c r="B24" s="66">
        <f>SUMIFS('Altri avicoli'!C:C,'Altri avicoli'!$A:$A,'Altri avicoli REG'!$A24)</f>
        <v>144</v>
      </c>
      <c r="C24" s="66">
        <f>SUMIFS('Altri avicoli'!D:D,'Altri avicoli'!$A:$A,'Altri avicoli REG'!$A24)</f>
        <v>11</v>
      </c>
      <c r="D24" s="66">
        <f>SUMIFS('Altri avicoli'!E:E,'Altri avicoli'!$A:$A,'Altri avicoli REG'!$A24)</f>
        <v>5</v>
      </c>
      <c r="E24" s="66">
        <f>SUMIFS('Altri avicoli'!F:F,'Altri avicoli'!$A:$A,'Altri avicoli REG'!$A24)</f>
        <v>0</v>
      </c>
      <c r="F24" s="3">
        <f t="shared" si="0"/>
        <v>16</v>
      </c>
    </row>
    <row r="25" spans="1:8" x14ac:dyDescent="0.25">
      <c r="A25" s="66" t="s">
        <v>22</v>
      </c>
      <c r="B25" s="66">
        <f>SUMIFS('Altri avicoli'!C:C,'Altri avicoli'!$A:$A,'Altri avicoli REG'!$A25)</f>
        <v>1</v>
      </c>
      <c r="C25" s="66">
        <f>SUMIFS('Altri avicoli'!D:D,'Altri avicoli'!$A:$A,'Altri avicoli REG'!$A25)</f>
        <v>1</v>
      </c>
      <c r="D25" s="66">
        <f>SUMIFS('Altri avicoli'!E:E,'Altri avicoli'!$A:$A,'Altri avicoli REG'!$A25)</f>
        <v>0</v>
      </c>
      <c r="E25" s="66">
        <f>SUMIFS('Altri avicoli'!F:F,'Altri avicoli'!$A:$A,'Altri avicoli REG'!$A25)</f>
        <v>0</v>
      </c>
      <c r="F25" s="3">
        <f t="shared" si="0"/>
        <v>1</v>
      </c>
    </row>
    <row r="26" spans="1:8" x14ac:dyDescent="0.25">
      <c r="A26" s="66" t="s">
        <v>23</v>
      </c>
      <c r="B26" s="66">
        <f>SUMIFS('Altri avicoli'!C:C,'Altri avicoli'!$A:$A,'Altri avicoli REG'!$A26)</f>
        <v>425</v>
      </c>
      <c r="C26" s="66">
        <f>SUMIFS('Altri avicoli'!D:D,'Altri avicoli'!$A:$A,'Altri avicoli REG'!$A26)</f>
        <v>33</v>
      </c>
      <c r="D26" s="66">
        <f>SUMIFS('Altri avicoli'!E:E,'Altri avicoli'!$A:$A,'Altri avicoli REG'!$A26)</f>
        <v>14</v>
      </c>
      <c r="E26" s="66">
        <f>SUMIFS('Altri avicoli'!F:F,'Altri avicoli'!$A:$A,'Altri avicoli REG'!$A26)</f>
        <v>1</v>
      </c>
      <c r="F26" s="3">
        <f t="shared" si="0"/>
        <v>48</v>
      </c>
    </row>
    <row r="27" spans="1:8" x14ac:dyDescent="0.25">
      <c r="A27" s="66" t="s">
        <v>24</v>
      </c>
      <c r="B27" s="66">
        <f t="shared" ref="B27:F27" si="1">SUM(B6:B26)</f>
        <v>2397</v>
      </c>
      <c r="C27" s="65">
        <f t="shared" si="1"/>
        <v>222</v>
      </c>
      <c r="D27" s="26">
        <f t="shared" si="1"/>
        <v>72</v>
      </c>
      <c r="E27" s="26">
        <f t="shared" si="1"/>
        <v>2</v>
      </c>
      <c r="F27" s="26">
        <f t="shared" si="1"/>
        <v>296</v>
      </c>
      <c r="G27" s="165"/>
      <c r="H27" s="7"/>
    </row>
    <row r="28" spans="1:8" x14ac:dyDescent="0.25">
      <c r="A28" s="69" t="s">
        <v>88</v>
      </c>
    </row>
    <row r="30" spans="1:8" x14ac:dyDescent="0.25">
      <c r="D30" s="135" t="s">
        <v>55</v>
      </c>
    </row>
    <row r="31" spans="1:8" x14ac:dyDescent="0.25">
      <c r="A31" s="119"/>
      <c r="B31" s="19"/>
      <c r="C31" s="32" t="s">
        <v>53</v>
      </c>
      <c r="D31" s="132">
        <f>'Altri avicoli'!E129</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0E3B-BB14-4C4C-B5AC-0608B1CCEC90}">
  <sheetPr>
    <tabColor rgb="FF002060"/>
  </sheetPr>
  <dimension ref="A1:AK142"/>
  <sheetViews>
    <sheetView topLeftCell="A103" zoomScale="70" zoomScaleNormal="70" workbookViewId="0">
      <selection activeCell="C129" sqref="C129"/>
    </sheetView>
  </sheetViews>
  <sheetFormatPr defaultRowHeight="15" x14ac:dyDescent="0.25"/>
  <cols>
    <col min="1" max="3" width="30" style="15" customWidth="1"/>
    <col min="4" max="6" width="30" customWidth="1"/>
    <col min="7" max="7" width="25.42578125" customWidth="1"/>
    <col min="8" max="8" width="44.140625" customWidth="1"/>
    <col min="9" max="9" width="14.7109375" customWidth="1"/>
    <col min="10" max="10" width="54.140625" customWidth="1"/>
    <col min="11" max="11" width="12" customWidth="1"/>
    <col min="12" max="36" width="9.140625" style="94"/>
    <col min="37" max="37" width="9.140625" style="93"/>
  </cols>
  <sheetData>
    <row r="1" spans="1:30" ht="30" customHeight="1" x14ac:dyDescent="0.25">
      <c r="A1" s="170" t="s">
        <v>0</v>
      </c>
      <c r="B1" s="170" t="s">
        <v>176</v>
      </c>
      <c r="C1" s="170" t="s">
        <v>58</v>
      </c>
      <c r="D1" s="170" t="s">
        <v>150</v>
      </c>
      <c r="E1" s="184" t="s">
        <v>1</v>
      </c>
      <c r="F1" s="185"/>
      <c r="G1" s="185"/>
      <c r="H1" s="186"/>
      <c r="I1" s="170" t="s">
        <v>143</v>
      </c>
      <c r="J1" s="80" t="s">
        <v>1</v>
      </c>
      <c r="K1" s="166" t="s">
        <v>96</v>
      </c>
      <c r="L1" s="96"/>
      <c r="Q1" s="94" t="s">
        <v>102</v>
      </c>
      <c r="R1" s="94" t="s">
        <v>137</v>
      </c>
      <c r="U1" s="94" t="s">
        <v>102</v>
      </c>
      <c r="V1" s="94" t="s">
        <v>137</v>
      </c>
      <c r="Z1" s="94" t="s">
        <v>102</v>
      </c>
      <c r="AA1" s="94" t="s">
        <v>137</v>
      </c>
      <c r="AC1" s="94" t="s">
        <v>102</v>
      </c>
      <c r="AD1" s="94" t="s">
        <v>137</v>
      </c>
    </row>
    <row r="2" spans="1:30" ht="94.5" customHeight="1" x14ac:dyDescent="0.25">
      <c r="A2" s="171"/>
      <c r="B2" s="171"/>
      <c r="C2" s="171"/>
      <c r="D2" s="171"/>
      <c r="E2" s="184" t="s">
        <v>154</v>
      </c>
      <c r="F2" s="185"/>
      <c r="G2" s="185"/>
      <c r="H2" s="186"/>
      <c r="I2" s="171"/>
      <c r="J2" s="82" t="s">
        <v>160</v>
      </c>
      <c r="K2" s="166"/>
      <c r="L2" s="96"/>
      <c r="Q2" s="94" t="s">
        <v>104</v>
      </c>
      <c r="R2" s="94" t="s">
        <v>138</v>
      </c>
      <c r="U2" s="94" t="s">
        <v>104</v>
      </c>
      <c r="V2" s="94" t="s">
        <v>139</v>
      </c>
      <c r="Z2" s="94" t="s">
        <v>104</v>
      </c>
      <c r="AA2" s="94" t="s">
        <v>138</v>
      </c>
      <c r="AC2" s="94" t="s">
        <v>104</v>
      </c>
      <c r="AD2" s="94" t="s">
        <v>139</v>
      </c>
    </row>
    <row r="3" spans="1:30" ht="15" customHeight="1" x14ac:dyDescent="0.25">
      <c r="A3" s="171"/>
      <c r="B3" s="171"/>
      <c r="C3" s="171"/>
      <c r="D3" s="171"/>
      <c r="E3" s="187" t="str">
        <f>G128*100&amp;"% degli allevamenti di grandi dimensioni"</f>
        <v>10% degli allevamenti di grandi dimensioni</v>
      </c>
      <c r="F3" s="188"/>
      <c r="G3" s="188"/>
      <c r="H3" s="189"/>
      <c r="I3" s="171"/>
      <c r="J3" s="170" t="str">
        <f>H128*100&amp;"% degli allevamenti di piccole dimensioni da controllare"</f>
        <v>1% degli allevamenti di piccole dimensioni da controllare</v>
      </c>
      <c r="K3" s="166"/>
      <c r="L3" s="96"/>
    </row>
    <row r="4" spans="1:30" ht="45" x14ac:dyDescent="0.25">
      <c r="A4" s="171"/>
      <c r="B4" s="171"/>
      <c r="C4" s="171"/>
      <c r="D4" s="171"/>
      <c r="E4" s="170" t="s">
        <v>98</v>
      </c>
      <c r="F4" s="170" t="s">
        <v>97</v>
      </c>
      <c r="G4" s="170" t="s">
        <v>95</v>
      </c>
      <c r="H4" s="170" t="s">
        <v>24</v>
      </c>
      <c r="I4" s="171"/>
      <c r="J4" s="171"/>
      <c r="K4" s="166"/>
      <c r="L4" s="96" t="s">
        <v>109</v>
      </c>
      <c r="Q4" s="94" t="s">
        <v>121</v>
      </c>
      <c r="R4" s="94" t="s">
        <v>128</v>
      </c>
      <c r="U4" s="94" t="s">
        <v>121</v>
      </c>
      <c r="V4" s="94" t="s">
        <v>128</v>
      </c>
      <c r="Z4" s="94" t="s">
        <v>121</v>
      </c>
      <c r="AA4" s="94" t="s">
        <v>128</v>
      </c>
      <c r="AC4" s="94" t="s">
        <v>121</v>
      </c>
      <c r="AD4" s="94" t="s">
        <v>128</v>
      </c>
    </row>
    <row r="5" spans="1:30" x14ac:dyDescent="0.25">
      <c r="A5" s="172"/>
      <c r="B5" s="172"/>
      <c r="C5" s="172"/>
      <c r="D5" s="172"/>
      <c r="E5" s="172"/>
      <c r="F5" s="172"/>
      <c r="G5" s="172"/>
      <c r="H5" s="172"/>
      <c r="I5" s="172"/>
      <c r="J5" s="172"/>
      <c r="K5" s="166"/>
      <c r="L5" s="96"/>
      <c r="Q5" s="94" t="s">
        <v>3</v>
      </c>
      <c r="R5" s="94">
        <v>2532</v>
      </c>
      <c r="U5" s="94" t="s">
        <v>3</v>
      </c>
      <c r="V5" s="94">
        <v>688</v>
      </c>
      <c r="Z5" s="94" t="s">
        <v>3</v>
      </c>
      <c r="AA5" s="94">
        <v>2532</v>
      </c>
      <c r="AC5" s="94" t="s">
        <v>3</v>
      </c>
      <c r="AD5" s="94">
        <v>688</v>
      </c>
    </row>
    <row r="6" spans="1:30" x14ac:dyDescent="0.25">
      <c r="A6" s="59" t="s">
        <v>3</v>
      </c>
      <c r="B6" s="59" t="s">
        <v>177</v>
      </c>
      <c r="C6" s="30">
        <f t="shared" ref="C6" si="0">D6+I6</f>
        <v>703</v>
      </c>
      <c r="D6" s="10">
        <f>SUMIFS(AD:AD,AC:AC,B6)</f>
        <v>99</v>
      </c>
      <c r="E6" s="64">
        <f t="shared" ref="E6" si="1">IF(L6&gt;N6,ROUND((D6*0.6*$G$128),0)+P6,ROUND((D6*0.6*$G$128),0)+P6)</f>
        <v>7</v>
      </c>
      <c r="F6" s="3">
        <f t="shared" ref="F6" si="2">ROUND((D6*0.35*$G$128),0)</f>
        <v>3</v>
      </c>
      <c r="G6" s="3">
        <f t="shared" ref="G6" si="3">ROUND((D6*0.05*$G$128),0)</f>
        <v>0</v>
      </c>
      <c r="H6" s="3">
        <f>SUM(E6:G6)</f>
        <v>10</v>
      </c>
      <c r="I6" s="30">
        <f>SUMIFS(AA:AA,Z:Z,B6)</f>
        <v>604</v>
      </c>
      <c r="J6" s="2">
        <f>ROUNDUP((I6*$H$128),0)</f>
        <v>7</v>
      </c>
      <c r="K6" s="77">
        <f>J6+H6</f>
        <v>17</v>
      </c>
      <c r="L6" s="96">
        <f>ROUNDUP((D6*$G$128),0)</f>
        <v>10</v>
      </c>
      <c r="M6" s="96">
        <f t="shared" ref="M6" si="4">ROUND((D6*0.6*$G$128),0)</f>
        <v>6</v>
      </c>
      <c r="N6" s="149">
        <f>M6+F6+G6</f>
        <v>9</v>
      </c>
      <c r="O6" s="96"/>
      <c r="P6" s="144">
        <f>L6-N6</f>
        <v>1</v>
      </c>
      <c r="Q6" s="94" t="s">
        <v>4</v>
      </c>
      <c r="R6" s="94">
        <v>3407</v>
      </c>
      <c r="U6" s="94" t="s">
        <v>4</v>
      </c>
      <c r="V6" s="94">
        <v>1129</v>
      </c>
      <c r="Z6" s="94" t="s">
        <v>177</v>
      </c>
      <c r="AA6" s="94">
        <v>604</v>
      </c>
      <c r="AC6" s="94" t="s">
        <v>177</v>
      </c>
      <c r="AD6" s="94">
        <v>99</v>
      </c>
    </row>
    <row r="7" spans="1:30" x14ac:dyDescent="0.25">
      <c r="A7" s="59" t="s">
        <v>3</v>
      </c>
      <c r="B7" s="62" t="s">
        <v>178</v>
      </c>
      <c r="C7" s="30">
        <f t="shared" ref="C7:C30" si="5">D7+I7</f>
        <v>721</v>
      </c>
      <c r="D7" s="10">
        <f t="shared" ref="D7:D30" si="6">SUMIFS(AD:AD,AC:AC,B7)</f>
        <v>153</v>
      </c>
      <c r="E7" s="64">
        <f t="shared" ref="E7:E30" si="7">IF(L7&gt;N7,ROUND((D7*0.6*$G$128),0)+P7,ROUND((D7*0.6*$G$128),0)+P7)</f>
        <v>10</v>
      </c>
      <c r="F7" s="3">
        <f t="shared" ref="F7:F30" si="8">ROUND((D7*0.35*$G$128),0)</f>
        <v>5</v>
      </c>
      <c r="G7" s="3">
        <f t="shared" ref="G7:G30" si="9">ROUND((D7*0.05*$G$128),0)</f>
        <v>1</v>
      </c>
      <c r="H7" s="3">
        <f t="shared" ref="H7:H30" si="10">SUM(E7:G7)</f>
        <v>16</v>
      </c>
      <c r="I7" s="30">
        <f t="shared" ref="I7:I30" si="11">SUMIFS(AA:AA,Z:Z,B7)</f>
        <v>568</v>
      </c>
      <c r="J7" s="2">
        <f t="shared" ref="J7:J70" si="12">ROUNDUP((I7*$H$128),0)</f>
        <v>6</v>
      </c>
      <c r="K7" s="77">
        <f t="shared" ref="K7:K30" si="13">J7+H7</f>
        <v>22</v>
      </c>
      <c r="L7" s="96">
        <f t="shared" ref="L7:L30" si="14">ROUNDUP((D7*$G$128),0)</f>
        <v>16</v>
      </c>
      <c r="M7" s="96">
        <f t="shared" ref="M7:M30" si="15">ROUND((D7*0.6*$G$128),0)</f>
        <v>9</v>
      </c>
      <c r="N7" s="149">
        <f t="shared" ref="N7:N30" si="16">M7+F7+G7</f>
        <v>15</v>
      </c>
      <c r="O7" s="96"/>
      <c r="P7" s="144">
        <f t="shared" ref="P7:P30" si="17">L7-N7</f>
        <v>1</v>
      </c>
      <c r="Q7" s="94" t="s">
        <v>5</v>
      </c>
      <c r="R7" s="94">
        <v>3164</v>
      </c>
      <c r="U7" s="94" t="s">
        <v>5</v>
      </c>
      <c r="V7" s="94">
        <v>1378</v>
      </c>
      <c r="Z7" s="94" t="s">
        <v>178</v>
      </c>
      <c r="AA7" s="94">
        <v>568</v>
      </c>
      <c r="AC7" s="94" t="s">
        <v>178</v>
      </c>
      <c r="AD7" s="94">
        <v>153</v>
      </c>
    </row>
    <row r="8" spans="1:30" x14ac:dyDescent="0.25">
      <c r="A8" s="59" t="s">
        <v>3</v>
      </c>
      <c r="B8" s="62" t="s">
        <v>179</v>
      </c>
      <c r="C8" s="30">
        <f t="shared" si="5"/>
        <v>1283</v>
      </c>
      <c r="D8" s="10">
        <f t="shared" si="6"/>
        <v>371</v>
      </c>
      <c r="E8" s="64">
        <f t="shared" si="7"/>
        <v>23</v>
      </c>
      <c r="F8" s="3">
        <f t="shared" si="8"/>
        <v>13</v>
      </c>
      <c r="G8" s="3">
        <f t="shared" si="9"/>
        <v>2</v>
      </c>
      <c r="H8" s="3">
        <f t="shared" si="10"/>
        <v>38</v>
      </c>
      <c r="I8" s="30">
        <f t="shared" si="11"/>
        <v>912</v>
      </c>
      <c r="J8" s="2">
        <f t="shared" si="12"/>
        <v>10</v>
      </c>
      <c r="K8" s="77">
        <f t="shared" si="13"/>
        <v>48</v>
      </c>
      <c r="L8" s="96">
        <f t="shared" si="14"/>
        <v>38</v>
      </c>
      <c r="M8" s="96">
        <f t="shared" si="15"/>
        <v>22</v>
      </c>
      <c r="N8" s="149">
        <f t="shared" si="16"/>
        <v>37</v>
      </c>
      <c r="O8" s="96"/>
      <c r="P8" s="144">
        <f t="shared" si="17"/>
        <v>1</v>
      </c>
      <c r="Q8" s="94" t="s">
        <v>6</v>
      </c>
      <c r="R8" s="94">
        <v>3001</v>
      </c>
      <c r="U8" s="94" t="s">
        <v>6</v>
      </c>
      <c r="V8" s="94">
        <v>1015</v>
      </c>
      <c r="Z8" s="94" t="s">
        <v>179</v>
      </c>
      <c r="AA8" s="94">
        <v>912</v>
      </c>
      <c r="AC8" s="94" t="s">
        <v>179</v>
      </c>
      <c r="AD8" s="94">
        <v>371</v>
      </c>
    </row>
    <row r="9" spans="1:30" x14ac:dyDescent="0.25">
      <c r="A9" s="59" t="s">
        <v>3</v>
      </c>
      <c r="B9" s="62" t="s">
        <v>180</v>
      </c>
      <c r="C9" s="30">
        <f t="shared" si="5"/>
        <v>513</v>
      </c>
      <c r="D9" s="10">
        <f t="shared" si="6"/>
        <v>65</v>
      </c>
      <c r="E9" s="64">
        <f t="shared" si="7"/>
        <v>5</v>
      </c>
      <c r="F9" s="3">
        <f t="shared" si="8"/>
        <v>2</v>
      </c>
      <c r="G9" s="3">
        <f t="shared" si="9"/>
        <v>0</v>
      </c>
      <c r="H9" s="3">
        <f t="shared" si="10"/>
        <v>7</v>
      </c>
      <c r="I9" s="30">
        <f t="shared" si="11"/>
        <v>448</v>
      </c>
      <c r="J9" s="2">
        <f t="shared" si="12"/>
        <v>5</v>
      </c>
      <c r="K9" s="77">
        <f t="shared" si="13"/>
        <v>12</v>
      </c>
      <c r="L9" s="96">
        <f t="shared" si="14"/>
        <v>7</v>
      </c>
      <c r="M9" s="96">
        <f t="shared" si="15"/>
        <v>4</v>
      </c>
      <c r="N9" s="149">
        <f t="shared" si="16"/>
        <v>6</v>
      </c>
      <c r="O9" s="96"/>
      <c r="P9" s="144">
        <f t="shared" si="17"/>
        <v>1</v>
      </c>
      <c r="Q9" s="94" t="s">
        <v>7</v>
      </c>
      <c r="R9" s="94">
        <v>986</v>
      </c>
      <c r="U9" s="94" t="s">
        <v>7</v>
      </c>
      <c r="V9" s="94">
        <v>269</v>
      </c>
      <c r="Z9" s="94" t="s">
        <v>180</v>
      </c>
      <c r="AA9" s="94">
        <v>448</v>
      </c>
      <c r="AC9" s="94" t="s">
        <v>180</v>
      </c>
      <c r="AD9" s="94">
        <v>65</v>
      </c>
    </row>
    <row r="10" spans="1:30" x14ac:dyDescent="0.25">
      <c r="A10" s="62" t="s">
        <v>4</v>
      </c>
      <c r="B10" s="62" t="s">
        <v>181</v>
      </c>
      <c r="C10" s="30">
        <f t="shared" si="5"/>
        <v>3753</v>
      </c>
      <c r="D10" s="10">
        <f t="shared" si="6"/>
        <v>896</v>
      </c>
      <c r="E10" s="64">
        <f t="shared" si="7"/>
        <v>55</v>
      </c>
      <c r="F10" s="3">
        <f t="shared" si="8"/>
        <v>31</v>
      </c>
      <c r="G10" s="3">
        <f t="shared" si="9"/>
        <v>4</v>
      </c>
      <c r="H10" s="3">
        <f t="shared" si="10"/>
        <v>90</v>
      </c>
      <c r="I10" s="30">
        <f t="shared" si="11"/>
        <v>2857</v>
      </c>
      <c r="J10" s="2">
        <f t="shared" si="12"/>
        <v>29</v>
      </c>
      <c r="K10" s="77">
        <f t="shared" si="13"/>
        <v>119</v>
      </c>
      <c r="L10" s="96">
        <f t="shared" si="14"/>
        <v>90</v>
      </c>
      <c r="M10" s="96">
        <f t="shared" si="15"/>
        <v>54</v>
      </c>
      <c r="N10" s="149">
        <f t="shared" si="16"/>
        <v>89</v>
      </c>
      <c r="O10" s="96"/>
      <c r="P10" s="144">
        <f t="shared" si="17"/>
        <v>1</v>
      </c>
      <c r="Q10" s="94" t="s">
        <v>8</v>
      </c>
      <c r="R10" s="94">
        <v>250</v>
      </c>
      <c r="U10" s="94" t="s">
        <v>8</v>
      </c>
      <c r="V10" s="94">
        <v>59</v>
      </c>
      <c r="Z10" s="94" t="s">
        <v>4</v>
      </c>
      <c r="AA10" s="94">
        <v>3407</v>
      </c>
      <c r="AC10" s="94" t="s">
        <v>4</v>
      </c>
      <c r="AD10" s="94">
        <v>1129</v>
      </c>
    </row>
    <row r="11" spans="1:30" x14ac:dyDescent="0.25">
      <c r="A11" s="62" t="s">
        <v>4</v>
      </c>
      <c r="B11" s="62" t="s">
        <v>182</v>
      </c>
      <c r="C11" s="30">
        <f t="shared" si="5"/>
        <v>783</v>
      </c>
      <c r="D11" s="10">
        <f t="shared" si="6"/>
        <v>233</v>
      </c>
      <c r="E11" s="64">
        <f t="shared" si="7"/>
        <v>15</v>
      </c>
      <c r="F11" s="3">
        <f t="shared" si="8"/>
        <v>8</v>
      </c>
      <c r="G11" s="3">
        <f t="shared" si="9"/>
        <v>1</v>
      </c>
      <c r="H11" s="3">
        <f t="shared" si="10"/>
        <v>24</v>
      </c>
      <c r="I11" s="30">
        <f t="shared" si="11"/>
        <v>550</v>
      </c>
      <c r="J11" s="2">
        <f t="shared" si="12"/>
        <v>6</v>
      </c>
      <c r="K11" s="77">
        <f t="shared" si="13"/>
        <v>30</v>
      </c>
      <c r="L11" s="96">
        <f t="shared" si="14"/>
        <v>24</v>
      </c>
      <c r="M11" s="96">
        <f t="shared" si="15"/>
        <v>14</v>
      </c>
      <c r="N11" s="149">
        <f t="shared" si="16"/>
        <v>23</v>
      </c>
      <c r="O11" s="96"/>
      <c r="P11" s="144">
        <f t="shared" si="17"/>
        <v>1</v>
      </c>
      <c r="Q11" s="94" t="s">
        <v>9</v>
      </c>
      <c r="R11" s="94">
        <v>3207</v>
      </c>
      <c r="U11" s="94" t="s">
        <v>9</v>
      </c>
      <c r="V11" s="94">
        <v>1906</v>
      </c>
      <c r="Z11" s="94" t="s">
        <v>181</v>
      </c>
      <c r="AA11" s="94">
        <v>2857</v>
      </c>
      <c r="AC11" s="94" t="s">
        <v>181</v>
      </c>
      <c r="AD11" s="94">
        <v>896</v>
      </c>
    </row>
    <row r="12" spans="1:30" x14ac:dyDescent="0.25">
      <c r="A12" s="62" t="s">
        <v>5</v>
      </c>
      <c r="B12" s="62" t="s">
        <v>183</v>
      </c>
      <c r="C12" s="30">
        <f t="shared" si="5"/>
        <v>411</v>
      </c>
      <c r="D12" s="10">
        <f t="shared" si="6"/>
        <v>286</v>
      </c>
      <c r="E12" s="64">
        <f t="shared" si="7"/>
        <v>18</v>
      </c>
      <c r="F12" s="3">
        <f t="shared" si="8"/>
        <v>10</v>
      </c>
      <c r="G12" s="3">
        <f t="shared" si="9"/>
        <v>1</v>
      </c>
      <c r="H12" s="3">
        <f t="shared" si="10"/>
        <v>29</v>
      </c>
      <c r="I12" s="30">
        <f t="shared" si="11"/>
        <v>125</v>
      </c>
      <c r="J12" s="2">
        <f t="shared" si="12"/>
        <v>2</v>
      </c>
      <c r="K12" s="77">
        <f t="shared" si="13"/>
        <v>31</v>
      </c>
      <c r="L12" s="96">
        <f t="shared" si="14"/>
        <v>29</v>
      </c>
      <c r="M12" s="96">
        <f t="shared" si="15"/>
        <v>17</v>
      </c>
      <c r="N12" s="149">
        <f t="shared" si="16"/>
        <v>28</v>
      </c>
      <c r="O12" s="96"/>
      <c r="P12" s="144">
        <f t="shared" si="17"/>
        <v>1</v>
      </c>
      <c r="Q12" s="94" t="s">
        <v>10</v>
      </c>
      <c r="R12" s="94">
        <v>567</v>
      </c>
      <c r="U12" s="94" t="s">
        <v>10</v>
      </c>
      <c r="V12" s="94">
        <v>31</v>
      </c>
      <c r="Z12" s="94" t="s">
        <v>182</v>
      </c>
      <c r="AA12" s="94">
        <v>550</v>
      </c>
      <c r="AC12" s="94" t="s">
        <v>182</v>
      </c>
      <c r="AD12" s="94">
        <v>233</v>
      </c>
    </row>
    <row r="13" spans="1:30" x14ac:dyDescent="0.25">
      <c r="A13" s="62" t="s">
        <v>5</v>
      </c>
      <c r="B13" s="62" t="s">
        <v>184</v>
      </c>
      <c r="C13" s="30">
        <f t="shared" si="5"/>
        <v>285</v>
      </c>
      <c r="D13" s="10">
        <f t="shared" si="6"/>
        <v>154</v>
      </c>
      <c r="E13" s="64">
        <f t="shared" si="7"/>
        <v>10</v>
      </c>
      <c r="F13" s="3">
        <f t="shared" si="8"/>
        <v>5</v>
      </c>
      <c r="G13" s="3">
        <f t="shared" si="9"/>
        <v>1</v>
      </c>
      <c r="H13" s="3">
        <f t="shared" si="10"/>
        <v>16</v>
      </c>
      <c r="I13" s="30">
        <f t="shared" si="11"/>
        <v>131</v>
      </c>
      <c r="J13" s="2">
        <f t="shared" si="12"/>
        <v>2</v>
      </c>
      <c r="K13" s="77">
        <f t="shared" si="13"/>
        <v>18</v>
      </c>
      <c r="L13" s="96">
        <f t="shared" si="14"/>
        <v>16</v>
      </c>
      <c r="M13" s="96">
        <f t="shared" si="15"/>
        <v>9</v>
      </c>
      <c r="N13" s="149">
        <f t="shared" si="16"/>
        <v>15</v>
      </c>
      <c r="O13" s="96"/>
      <c r="P13" s="144">
        <f t="shared" si="17"/>
        <v>1</v>
      </c>
      <c r="Q13" s="94" t="s">
        <v>11</v>
      </c>
      <c r="R13" s="94">
        <v>2493</v>
      </c>
      <c r="U13" s="94" t="s">
        <v>11</v>
      </c>
      <c r="V13" s="94">
        <v>310</v>
      </c>
      <c r="Z13" s="94" t="s">
        <v>5</v>
      </c>
      <c r="AA13" s="94">
        <v>3164</v>
      </c>
      <c r="AC13" s="94" t="s">
        <v>5</v>
      </c>
      <c r="AD13" s="94">
        <v>1378</v>
      </c>
    </row>
    <row r="14" spans="1:30" x14ac:dyDescent="0.25">
      <c r="A14" s="62" t="s">
        <v>5</v>
      </c>
      <c r="B14" s="62" t="s">
        <v>185</v>
      </c>
      <c r="C14" s="30">
        <f t="shared" si="5"/>
        <v>1798</v>
      </c>
      <c r="D14" s="10">
        <f t="shared" si="6"/>
        <v>299</v>
      </c>
      <c r="E14" s="64">
        <f t="shared" si="7"/>
        <v>19</v>
      </c>
      <c r="F14" s="3">
        <f t="shared" si="8"/>
        <v>10</v>
      </c>
      <c r="G14" s="3">
        <f t="shared" si="9"/>
        <v>1</v>
      </c>
      <c r="H14" s="3">
        <f t="shared" si="10"/>
        <v>30</v>
      </c>
      <c r="I14" s="30">
        <f t="shared" si="11"/>
        <v>1499</v>
      </c>
      <c r="J14" s="2">
        <f t="shared" si="12"/>
        <v>15</v>
      </c>
      <c r="K14" s="77">
        <f t="shared" si="13"/>
        <v>45</v>
      </c>
      <c r="L14" s="96">
        <f t="shared" si="14"/>
        <v>30</v>
      </c>
      <c r="M14" s="96">
        <f t="shared" si="15"/>
        <v>18</v>
      </c>
      <c r="N14" s="149">
        <f t="shared" si="16"/>
        <v>29</v>
      </c>
      <c r="O14" s="96"/>
      <c r="P14" s="144">
        <f t="shared" si="17"/>
        <v>1</v>
      </c>
      <c r="Q14" s="94" t="s">
        <v>12</v>
      </c>
      <c r="R14" s="94">
        <v>989</v>
      </c>
      <c r="U14" s="94" t="s">
        <v>12</v>
      </c>
      <c r="V14" s="94">
        <v>435</v>
      </c>
      <c r="Z14" s="94" t="s">
        <v>183</v>
      </c>
      <c r="AA14" s="94">
        <v>125</v>
      </c>
      <c r="AC14" s="94" t="s">
        <v>183</v>
      </c>
      <c r="AD14" s="94">
        <v>286</v>
      </c>
    </row>
    <row r="15" spans="1:30" x14ac:dyDescent="0.25">
      <c r="A15" s="62" t="s">
        <v>5</v>
      </c>
      <c r="B15" s="62" t="s">
        <v>186</v>
      </c>
      <c r="C15" s="30">
        <f t="shared" si="5"/>
        <v>580</v>
      </c>
      <c r="D15" s="10">
        <f t="shared" si="6"/>
        <v>224</v>
      </c>
      <c r="E15" s="64">
        <f t="shared" si="7"/>
        <v>14</v>
      </c>
      <c r="F15" s="3">
        <f t="shared" si="8"/>
        <v>8</v>
      </c>
      <c r="G15" s="3">
        <f t="shared" si="9"/>
        <v>1</v>
      </c>
      <c r="H15" s="3">
        <f t="shared" si="10"/>
        <v>23</v>
      </c>
      <c r="I15" s="30">
        <f t="shared" si="11"/>
        <v>356</v>
      </c>
      <c r="J15" s="2">
        <f t="shared" si="12"/>
        <v>4</v>
      </c>
      <c r="K15" s="77">
        <f t="shared" si="13"/>
        <v>27</v>
      </c>
      <c r="L15" s="96">
        <f t="shared" si="14"/>
        <v>23</v>
      </c>
      <c r="M15" s="96">
        <f t="shared" si="15"/>
        <v>13</v>
      </c>
      <c r="N15" s="149">
        <f t="shared" si="16"/>
        <v>22</v>
      </c>
      <c r="O15" s="96"/>
      <c r="P15" s="144">
        <f t="shared" si="17"/>
        <v>1</v>
      </c>
      <c r="Q15" s="94" t="s">
        <v>13</v>
      </c>
      <c r="R15" s="94">
        <v>1535</v>
      </c>
      <c r="U15" s="94" t="s">
        <v>13</v>
      </c>
      <c r="V15" s="94">
        <v>276</v>
      </c>
      <c r="Z15" s="94" t="s">
        <v>184</v>
      </c>
      <c r="AA15" s="94">
        <v>131</v>
      </c>
      <c r="AC15" s="94" t="s">
        <v>184</v>
      </c>
      <c r="AD15" s="94">
        <v>154</v>
      </c>
    </row>
    <row r="16" spans="1:30" x14ac:dyDescent="0.25">
      <c r="A16" s="62" t="s">
        <v>5</v>
      </c>
      <c r="B16" s="62" t="s">
        <v>187</v>
      </c>
      <c r="C16" s="30">
        <f t="shared" si="5"/>
        <v>1468</v>
      </c>
      <c r="D16" s="10">
        <f t="shared" si="6"/>
        <v>415</v>
      </c>
      <c r="E16" s="64">
        <f t="shared" si="7"/>
        <v>25</v>
      </c>
      <c r="F16" s="3">
        <f t="shared" si="8"/>
        <v>15</v>
      </c>
      <c r="G16" s="3">
        <f t="shared" si="9"/>
        <v>2</v>
      </c>
      <c r="H16" s="3">
        <f t="shared" si="10"/>
        <v>42</v>
      </c>
      <c r="I16" s="30">
        <f t="shared" si="11"/>
        <v>1053</v>
      </c>
      <c r="J16" s="2">
        <f t="shared" si="12"/>
        <v>11</v>
      </c>
      <c r="K16" s="77">
        <f t="shared" si="13"/>
        <v>53</v>
      </c>
      <c r="L16" s="96">
        <f t="shared" si="14"/>
        <v>42</v>
      </c>
      <c r="M16" s="96">
        <f t="shared" si="15"/>
        <v>25</v>
      </c>
      <c r="N16" s="149">
        <f t="shared" si="16"/>
        <v>42</v>
      </c>
      <c r="O16" s="96"/>
      <c r="P16" s="144">
        <f t="shared" si="17"/>
        <v>0</v>
      </c>
      <c r="Q16" s="94" t="s">
        <v>14</v>
      </c>
      <c r="R16" s="94">
        <v>1732</v>
      </c>
      <c r="U16" s="94" t="s">
        <v>14</v>
      </c>
      <c r="V16" s="94">
        <v>455</v>
      </c>
      <c r="Z16" s="94" t="s">
        <v>185</v>
      </c>
      <c r="AA16" s="94">
        <v>1499</v>
      </c>
      <c r="AC16" s="94" t="s">
        <v>185</v>
      </c>
      <c r="AD16" s="94">
        <v>299</v>
      </c>
    </row>
    <row r="17" spans="1:30" x14ac:dyDescent="0.25">
      <c r="A17" s="62" t="s">
        <v>6</v>
      </c>
      <c r="B17" s="62" t="s">
        <v>188</v>
      </c>
      <c r="C17" s="30">
        <f t="shared" si="5"/>
        <v>1024</v>
      </c>
      <c r="D17" s="10">
        <f t="shared" si="6"/>
        <v>213</v>
      </c>
      <c r="E17" s="64">
        <f t="shared" si="7"/>
        <v>14</v>
      </c>
      <c r="F17" s="3">
        <f t="shared" si="8"/>
        <v>7</v>
      </c>
      <c r="G17" s="3">
        <f t="shared" si="9"/>
        <v>1</v>
      </c>
      <c r="H17" s="3">
        <f t="shared" si="10"/>
        <v>22</v>
      </c>
      <c r="I17" s="30">
        <f t="shared" si="11"/>
        <v>811</v>
      </c>
      <c r="J17" s="2">
        <f t="shared" si="12"/>
        <v>9</v>
      </c>
      <c r="K17" s="77">
        <f t="shared" si="13"/>
        <v>31</v>
      </c>
      <c r="L17" s="96">
        <f t="shared" si="14"/>
        <v>22</v>
      </c>
      <c r="M17" s="96">
        <f t="shared" si="15"/>
        <v>13</v>
      </c>
      <c r="N17" s="149">
        <f t="shared" si="16"/>
        <v>21</v>
      </c>
      <c r="O17" s="96"/>
      <c r="P17" s="144">
        <f t="shared" si="17"/>
        <v>1</v>
      </c>
      <c r="Q17" s="94" t="s">
        <v>15</v>
      </c>
      <c r="R17" s="94">
        <v>1194</v>
      </c>
      <c r="U17" s="94" t="s">
        <v>15</v>
      </c>
      <c r="V17" s="94">
        <v>1067</v>
      </c>
      <c r="Z17" s="94" t="s">
        <v>186</v>
      </c>
      <c r="AA17" s="94">
        <v>356</v>
      </c>
      <c r="AC17" s="94" t="s">
        <v>186</v>
      </c>
      <c r="AD17" s="94">
        <v>224</v>
      </c>
    </row>
    <row r="18" spans="1:30" x14ac:dyDescent="0.25">
      <c r="A18" s="62" t="s">
        <v>6</v>
      </c>
      <c r="B18" s="62" t="s">
        <v>189</v>
      </c>
      <c r="C18" s="30">
        <f t="shared" si="5"/>
        <v>1007</v>
      </c>
      <c r="D18" s="10">
        <f t="shared" si="6"/>
        <v>250</v>
      </c>
      <c r="E18" s="64">
        <f t="shared" si="7"/>
        <v>15</v>
      </c>
      <c r="F18" s="3">
        <f t="shared" si="8"/>
        <v>9</v>
      </c>
      <c r="G18" s="3">
        <f t="shared" si="9"/>
        <v>1</v>
      </c>
      <c r="H18" s="3">
        <f t="shared" si="10"/>
        <v>25</v>
      </c>
      <c r="I18" s="30">
        <f t="shared" si="11"/>
        <v>757</v>
      </c>
      <c r="J18" s="2">
        <f t="shared" si="12"/>
        <v>8</v>
      </c>
      <c r="K18" s="77">
        <f t="shared" si="13"/>
        <v>33</v>
      </c>
      <c r="L18" s="96">
        <f t="shared" si="14"/>
        <v>25</v>
      </c>
      <c r="M18" s="96">
        <f t="shared" si="15"/>
        <v>15</v>
      </c>
      <c r="N18" s="149">
        <f t="shared" si="16"/>
        <v>25</v>
      </c>
      <c r="O18" s="96"/>
      <c r="P18" s="144">
        <f t="shared" si="17"/>
        <v>0</v>
      </c>
      <c r="Q18" s="94" t="s">
        <v>16</v>
      </c>
      <c r="R18" s="94">
        <v>2007</v>
      </c>
      <c r="U18" s="94" t="s">
        <v>16</v>
      </c>
      <c r="V18" s="94">
        <v>11627</v>
      </c>
      <c r="Z18" s="94" t="s">
        <v>187</v>
      </c>
      <c r="AA18" s="94">
        <v>1053</v>
      </c>
      <c r="AC18" s="94" t="s">
        <v>187</v>
      </c>
      <c r="AD18" s="94">
        <v>415</v>
      </c>
    </row>
    <row r="19" spans="1:30" x14ac:dyDescent="0.25">
      <c r="A19" s="62" t="s">
        <v>6</v>
      </c>
      <c r="B19" s="62" t="s">
        <v>190</v>
      </c>
      <c r="C19" s="30">
        <f t="shared" si="5"/>
        <v>462</v>
      </c>
      <c r="D19" s="10">
        <f t="shared" si="6"/>
        <v>129</v>
      </c>
      <c r="E19" s="64">
        <f t="shared" si="7"/>
        <v>7</v>
      </c>
      <c r="F19" s="3">
        <f t="shared" si="8"/>
        <v>5</v>
      </c>
      <c r="G19" s="3">
        <f t="shared" si="9"/>
        <v>1</v>
      </c>
      <c r="H19" s="3">
        <f t="shared" si="10"/>
        <v>13</v>
      </c>
      <c r="I19" s="30">
        <f t="shared" si="11"/>
        <v>333</v>
      </c>
      <c r="J19" s="2">
        <f t="shared" si="12"/>
        <v>4</v>
      </c>
      <c r="K19" s="77">
        <f t="shared" si="13"/>
        <v>17</v>
      </c>
      <c r="L19" s="96">
        <f t="shared" si="14"/>
        <v>13</v>
      </c>
      <c r="M19" s="96">
        <f t="shared" si="15"/>
        <v>8</v>
      </c>
      <c r="N19" s="149">
        <f t="shared" si="16"/>
        <v>14</v>
      </c>
      <c r="O19" s="96"/>
      <c r="P19" s="144">
        <f t="shared" si="17"/>
        <v>-1</v>
      </c>
      <c r="Q19" s="94" t="s">
        <v>17</v>
      </c>
      <c r="R19" s="94">
        <v>3439</v>
      </c>
      <c r="U19" s="94" t="s">
        <v>17</v>
      </c>
      <c r="V19" s="94">
        <v>3662</v>
      </c>
      <c r="Z19" s="94" t="s">
        <v>6</v>
      </c>
      <c r="AA19" s="94">
        <v>3001</v>
      </c>
      <c r="AC19" s="94" t="s">
        <v>6</v>
      </c>
      <c r="AD19" s="94">
        <v>1015</v>
      </c>
    </row>
    <row r="20" spans="1:30" x14ac:dyDescent="0.25">
      <c r="A20" s="62" t="s">
        <v>6</v>
      </c>
      <c r="B20" s="62" t="s">
        <v>191</v>
      </c>
      <c r="C20" s="30">
        <f t="shared" si="5"/>
        <v>9</v>
      </c>
      <c r="D20" s="10">
        <f t="shared" si="6"/>
        <v>0</v>
      </c>
      <c r="E20" s="64">
        <f t="shared" si="7"/>
        <v>0</v>
      </c>
      <c r="F20" s="3">
        <f t="shared" si="8"/>
        <v>0</v>
      </c>
      <c r="G20" s="3">
        <f t="shared" si="9"/>
        <v>0</v>
      </c>
      <c r="H20" s="3">
        <f t="shared" si="10"/>
        <v>0</v>
      </c>
      <c r="I20" s="30">
        <f t="shared" si="11"/>
        <v>9</v>
      </c>
      <c r="J20" s="2">
        <f t="shared" si="12"/>
        <v>1</v>
      </c>
      <c r="K20" s="77">
        <f t="shared" si="13"/>
        <v>1</v>
      </c>
      <c r="L20" s="96">
        <f t="shared" si="14"/>
        <v>0</v>
      </c>
      <c r="M20" s="96">
        <f t="shared" si="15"/>
        <v>0</v>
      </c>
      <c r="N20" s="149">
        <f t="shared" si="16"/>
        <v>0</v>
      </c>
      <c r="O20" s="96"/>
      <c r="P20" s="144">
        <f t="shared" si="17"/>
        <v>0</v>
      </c>
      <c r="Q20" s="94" t="s">
        <v>18</v>
      </c>
      <c r="R20" s="94">
        <v>1682</v>
      </c>
      <c r="U20" s="94" t="s">
        <v>18</v>
      </c>
      <c r="V20" s="94">
        <v>1181</v>
      </c>
      <c r="Z20" s="94" t="s">
        <v>188</v>
      </c>
      <c r="AA20" s="94">
        <v>811</v>
      </c>
      <c r="AC20" s="94" t="s">
        <v>188</v>
      </c>
      <c r="AD20" s="94">
        <v>213</v>
      </c>
    </row>
    <row r="21" spans="1:30" x14ac:dyDescent="0.25">
      <c r="A21" s="62" t="s">
        <v>6</v>
      </c>
      <c r="B21" s="62" t="s">
        <v>192</v>
      </c>
      <c r="C21" s="30">
        <f t="shared" si="5"/>
        <v>26</v>
      </c>
      <c r="D21" s="10">
        <f t="shared" si="6"/>
        <v>5</v>
      </c>
      <c r="E21" s="64">
        <f t="shared" si="7"/>
        <v>1</v>
      </c>
      <c r="F21" s="3">
        <f t="shared" si="8"/>
        <v>0</v>
      </c>
      <c r="G21" s="3">
        <f t="shared" si="9"/>
        <v>0</v>
      </c>
      <c r="H21" s="3">
        <f t="shared" si="10"/>
        <v>1</v>
      </c>
      <c r="I21" s="30">
        <f t="shared" si="11"/>
        <v>21</v>
      </c>
      <c r="J21" s="2">
        <f t="shared" si="12"/>
        <v>1</v>
      </c>
      <c r="K21" s="77">
        <f t="shared" si="13"/>
        <v>2</v>
      </c>
      <c r="L21" s="96">
        <f t="shared" si="14"/>
        <v>1</v>
      </c>
      <c r="M21" s="96">
        <f t="shared" si="15"/>
        <v>0</v>
      </c>
      <c r="N21" s="149">
        <f t="shared" si="16"/>
        <v>0</v>
      </c>
      <c r="O21" s="96"/>
      <c r="P21" s="144">
        <f t="shared" si="17"/>
        <v>1</v>
      </c>
      <c r="Q21" s="94" t="s">
        <v>19</v>
      </c>
      <c r="R21" s="94">
        <v>1975</v>
      </c>
      <c r="U21" s="94" t="s">
        <v>19</v>
      </c>
      <c r="V21" s="94">
        <v>200</v>
      </c>
      <c r="Z21" s="94" t="s">
        <v>189</v>
      </c>
      <c r="AA21" s="94">
        <v>757</v>
      </c>
      <c r="AC21" s="94" t="s">
        <v>189</v>
      </c>
      <c r="AD21" s="94">
        <v>250</v>
      </c>
    </row>
    <row r="22" spans="1:30" x14ac:dyDescent="0.25">
      <c r="A22" s="62" t="s">
        <v>6</v>
      </c>
      <c r="B22" s="62" t="s">
        <v>193</v>
      </c>
      <c r="C22" s="30">
        <f t="shared" si="5"/>
        <v>69</v>
      </c>
      <c r="D22" s="10">
        <f t="shared" si="6"/>
        <v>13</v>
      </c>
      <c r="E22" s="64">
        <f t="shared" si="7"/>
        <v>2</v>
      </c>
      <c r="F22" s="3">
        <f t="shared" si="8"/>
        <v>0</v>
      </c>
      <c r="G22" s="3">
        <f t="shared" si="9"/>
        <v>0</v>
      </c>
      <c r="H22" s="3">
        <f t="shared" si="10"/>
        <v>2</v>
      </c>
      <c r="I22" s="30">
        <f t="shared" si="11"/>
        <v>56</v>
      </c>
      <c r="J22" s="2">
        <f t="shared" si="12"/>
        <v>1</v>
      </c>
      <c r="K22" s="77">
        <f t="shared" si="13"/>
        <v>3</v>
      </c>
      <c r="L22" s="96">
        <f t="shared" si="14"/>
        <v>2</v>
      </c>
      <c r="M22" s="96">
        <f t="shared" si="15"/>
        <v>1</v>
      </c>
      <c r="N22" s="149">
        <f t="shared" si="16"/>
        <v>1</v>
      </c>
      <c r="O22" s="96"/>
      <c r="P22" s="144">
        <f t="shared" si="17"/>
        <v>1</v>
      </c>
      <c r="Q22" s="94" t="s">
        <v>20</v>
      </c>
      <c r="R22" s="94">
        <v>385</v>
      </c>
      <c r="U22" s="94" t="s">
        <v>20</v>
      </c>
      <c r="V22" s="94">
        <v>128</v>
      </c>
      <c r="Z22" s="94" t="s">
        <v>190</v>
      </c>
      <c r="AA22" s="94">
        <v>333</v>
      </c>
      <c r="AC22" s="94" t="s">
        <v>190</v>
      </c>
      <c r="AD22" s="94">
        <v>129</v>
      </c>
    </row>
    <row r="23" spans="1:30" x14ac:dyDescent="0.25">
      <c r="A23" s="62" t="s">
        <v>6</v>
      </c>
      <c r="B23" s="62" t="s">
        <v>194</v>
      </c>
      <c r="C23" s="30">
        <f t="shared" si="5"/>
        <v>1419</v>
      </c>
      <c r="D23" s="10">
        <f t="shared" si="6"/>
        <v>405</v>
      </c>
      <c r="E23" s="64">
        <f t="shared" si="7"/>
        <v>25</v>
      </c>
      <c r="F23" s="3">
        <f t="shared" si="8"/>
        <v>14</v>
      </c>
      <c r="G23" s="3">
        <f t="shared" si="9"/>
        <v>2</v>
      </c>
      <c r="H23" s="3">
        <f t="shared" si="10"/>
        <v>41</v>
      </c>
      <c r="I23" s="30">
        <f t="shared" si="11"/>
        <v>1014</v>
      </c>
      <c r="J23" s="2">
        <f t="shared" si="12"/>
        <v>11</v>
      </c>
      <c r="K23" s="77">
        <f t="shared" si="13"/>
        <v>52</v>
      </c>
      <c r="L23" s="96">
        <f t="shared" si="14"/>
        <v>41</v>
      </c>
      <c r="M23" s="96">
        <f t="shared" si="15"/>
        <v>24</v>
      </c>
      <c r="N23" s="149">
        <f t="shared" si="16"/>
        <v>40</v>
      </c>
      <c r="O23" s="96"/>
      <c r="P23" s="144">
        <f t="shared" si="17"/>
        <v>1</v>
      </c>
      <c r="Q23" s="94" t="s">
        <v>21</v>
      </c>
      <c r="R23" s="94">
        <v>1611</v>
      </c>
      <c r="U23" s="94" t="s">
        <v>21</v>
      </c>
      <c r="V23" s="94">
        <v>391</v>
      </c>
      <c r="Z23" s="94" t="s">
        <v>191</v>
      </c>
      <c r="AA23" s="94">
        <v>9</v>
      </c>
      <c r="AC23" s="94" t="s">
        <v>192</v>
      </c>
      <c r="AD23" s="94">
        <v>5</v>
      </c>
    </row>
    <row r="24" spans="1:30" x14ac:dyDescent="0.25">
      <c r="A24" s="62" t="s">
        <v>7</v>
      </c>
      <c r="B24" s="62" t="s">
        <v>195</v>
      </c>
      <c r="C24" s="30">
        <f t="shared" si="5"/>
        <v>44</v>
      </c>
      <c r="D24" s="10">
        <f t="shared" si="6"/>
        <v>12</v>
      </c>
      <c r="E24" s="64">
        <f t="shared" si="7"/>
        <v>2</v>
      </c>
      <c r="F24" s="3">
        <f t="shared" si="8"/>
        <v>0</v>
      </c>
      <c r="G24" s="3">
        <f t="shared" si="9"/>
        <v>0</v>
      </c>
      <c r="H24" s="3">
        <f t="shared" si="10"/>
        <v>2</v>
      </c>
      <c r="I24" s="30">
        <f t="shared" si="11"/>
        <v>32</v>
      </c>
      <c r="J24" s="2">
        <f t="shared" si="12"/>
        <v>1</v>
      </c>
      <c r="K24" s="77">
        <f t="shared" si="13"/>
        <v>3</v>
      </c>
      <c r="L24" s="96">
        <f t="shared" si="14"/>
        <v>2</v>
      </c>
      <c r="M24" s="96">
        <f t="shared" si="15"/>
        <v>1</v>
      </c>
      <c r="N24" s="149">
        <f t="shared" si="16"/>
        <v>1</v>
      </c>
      <c r="O24" s="96"/>
      <c r="P24" s="144">
        <f t="shared" si="17"/>
        <v>1</v>
      </c>
      <c r="Q24" s="94" t="s">
        <v>22</v>
      </c>
      <c r="R24" s="94">
        <v>124</v>
      </c>
      <c r="U24" s="94" t="s">
        <v>22</v>
      </c>
      <c r="V24" s="94">
        <v>6</v>
      </c>
      <c r="Z24" s="94" t="s">
        <v>192</v>
      </c>
      <c r="AA24" s="94">
        <v>21</v>
      </c>
      <c r="AC24" s="94" t="s">
        <v>193</v>
      </c>
      <c r="AD24" s="94">
        <v>13</v>
      </c>
    </row>
    <row r="25" spans="1:30" x14ac:dyDescent="0.25">
      <c r="A25" s="62" t="s">
        <v>7</v>
      </c>
      <c r="B25" s="62" t="s">
        <v>196</v>
      </c>
      <c r="C25" s="30">
        <f t="shared" si="5"/>
        <v>95</v>
      </c>
      <c r="D25" s="10">
        <f t="shared" si="6"/>
        <v>23</v>
      </c>
      <c r="E25" s="64">
        <f t="shared" si="7"/>
        <v>2</v>
      </c>
      <c r="F25" s="3">
        <f t="shared" si="8"/>
        <v>1</v>
      </c>
      <c r="G25" s="3">
        <f t="shared" si="9"/>
        <v>0</v>
      </c>
      <c r="H25" s="3">
        <f t="shared" si="10"/>
        <v>3</v>
      </c>
      <c r="I25" s="30">
        <f t="shared" si="11"/>
        <v>72</v>
      </c>
      <c r="J25" s="2">
        <f t="shared" si="12"/>
        <v>1</v>
      </c>
      <c r="K25" s="77">
        <f t="shared" si="13"/>
        <v>4</v>
      </c>
      <c r="L25" s="96">
        <f t="shared" si="14"/>
        <v>3</v>
      </c>
      <c r="M25" s="96">
        <f t="shared" si="15"/>
        <v>1</v>
      </c>
      <c r="N25" s="149">
        <f t="shared" si="16"/>
        <v>2</v>
      </c>
      <c r="O25" s="96"/>
      <c r="P25" s="144">
        <f t="shared" si="17"/>
        <v>1</v>
      </c>
      <c r="Q25" s="94" t="s">
        <v>23</v>
      </c>
      <c r="R25" s="94">
        <v>819</v>
      </c>
      <c r="U25" s="94" t="s">
        <v>23</v>
      </c>
      <c r="V25" s="94">
        <v>191</v>
      </c>
      <c r="Z25" s="94" t="s">
        <v>193</v>
      </c>
      <c r="AA25" s="94">
        <v>56</v>
      </c>
      <c r="AC25" s="94" t="s">
        <v>194</v>
      </c>
      <c r="AD25" s="94">
        <v>405</v>
      </c>
    </row>
    <row r="26" spans="1:30" x14ac:dyDescent="0.25">
      <c r="A26" s="62" t="s">
        <v>7</v>
      </c>
      <c r="B26" s="62" t="s">
        <v>197</v>
      </c>
      <c r="C26" s="30">
        <f t="shared" si="5"/>
        <v>112</v>
      </c>
      <c r="D26" s="10">
        <f t="shared" si="6"/>
        <v>35</v>
      </c>
      <c r="E26" s="64">
        <f t="shared" si="7"/>
        <v>3</v>
      </c>
      <c r="F26" s="3">
        <f t="shared" si="8"/>
        <v>1</v>
      </c>
      <c r="G26" s="3">
        <f t="shared" si="9"/>
        <v>0</v>
      </c>
      <c r="H26" s="3">
        <f t="shared" si="10"/>
        <v>4</v>
      </c>
      <c r="I26" s="30">
        <f t="shared" si="11"/>
        <v>77</v>
      </c>
      <c r="J26" s="2">
        <f t="shared" si="12"/>
        <v>1</v>
      </c>
      <c r="K26" s="77">
        <f t="shared" si="13"/>
        <v>5</v>
      </c>
      <c r="L26" s="96">
        <f t="shared" si="14"/>
        <v>4</v>
      </c>
      <c r="M26" s="96">
        <f t="shared" si="15"/>
        <v>2</v>
      </c>
      <c r="N26" s="149">
        <f t="shared" si="16"/>
        <v>3</v>
      </c>
      <c r="O26" s="96"/>
      <c r="P26" s="144">
        <f t="shared" si="17"/>
        <v>1</v>
      </c>
      <c r="Q26" s="94" t="s">
        <v>75</v>
      </c>
      <c r="R26" s="94">
        <v>37099</v>
      </c>
      <c r="U26" s="94" t="s">
        <v>75</v>
      </c>
      <c r="V26" s="94">
        <v>26404</v>
      </c>
      <c r="Z26" s="94" t="s">
        <v>194</v>
      </c>
      <c r="AA26" s="94">
        <v>1014</v>
      </c>
      <c r="AC26" s="94" t="s">
        <v>7</v>
      </c>
      <c r="AD26" s="94">
        <v>269</v>
      </c>
    </row>
    <row r="27" spans="1:30" x14ac:dyDescent="0.25">
      <c r="A27" s="62" t="s">
        <v>7</v>
      </c>
      <c r="B27" s="62" t="s">
        <v>198</v>
      </c>
      <c r="C27" s="30">
        <f t="shared" si="5"/>
        <v>106</v>
      </c>
      <c r="D27" s="10">
        <f t="shared" si="6"/>
        <v>27</v>
      </c>
      <c r="E27" s="64">
        <f t="shared" si="7"/>
        <v>2</v>
      </c>
      <c r="F27" s="3">
        <f t="shared" si="8"/>
        <v>1</v>
      </c>
      <c r="G27" s="3">
        <f t="shared" si="9"/>
        <v>0</v>
      </c>
      <c r="H27" s="3">
        <f t="shared" si="10"/>
        <v>3</v>
      </c>
      <c r="I27" s="30">
        <f t="shared" si="11"/>
        <v>79</v>
      </c>
      <c r="J27" s="2">
        <f t="shared" si="12"/>
        <v>1</v>
      </c>
      <c r="K27" s="77">
        <f t="shared" si="13"/>
        <v>4</v>
      </c>
      <c r="L27" s="96">
        <f t="shared" si="14"/>
        <v>3</v>
      </c>
      <c r="M27" s="96">
        <f t="shared" si="15"/>
        <v>2</v>
      </c>
      <c r="N27" s="149">
        <f t="shared" si="16"/>
        <v>3</v>
      </c>
      <c r="O27" s="96"/>
      <c r="P27" s="144">
        <f t="shared" si="17"/>
        <v>0</v>
      </c>
      <c r="Z27" s="94" t="s">
        <v>7</v>
      </c>
      <c r="AA27" s="94">
        <v>986</v>
      </c>
      <c r="AC27" s="94" t="s">
        <v>195</v>
      </c>
      <c r="AD27" s="94">
        <v>12</v>
      </c>
    </row>
    <row r="28" spans="1:30" x14ac:dyDescent="0.25">
      <c r="A28" s="62" t="s">
        <v>7</v>
      </c>
      <c r="B28" s="62" t="s">
        <v>199</v>
      </c>
      <c r="C28" s="30">
        <f t="shared" si="5"/>
        <v>106</v>
      </c>
      <c r="D28" s="10">
        <f t="shared" si="6"/>
        <v>12</v>
      </c>
      <c r="E28" s="64">
        <f t="shared" si="7"/>
        <v>2</v>
      </c>
      <c r="F28" s="3">
        <f t="shared" si="8"/>
        <v>0</v>
      </c>
      <c r="G28" s="3">
        <f t="shared" si="9"/>
        <v>0</v>
      </c>
      <c r="H28" s="3">
        <f t="shared" si="10"/>
        <v>2</v>
      </c>
      <c r="I28" s="30">
        <f t="shared" si="11"/>
        <v>94</v>
      </c>
      <c r="J28" s="2">
        <f t="shared" si="12"/>
        <v>1</v>
      </c>
      <c r="K28" s="77">
        <f t="shared" si="13"/>
        <v>3</v>
      </c>
      <c r="L28" s="96">
        <f t="shared" si="14"/>
        <v>2</v>
      </c>
      <c r="M28" s="96">
        <f t="shared" si="15"/>
        <v>1</v>
      </c>
      <c r="N28" s="149">
        <f t="shared" si="16"/>
        <v>1</v>
      </c>
      <c r="O28" s="96"/>
      <c r="P28" s="144">
        <f t="shared" si="17"/>
        <v>1</v>
      </c>
      <c r="Z28" s="94" t="s">
        <v>195</v>
      </c>
      <c r="AA28" s="94">
        <v>32</v>
      </c>
      <c r="AC28" s="94" t="s">
        <v>196</v>
      </c>
      <c r="AD28" s="94">
        <v>23</v>
      </c>
    </row>
    <row r="29" spans="1:30" x14ac:dyDescent="0.25">
      <c r="A29" s="62" t="s">
        <v>7</v>
      </c>
      <c r="B29" s="62" t="s">
        <v>200</v>
      </c>
      <c r="C29" s="30">
        <f t="shared" si="5"/>
        <v>45</v>
      </c>
      <c r="D29" s="10">
        <f t="shared" si="6"/>
        <v>12</v>
      </c>
      <c r="E29" s="64">
        <f t="shared" si="7"/>
        <v>2</v>
      </c>
      <c r="F29" s="3">
        <f t="shared" si="8"/>
        <v>0</v>
      </c>
      <c r="G29" s="3">
        <f t="shared" si="9"/>
        <v>0</v>
      </c>
      <c r="H29" s="3">
        <f t="shared" si="10"/>
        <v>2</v>
      </c>
      <c r="I29" s="30">
        <f t="shared" si="11"/>
        <v>33</v>
      </c>
      <c r="J29" s="2">
        <f t="shared" si="12"/>
        <v>1</v>
      </c>
      <c r="K29" s="77">
        <f t="shared" si="13"/>
        <v>3</v>
      </c>
      <c r="L29" s="96">
        <f t="shared" si="14"/>
        <v>2</v>
      </c>
      <c r="M29" s="96">
        <f t="shared" si="15"/>
        <v>1</v>
      </c>
      <c r="N29" s="149">
        <f t="shared" si="16"/>
        <v>1</v>
      </c>
      <c r="O29" s="96"/>
      <c r="P29" s="144">
        <f t="shared" si="17"/>
        <v>1</v>
      </c>
      <c r="Z29" s="94" t="s">
        <v>196</v>
      </c>
      <c r="AA29" s="94">
        <v>72</v>
      </c>
      <c r="AC29" s="94" t="s">
        <v>197</v>
      </c>
      <c r="AD29" s="94">
        <v>35</v>
      </c>
    </row>
    <row r="30" spans="1:30" x14ac:dyDescent="0.25">
      <c r="A30" s="62" t="s">
        <v>7</v>
      </c>
      <c r="B30" s="62" t="s">
        <v>201</v>
      </c>
      <c r="C30" s="30">
        <f t="shared" si="5"/>
        <v>146</v>
      </c>
      <c r="D30" s="10">
        <f t="shared" si="6"/>
        <v>18</v>
      </c>
      <c r="E30" s="64">
        <f t="shared" si="7"/>
        <v>1</v>
      </c>
      <c r="F30" s="3">
        <f t="shared" si="8"/>
        <v>1</v>
      </c>
      <c r="G30" s="3">
        <f t="shared" si="9"/>
        <v>0</v>
      </c>
      <c r="H30" s="3">
        <f t="shared" si="10"/>
        <v>2</v>
      </c>
      <c r="I30" s="30">
        <f t="shared" si="11"/>
        <v>128</v>
      </c>
      <c r="J30" s="2">
        <f t="shared" si="12"/>
        <v>2</v>
      </c>
      <c r="K30" s="77">
        <f t="shared" si="13"/>
        <v>4</v>
      </c>
      <c r="L30" s="96">
        <f t="shared" si="14"/>
        <v>2</v>
      </c>
      <c r="M30" s="96">
        <f t="shared" si="15"/>
        <v>1</v>
      </c>
      <c r="N30" s="149">
        <f t="shared" si="16"/>
        <v>2</v>
      </c>
      <c r="O30" s="96"/>
      <c r="P30" s="144">
        <f t="shared" si="17"/>
        <v>0</v>
      </c>
      <c r="Z30" s="94" t="s">
        <v>197</v>
      </c>
      <c r="AA30" s="94">
        <v>77</v>
      </c>
      <c r="AC30" s="94" t="s">
        <v>198</v>
      </c>
      <c r="AD30" s="94">
        <v>27</v>
      </c>
    </row>
    <row r="31" spans="1:30" x14ac:dyDescent="0.25">
      <c r="A31" s="62" t="s">
        <v>7</v>
      </c>
      <c r="B31" s="62" t="s">
        <v>202</v>
      </c>
      <c r="C31" s="30">
        <f t="shared" ref="C31:C94" si="18">D31+I31</f>
        <v>151</v>
      </c>
      <c r="D31" s="10">
        <f t="shared" ref="D31:D94" si="19">SUMIFS(AD:AD,AC:AC,B31)</f>
        <v>30</v>
      </c>
      <c r="E31" s="64">
        <f t="shared" ref="E31:E94" si="20">IF(L31&gt;N31,ROUND((D31*0.6*$G$128),0)+P31,ROUND((D31*0.6*$G$128),0)+P31)</f>
        <v>2</v>
      </c>
      <c r="F31" s="3">
        <f t="shared" ref="F31:F94" si="21">ROUND((D31*0.35*$G$128),0)</f>
        <v>1</v>
      </c>
      <c r="G31" s="3">
        <f t="shared" ref="G31:G94" si="22">ROUND((D31*0.05*$G$128),0)</f>
        <v>0</v>
      </c>
      <c r="H31" s="3">
        <f t="shared" ref="H31:H94" si="23">SUM(E31:G31)</f>
        <v>3</v>
      </c>
      <c r="I31" s="30">
        <f t="shared" ref="I31:I94" si="24">SUMIFS(AA:AA,Z:Z,B31)</f>
        <v>121</v>
      </c>
      <c r="J31" s="2">
        <f t="shared" si="12"/>
        <v>2</v>
      </c>
      <c r="K31" s="77">
        <f t="shared" ref="K31:K94" si="25">J31+H31</f>
        <v>5</v>
      </c>
      <c r="L31" s="96">
        <f t="shared" ref="L31:L94" si="26">ROUNDUP((D31*$G$128),0)</f>
        <v>3</v>
      </c>
      <c r="M31" s="96">
        <f t="shared" ref="M31:M94" si="27">ROUND((D31*0.6*$G$128),0)</f>
        <v>2</v>
      </c>
      <c r="N31" s="149">
        <f t="shared" ref="N31:N94" si="28">M31+F31+G31</f>
        <v>3</v>
      </c>
      <c r="O31" s="96"/>
      <c r="P31" s="144">
        <f t="shared" ref="P31:P94" si="29">L31-N31</f>
        <v>0</v>
      </c>
      <c r="Z31" s="94" t="s">
        <v>198</v>
      </c>
      <c r="AA31" s="94">
        <v>79</v>
      </c>
      <c r="AC31" s="94" t="s">
        <v>199</v>
      </c>
      <c r="AD31" s="94">
        <v>12</v>
      </c>
    </row>
    <row r="32" spans="1:30" x14ac:dyDescent="0.25">
      <c r="A32" s="62" t="s">
        <v>7</v>
      </c>
      <c r="B32" s="62" t="s">
        <v>203</v>
      </c>
      <c r="C32" s="30">
        <f t="shared" si="18"/>
        <v>155</v>
      </c>
      <c r="D32" s="10">
        <f t="shared" si="19"/>
        <v>39</v>
      </c>
      <c r="E32" s="64">
        <f t="shared" si="20"/>
        <v>3</v>
      </c>
      <c r="F32" s="3">
        <f t="shared" si="21"/>
        <v>1</v>
      </c>
      <c r="G32" s="3">
        <f t="shared" si="22"/>
        <v>0</v>
      </c>
      <c r="H32" s="3">
        <f t="shared" si="23"/>
        <v>4</v>
      </c>
      <c r="I32" s="30">
        <f t="shared" si="24"/>
        <v>116</v>
      </c>
      <c r="J32" s="2">
        <f t="shared" si="12"/>
        <v>2</v>
      </c>
      <c r="K32" s="77">
        <f t="shared" si="25"/>
        <v>6</v>
      </c>
      <c r="L32" s="96">
        <f t="shared" si="26"/>
        <v>4</v>
      </c>
      <c r="M32" s="96">
        <f t="shared" si="27"/>
        <v>2</v>
      </c>
      <c r="N32" s="149">
        <f t="shared" si="28"/>
        <v>3</v>
      </c>
      <c r="O32" s="96"/>
      <c r="P32" s="144">
        <f t="shared" si="29"/>
        <v>1</v>
      </c>
      <c r="Z32" s="94" t="s">
        <v>199</v>
      </c>
      <c r="AA32" s="94">
        <v>94</v>
      </c>
      <c r="AC32" s="94" t="s">
        <v>200</v>
      </c>
      <c r="AD32" s="94">
        <v>12</v>
      </c>
    </row>
    <row r="33" spans="1:30" x14ac:dyDescent="0.25">
      <c r="A33" s="62" t="s">
        <v>7</v>
      </c>
      <c r="B33" s="62" t="s">
        <v>204</v>
      </c>
      <c r="C33" s="30">
        <f t="shared" si="18"/>
        <v>136</v>
      </c>
      <c r="D33" s="10">
        <f t="shared" si="19"/>
        <v>33</v>
      </c>
      <c r="E33" s="64">
        <f t="shared" si="20"/>
        <v>3</v>
      </c>
      <c r="F33" s="3">
        <f t="shared" si="21"/>
        <v>1</v>
      </c>
      <c r="G33" s="3">
        <f t="shared" si="22"/>
        <v>0</v>
      </c>
      <c r="H33" s="3">
        <f t="shared" si="23"/>
        <v>4</v>
      </c>
      <c r="I33" s="30">
        <f t="shared" si="24"/>
        <v>103</v>
      </c>
      <c r="J33" s="2">
        <f t="shared" si="12"/>
        <v>2</v>
      </c>
      <c r="K33" s="77">
        <f t="shared" si="25"/>
        <v>6</v>
      </c>
      <c r="L33" s="96">
        <f t="shared" si="26"/>
        <v>4</v>
      </c>
      <c r="M33" s="96">
        <f t="shared" si="27"/>
        <v>2</v>
      </c>
      <c r="N33" s="149">
        <f t="shared" si="28"/>
        <v>3</v>
      </c>
      <c r="O33" s="96"/>
      <c r="P33" s="144">
        <f t="shared" si="29"/>
        <v>1</v>
      </c>
      <c r="Z33" s="94" t="s">
        <v>200</v>
      </c>
      <c r="AA33" s="94">
        <v>33</v>
      </c>
      <c r="AC33" s="94" t="s">
        <v>201</v>
      </c>
      <c r="AD33" s="94">
        <v>18</v>
      </c>
    </row>
    <row r="34" spans="1:30" x14ac:dyDescent="0.25">
      <c r="A34" s="62" t="s">
        <v>7</v>
      </c>
      <c r="B34" s="62" t="s">
        <v>205</v>
      </c>
      <c r="C34" s="30">
        <f t="shared" si="18"/>
        <v>159</v>
      </c>
      <c r="D34" s="10">
        <f t="shared" si="19"/>
        <v>28</v>
      </c>
      <c r="E34" s="64">
        <f t="shared" si="20"/>
        <v>2</v>
      </c>
      <c r="F34" s="3">
        <f t="shared" si="21"/>
        <v>1</v>
      </c>
      <c r="G34" s="3">
        <f t="shared" si="22"/>
        <v>0</v>
      </c>
      <c r="H34" s="3">
        <f t="shared" si="23"/>
        <v>3</v>
      </c>
      <c r="I34" s="30">
        <f t="shared" si="24"/>
        <v>131</v>
      </c>
      <c r="J34" s="2">
        <f t="shared" si="12"/>
        <v>2</v>
      </c>
      <c r="K34" s="77">
        <f t="shared" si="25"/>
        <v>5</v>
      </c>
      <c r="L34" s="96">
        <f t="shared" si="26"/>
        <v>3</v>
      </c>
      <c r="M34" s="96">
        <f t="shared" si="27"/>
        <v>2</v>
      </c>
      <c r="N34" s="149">
        <f t="shared" si="28"/>
        <v>3</v>
      </c>
      <c r="O34" s="96"/>
      <c r="P34" s="144">
        <f t="shared" si="29"/>
        <v>0</v>
      </c>
      <c r="Z34" s="94" t="s">
        <v>201</v>
      </c>
      <c r="AA34" s="94">
        <v>128</v>
      </c>
      <c r="AC34" s="94" t="s">
        <v>202</v>
      </c>
      <c r="AD34" s="94">
        <v>30</v>
      </c>
    </row>
    <row r="35" spans="1:30" x14ac:dyDescent="0.25">
      <c r="A35" s="62" t="s">
        <v>8</v>
      </c>
      <c r="B35" s="62" t="s">
        <v>206</v>
      </c>
      <c r="C35" s="30">
        <f t="shared" si="18"/>
        <v>92</v>
      </c>
      <c r="D35" s="10">
        <f t="shared" si="19"/>
        <v>26</v>
      </c>
      <c r="E35" s="64">
        <f t="shared" si="20"/>
        <v>2</v>
      </c>
      <c r="F35" s="3">
        <f t="shared" si="21"/>
        <v>1</v>
      </c>
      <c r="G35" s="3">
        <f t="shared" si="22"/>
        <v>0</v>
      </c>
      <c r="H35" s="3">
        <f t="shared" si="23"/>
        <v>3</v>
      </c>
      <c r="I35" s="30">
        <f t="shared" si="24"/>
        <v>66</v>
      </c>
      <c r="J35" s="2">
        <f t="shared" si="12"/>
        <v>1</v>
      </c>
      <c r="K35" s="77">
        <f t="shared" si="25"/>
        <v>4</v>
      </c>
      <c r="L35" s="96">
        <f t="shared" si="26"/>
        <v>3</v>
      </c>
      <c r="M35" s="96">
        <f t="shared" si="27"/>
        <v>2</v>
      </c>
      <c r="N35" s="149">
        <f t="shared" si="28"/>
        <v>3</v>
      </c>
      <c r="O35" s="96"/>
      <c r="P35" s="144">
        <f t="shared" si="29"/>
        <v>0</v>
      </c>
      <c r="Z35" s="94" t="s">
        <v>202</v>
      </c>
      <c r="AA35" s="94">
        <v>121</v>
      </c>
      <c r="AC35" s="94" t="s">
        <v>203</v>
      </c>
      <c r="AD35" s="94">
        <v>39</v>
      </c>
    </row>
    <row r="36" spans="1:30" x14ac:dyDescent="0.25">
      <c r="A36" s="62" t="s">
        <v>8</v>
      </c>
      <c r="B36" s="62" t="s">
        <v>207</v>
      </c>
      <c r="C36" s="30">
        <f t="shared" si="18"/>
        <v>188</v>
      </c>
      <c r="D36" s="10">
        <f t="shared" si="19"/>
        <v>28</v>
      </c>
      <c r="E36" s="64">
        <f t="shared" si="20"/>
        <v>2</v>
      </c>
      <c r="F36" s="3">
        <f t="shared" si="21"/>
        <v>1</v>
      </c>
      <c r="G36" s="3">
        <f t="shared" si="22"/>
        <v>0</v>
      </c>
      <c r="H36" s="3">
        <f t="shared" si="23"/>
        <v>3</v>
      </c>
      <c r="I36" s="30">
        <f t="shared" si="24"/>
        <v>160</v>
      </c>
      <c r="J36" s="2">
        <f t="shared" si="12"/>
        <v>2</v>
      </c>
      <c r="K36" s="77">
        <f t="shared" si="25"/>
        <v>5</v>
      </c>
      <c r="L36" s="96">
        <f t="shared" si="26"/>
        <v>3</v>
      </c>
      <c r="M36" s="96">
        <f t="shared" si="27"/>
        <v>2</v>
      </c>
      <c r="N36" s="149">
        <f t="shared" si="28"/>
        <v>3</v>
      </c>
      <c r="O36" s="96"/>
      <c r="P36" s="144">
        <f t="shared" si="29"/>
        <v>0</v>
      </c>
      <c r="Z36" s="94" t="s">
        <v>203</v>
      </c>
      <c r="AA36" s="94">
        <v>116</v>
      </c>
      <c r="AC36" s="94" t="s">
        <v>204</v>
      </c>
      <c r="AD36" s="94">
        <v>33</v>
      </c>
    </row>
    <row r="37" spans="1:30" x14ac:dyDescent="0.25">
      <c r="A37" s="62" t="s">
        <v>8</v>
      </c>
      <c r="B37" s="62" t="s">
        <v>208</v>
      </c>
      <c r="C37" s="30">
        <f t="shared" si="18"/>
        <v>29</v>
      </c>
      <c r="D37" s="10">
        <f t="shared" si="19"/>
        <v>5</v>
      </c>
      <c r="E37" s="64">
        <f t="shared" si="20"/>
        <v>1</v>
      </c>
      <c r="F37" s="3">
        <f t="shared" si="21"/>
        <v>0</v>
      </c>
      <c r="G37" s="3">
        <f t="shared" si="22"/>
        <v>0</v>
      </c>
      <c r="H37" s="3">
        <f t="shared" si="23"/>
        <v>1</v>
      </c>
      <c r="I37" s="30">
        <f t="shared" si="24"/>
        <v>24</v>
      </c>
      <c r="J37" s="2">
        <f t="shared" si="12"/>
        <v>1</v>
      </c>
      <c r="K37" s="77">
        <f t="shared" si="25"/>
        <v>2</v>
      </c>
      <c r="L37" s="96">
        <f t="shared" si="26"/>
        <v>1</v>
      </c>
      <c r="M37" s="96">
        <f t="shared" si="27"/>
        <v>0</v>
      </c>
      <c r="N37" s="149">
        <f t="shared" si="28"/>
        <v>0</v>
      </c>
      <c r="O37" s="96"/>
      <c r="P37" s="144">
        <f t="shared" si="29"/>
        <v>1</v>
      </c>
      <c r="Z37" s="94" t="s">
        <v>204</v>
      </c>
      <c r="AA37" s="94">
        <v>103</v>
      </c>
      <c r="AC37" s="94" t="s">
        <v>205</v>
      </c>
      <c r="AD37" s="94">
        <v>28</v>
      </c>
    </row>
    <row r="38" spans="1:30" x14ac:dyDescent="0.25">
      <c r="A38" s="62" t="s">
        <v>9</v>
      </c>
      <c r="B38" s="62" t="s">
        <v>209</v>
      </c>
      <c r="C38" s="30">
        <f t="shared" si="18"/>
        <v>952</v>
      </c>
      <c r="D38" s="10">
        <f t="shared" si="19"/>
        <v>695</v>
      </c>
      <c r="E38" s="64">
        <f t="shared" si="20"/>
        <v>43</v>
      </c>
      <c r="F38" s="3">
        <f t="shared" si="21"/>
        <v>24</v>
      </c>
      <c r="G38" s="3">
        <f t="shared" si="22"/>
        <v>3</v>
      </c>
      <c r="H38" s="3">
        <f t="shared" si="23"/>
        <v>70</v>
      </c>
      <c r="I38" s="30">
        <f t="shared" si="24"/>
        <v>257</v>
      </c>
      <c r="J38" s="2">
        <f t="shared" si="12"/>
        <v>3</v>
      </c>
      <c r="K38" s="77">
        <f t="shared" si="25"/>
        <v>73</v>
      </c>
      <c r="L38" s="96">
        <f t="shared" si="26"/>
        <v>70</v>
      </c>
      <c r="M38" s="96">
        <f t="shared" si="27"/>
        <v>42</v>
      </c>
      <c r="N38" s="149">
        <f t="shared" si="28"/>
        <v>69</v>
      </c>
      <c r="O38" s="96"/>
      <c r="P38" s="144">
        <f t="shared" si="29"/>
        <v>1</v>
      </c>
      <c r="Z38" s="94" t="s">
        <v>205</v>
      </c>
      <c r="AA38" s="94">
        <v>131</v>
      </c>
      <c r="AC38" s="94" t="s">
        <v>8</v>
      </c>
      <c r="AD38" s="94">
        <v>59</v>
      </c>
    </row>
    <row r="39" spans="1:30" x14ac:dyDescent="0.25">
      <c r="A39" s="62" t="s">
        <v>9</v>
      </c>
      <c r="B39" s="62" t="s">
        <v>210</v>
      </c>
      <c r="C39" s="30">
        <f t="shared" si="18"/>
        <v>1164</v>
      </c>
      <c r="D39" s="10">
        <f t="shared" si="19"/>
        <v>266</v>
      </c>
      <c r="E39" s="64">
        <f t="shared" si="20"/>
        <v>17</v>
      </c>
      <c r="F39" s="3">
        <f t="shared" si="21"/>
        <v>9</v>
      </c>
      <c r="G39" s="3">
        <f t="shared" si="22"/>
        <v>1</v>
      </c>
      <c r="H39" s="3">
        <f t="shared" si="23"/>
        <v>27</v>
      </c>
      <c r="I39" s="30">
        <f t="shared" si="24"/>
        <v>898</v>
      </c>
      <c r="J39" s="2">
        <f t="shared" si="12"/>
        <v>9</v>
      </c>
      <c r="K39" s="77">
        <f t="shared" si="25"/>
        <v>36</v>
      </c>
      <c r="L39" s="96">
        <f t="shared" si="26"/>
        <v>27</v>
      </c>
      <c r="M39" s="96">
        <f t="shared" si="27"/>
        <v>16</v>
      </c>
      <c r="N39" s="149">
        <f t="shared" si="28"/>
        <v>26</v>
      </c>
      <c r="O39" s="96"/>
      <c r="P39" s="144">
        <f t="shared" si="29"/>
        <v>1</v>
      </c>
      <c r="Z39" s="94" t="s">
        <v>8</v>
      </c>
      <c r="AA39" s="94">
        <v>250</v>
      </c>
      <c r="AC39" s="94" t="s">
        <v>206</v>
      </c>
      <c r="AD39" s="94">
        <v>26</v>
      </c>
    </row>
    <row r="40" spans="1:30" x14ac:dyDescent="0.25">
      <c r="A40" s="62" t="s">
        <v>9</v>
      </c>
      <c r="B40" s="62" t="s">
        <v>211</v>
      </c>
      <c r="C40" s="30">
        <f t="shared" si="18"/>
        <v>458</v>
      </c>
      <c r="D40" s="10">
        <f t="shared" si="19"/>
        <v>127</v>
      </c>
      <c r="E40" s="64">
        <f t="shared" si="20"/>
        <v>8</v>
      </c>
      <c r="F40" s="3">
        <f t="shared" si="21"/>
        <v>4</v>
      </c>
      <c r="G40" s="3">
        <f t="shared" si="22"/>
        <v>1</v>
      </c>
      <c r="H40" s="3">
        <f t="shared" si="23"/>
        <v>13</v>
      </c>
      <c r="I40" s="30">
        <f t="shared" si="24"/>
        <v>331</v>
      </c>
      <c r="J40" s="2">
        <f t="shared" si="12"/>
        <v>4</v>
      </c>
      <c r="K40" s="77">
        <f t="shared" si="25"/>
        <v>17</v>
      </c>
      <c r="L40" s="96">
        <f t="shared" si="26"/>
        <v>13</v>
      </c>
      <c r="M40" s="96">
        <f t="shared" si="27"/>
        <v>8</v>
      </c>
      <c r="N40" s="149">
        <f t="shared" si="28"/>
        <v>13</v>
      </c>
      <c r="O40" s="96"/>
      <c r="P40" s="144">
        <f t="shared" si="29"/>
        <v>0</v>
      </c>
      <c r="Z40" s="94" t="s">
        <v>206</v>
      </c>
      <c r="AA40" s="94">
        <v>66</v>
      </c>
      <c r="AC40" s="94" t="s">
        <v>207</v>
      </c>
      <c r="AD40" s="94">
        <v>28</v>
      </c>
    </row>
    <row r="41" spans="1:30" x14ac:dyDescent="0.25">
      <c r="A41" s="62" t="s">
        <v>9</v>
      </c>
      <c r="B41" s="62" t="s">
        <v>212</v>
      </c>
      <c r="C41" s="30">
        <f t="shared" si="18"/>
        <v>1153</v>
      </c>
      <c r="D41" s="10">
        <f t="shared" si="19"/>
        <v>294</v>
      </c>
      <c r="E41" s="64">
        <f t="shared" si="20"/>
        <v>19</v>
      </c>
      <c r="F41" s="3">
        <f t="shared" si="21"/>
        <v>10</v>
      </c>
      <c r="G41" s="3">
        <f t="shared" si="22"/>
        <v>1</v>
      </c>
      <c r="H41" s="3">
        <f t="shared" si="23"/>
        <v>30</v>
      </c>
      <c r="I41" s="30">
        <f t="shared" si="24"/>
        <v>859</v>
      </c>
      <c r="J41" s="2">
        <f t="shared" si="12"/>
        <v>9</v>
      </c>
      <c r="K41" s="77">
        <f t="shared" si="25"/>
        <v>39</v>
      </c>
      <c r="L41" s="96">
        <f t="shared" si="26"/>
        <v>30</v>
      </c>
      <c r="M41" s="96">
        <f t="shared" si="27"/>
        <v>18</v>
      </c>
      <c r="N41" s="149">
        <f t="shared" si="28"/>
        <v>29</v>
      </c>
      <c r="O41" s="96"/>
      <c r="P41" s="144">
        <f t="shared" si="29"/>
        <v>1</v>
      </c>
      <c r="Z41" s="94" t="s">
        <v>207</v>
      </c>
      <c r="AA41" s="94">
        <v>160</v>
      </c>
      <c r="AC41" s="94" t="s">
        <v>208</v>
      </c>
      <c r="AD41" s="94">
        <v>5</v>
      </c>
    </row>
    <row r="42" spans="1:30" x14ac:dyDescent="0.25">
      <c r="A42" s="62" t="s">
        <v>9</v>
      </c>
      <c r="B42" s="62" t="s">
        <v>213</v>
      </c>
      <c r="C42" s="30">
        <f t="shared" si="18"/>
        <v>148</v>
      </c>
      <c r="D42" s="10">
        <f t="shared" si="19"/>
        <v>67</v>
      </c>
      <c r="E42" s="64">
        <f t="shared" si="20"/>
        <v>5</v>
      </c>
      <c r="F42" s="3">
        <f t="shared" si="21"/>
        <v>2</v>
      </c>
      <c r="G42" s="3">
        <f t="shared" si="22"/>
        <v>0</v>
      </c>
      <c r="H42" s="3">
        <f t="shared" si="23"/>
        <v>7</v>
      </c>
      <c r="I42" s="30">
        <f t="shared" si="24"/>
        <v>81</v>
      </c>
      <c r="J42" s="2">
        <f t="shared" si="12"/>
        <v>1</v>
      </c>
      <c r="K42" s="77">
        <f t="shared" si="25"/>
        <v>8</v>
      </c>
      <c r="L42" s="96">
        <f t="shared" si="26"/>
        <v>7</v>
      </c>
      <c r="M42" s="96">
        <f t="shared" si="27"/>
        <v>4</v>
      </c>
      <c r="N42" s="149">
        <f t="shared" si="28"/>
        <v>6</v>
      </c>
      <c r="O42" s="96"/>
      <c r="P42" s="144">
        <f t="shared" si="29"/>
        <v>1</v>
      </c>
      <c r="Z42" s="94" t="s">
        <v>208</v>
      </c>
      <c r="AA42" s="94">
        <v>24</v>
      </c>
      <c r="AC42" s="94" t="s">
        <v>9</v>
      </c>
      <c r="AD42" s="94">
        <v>1906</v>
      </c>
    </row>
    <row r="43" spans="1:30" x14ac:dyDescent="0.25">
      <c r="A43" s="62" t="s">
        <v>9</v>
      </c>
      <c r="B43" s="62" t="s">
        <v>214</v>
      </c>
      <c r="C43" s="30">
        <f t="shared" si="18"/>
        <v>108</v>
      </c>
      <c r="D43" s="10">
        <f t="shared" si="19"/>
        <v>65</v>
      </c>
      <c r="E43" s="64">
        <f t="shared" si="20"/>
        <v>5</v>
      </c>
      <c r="F43" s="3">
        <f t="shared" si="21"/>
        <v>2</v>
      </c>
      <c r="G43" s="3">
        <f t="shared" si="22"/>
        <v>0</v>
      </c>
      <c r="H43" s="3">
        <f t="shared" si="23"/>
        <v>7</v>
      </c>
      <c r="I43" s="30">
        <f t="shared" si="24"/>
        <v>43</v>
      </c>
      <c r="J43" s="2">
        <f t="shared" si="12"/>
        <v>1</v>
      </c>
      <c r="K43" s="77">
        <f t="shared" si="25"/>
        <v>8</v>
      </c>
      <c r="L43" s="96">
        <f t="shared" si="26"/>
        <v>7</v>
      </c>
      <c r="M43" s="96">
        <f t="shared" si="27"/>
        <v>4</v>
      </c>
      <c r="N43" s="149">
        <f t="shared" si="28"/>
        <v>6</v>
      </c>
      <c r="O43" s="96"/>
      <c r="P43" s="144">
        <f t="shared" si="29"/>
        <v>1</v>
      </c>
      <c r="Z43" s="94" t="s">
        <v>9</v>
      </c>
      <c r="AA43" s="94">
        <v>3207</v>
      </c>
      <c r="AC43" s="94" t="s">
        <v>209</v>
      </c>
      <c r="AD43" s="94">
        <v>695</v>
      </c>
    </row>
    <row r="44" spans="1:30" x14ac:dyDescent="0.25">
      <c r="A44" s="62" t="s">
        <v>9</v>
      </c>
      <c r="B44" s="62" t="s">
        <v>215</v>
      </c>
      <c r="C44" s="30">
        <f t="shared" si="18"/>
        <v>87</v>
      </c>
      <c r="D44" s="10">
        <f t="shared" si="19"/>
        <v>36</v>
      </c>
      <c r="E44" s="64">
        <f t="shared" si="20"/>
        <v>3</v>
      </c>
      <c r="F44" s="3">
        <f t="shared" si="21"/>
        <v>1</v>
      </c>
      <c r="G44" s="3">
        <f t="shared" si="22"/>
        <v>0</v>
      </c>
      <c r="H44" s="3">
        <f t="shared" si="23"/>
        <v>4</v>
      </c>
      <c r="I44" s="30">
        <f t="shared" si="24"/>
        <v>51</v>
      </c>
      <c r="J44" s="2">
        <f t="shared" si="12"/>
        <v>1</v>
      </c>
      <c r="K44" s="77">
        <f t="shared" si="25"/>
        <v>5</v>
      </c>
      <c r="L44" s="96">
        <f t="shared" si="26"/>
        <v>4</v>
      </c>
      <c r="M44" s="96">
        <f t="shared" si="27"/>
        <v>2</v>
      </c>
      <c r="N44" s="149">
        <f t="shared" si="28"/>
        <v>3</v>
      </c>
      <c r="O44" s="96"/>
      <c r="P44" s="144">
        <f t="shared" si="29"/>
        <v>1</v>
      </c>
      <c r="Z44" s="94" t="s">
        <v>209</v>
      </c>
      <c r="AA44" s="94">
        <v>257</v>
      </c>
      <c r="AC44" s="94" t="s">
        <v>210</v>
      </c>
      <c r="AD44" s="94">
        <v>266</v>
      </c>
    </row>
    <row r="45" spans="1:30" x14ac:dyDescent="0.25">
      <c r="A45" s="62" t="s">
        <v>9</v>
      </c>
      <c r="B45" s="62" t="s">
        <v>216</v>
      </c>
      <c r="C45" s="30">
        <f t="shared" si="18"/>
        <v>393</v>
      </c>
      <c r="D45" s="10">
        <f t="shared" si="19"/>
        <v>144</v>
      </c>
      <c r="E45" s="64">
        <f t="shared" si="20"/>
        <v>9</v>
      </c>
      <c r="F45" s="3">
        <f t="shared" si="21"/>
        <v>5</v>
      </c>
      <c r="G45" s="3">
        <f t="shared" si="22"/>
        <v>1</v>
      </c>
      <c r="H45" s="3">
        <f t="shared" si="23"/>
        <v>15</v>
      </c>
      <c r="I45" s="30">
        <f t="shared" si="24"/>
        <v>249</v>
      </c>
      <c r="J45" s="2">
        <f t="shared" si="12"/>
        <v>3</v>
      </c>
      <c r="K45" s="77">
        <f t="shared" si="25"/>
        <v>18</v>
      </c>
      <c r="L45" s="96">
        <f t="shared" si="26"/>
        <v>15</v>
      </c>
      <c r="M45" s="96">
        <f t="shared" si="27"/>
        <v>9</v>
      </c>
      <c r="N45" s="149">
        <f t="shared" si="28"/>
        <v>15</v>
      </c>
      <c r="O45" s="96"/>
      <c r="P45" s="144">
        <f t="shared" si="29"/>
        <v>0</v>
      </c>
      <c r="Z45" s="94" t="s">
        <v>210</v>
      </c>
      <c r="AA45" s="94">
        <v>898</v>
      </c>
      <c r="AC45" s="94" t="s">
        <v>211</v>
      </c>
      <c r="AD45" s="94">
        <v>127</v>
      </c>
    </row>
    <row r="46" spans="1:30" x14ac:dyDescent="0.25">
      <c r="A46" s="62" t="s">
        <v>9</v>
      </c>
      <c r="B46" s="62" t="s">
        <v>217</v>
      </c>
      <c r="C46" s="30">
        <f t="shared" si="18"/>
        <v>534</v>
      </c>
      <c r="D46" s="10">
        <f t="shared" si="19"/>
        <v>173</v>
      </c>
      <c r="E46" s="64">
        <f t="shared" si="20"/>
        <v>11</v>
      </c>
      <c r="F46" s="3">
        <f t="shared" si="21"/>
        <v>6</v>
      </c>
      <c r="G46" s="3">
        <f t="shared" si="22"/>
        <v>1</v>
      </c>
      <c r="H46" s="3">
        <f t="shared" si="23"/>
        <v>18</v>
      </c>
      <c r="I46" s="30">
        <f t="shared" si="24"/>
        <v>361</v>
      </c>
      <c r="J46" s="2">
        <f t="shared" si="12"/>
        <v>4</v>
      </c>
      <c r="K46" s="77">
        <f t="shared" si="25"/>
        <v>22</v>
      </c>
      <c r="L46" s="96">
        <f t="shared" si="26"/>
        <v>18</v>
      </c>
      <c r="M46" s="96">
        <f t="shared" si="27"/>
        <v>10</v>
      </c>
      <c r="N46" s="149">
        <f t="shared" si="28"/>
        <v>17</v>
      </c>
      <c r="O46" s="96"/>
      <c r="P46" s="144">
        <f t="shared" si="29"/>
        <v>1</v>
      </c>
      <c r="Z46" s="94" t="s">
        <v>211</v>
      </c>
      <c r="AA46" s="94">
        <v>331</v>
      </c>
      <c r="AC46" s="94" t="s">
        <v>212</v>
      </c>
      <c r="AD46" s="94">
        <v>294</v>
      </c>
    </row>
    <row r="47" spans="1:30" x14ac:dyDescent="0.25">
      <c r="A47" s="62" t="s">
        <v>9</v>
      </c>
      <c r="B47" s="62" t="s">
        <v>218</v>
      </c>
      <c r="C47" s="30">
        <f t="shared" si="18"/>
        <v>116</v>
      </c>
      <c r="D47" s="10">
        <f t="shared" si="19"/>
        <v>39</v>
      </c>
      <c r="E47" s="64">
        <f t="shared" si="20"/>
        <v>3</v>
      </c>
      <c r="F47" s="3">
        <f t="shared" si="21"/>
        <v>1</v>
      </c>
      <c r="G47" s="3">
        <f t="shared" si="22"/>
        <v>0</v>
      </c>
      <c r="H47" s="3">
        <f t="shared" si="23"/>
        <v>4</v>
      </c>
      <c r="I47" s="30">
        <f t="shared" si="24"/>
        <v>77</v>
      </c>
      <c r="J47" s="2">
        <f t="shared" si="12"/>
        <v>1</v>
      </c>
      <c r="K47" s="77">
        <f t="shared" si="25"/>
        <v>5</v>
      </c>
      <c r="L47" s="96">
        <f t="shared" si="26"/>
        <v>4</v>
      </c>
      <c r="M47" s="96">
        <f t="shared" si="27"/>
        <v>2</v>
      </c>
      <c r="N47" s="149">
        <f t="shared" si="28"/>
        <v>3</v>
      </c>
      <c r="O47" s="96"/>
      <c r="P47" s="144">
        <f t="shared" si="29"/>
        <v>1</v>
      </c>
      <c r="Z47" s="94" t="s">
        <v>212</v>
      </c>
      <c r="AA47" s="94">
        <v>859</v>
      </c>
      <c r="AC47" s="94" t="s">
        <v>213</v>
      </c>
      <c r="AD47" s="94">
        <v>67</v>
      </c>
    </row>
    <row r="48" spans="1:30" x14ac:dyDescent="0.25">
      <c r="A48" s="62" t="s">
        <v>10</v>
      </c>
      <c r="B48" s="62" t="s">
        <v>219</v>
      </c>
      <c r="C48" s="30">
        <f t="shared" si="18"/>
        <v>72</v>
      </c>
      <c r="D48" s="10">
        <f t="shared" si="19"/>
        <v>13</v>
      </c>
      <c r="E48" s="64">
        <f t="shared" si="20"/>
        <v>2</v>
      </c>
      <c r="F48" s="3">
        <f t="shared" si="21"/>
        <v>0</v>
      </c>
      <c r="G48" s="3">
        <f t="shared" si="22"/>
        <v>0</v>
      </c>
      <c r="H48" s="3">
        <f t="shared" si="23"/>
        <v>2</v>
      </c>
      <c r="I48" s="30">
        <f t="shared" si="24"/>
        <v>59</v>
      </c>
      <c r="J48" s="2">
        <f t="shared" si="12"/>
        <v>1</v>
      </c>
      <c r="K48" s="77">
        <f t="shared" si="25"/>
        <v>3</v>
      </c>
      <c r="L48" s="96">
        <f t="shared" si="26"/>
        <v>2</v>
      </c>
      <c r="M48" s="96">
        <f t="shared" si="27"/>
        <v>1</v>
      </c>
      <c r="N48" s="149">
        <f t="shared" si="28"/>
        <v>1</v>
      </c>
      <c r="O48" s="96"/>
      <c r="P48" s="144">
        <f t="shared" si="29"/>
        <v>1</v>
      </c>
      <c r="Z48" s="94" t="s">
        <v>213</v>
      </c>
      <c r="AA48" s="94">
        <v>81</v>
      </c>
      <c r="AC48" s="94" t="s">
        <v>214</v>
      </c>
      <c r="AD48" s="94">
        <v>65</v>
      </c>
    </row>
    <row r="49" spans="1:30" x14ac:dyDescent="0.25">
      <c r="A49" s="62" t="s">
        <v>10</v>
      </c>
      <c r="B49" s="62" t="s">
        <v>220</v>
      </c>
      <c r="C49" s="30">
        <f t="shared" si="18"/>
        <v>137</v>
      </c>
      <c r="D49" s="10">
        <f t="shared" si="19"/>
        <v>8</v>
      </c>
      <c r="E49" s="64">
        <f t="shared" si="20"/>
        <v>1</v>
      </c>
      <c r="F49" s="3">
        <f t="shared" si="21"/>
        <v>0</v>
      </c>
      <c r="G49" s="3">
        <f t="shared" si="22"/>
        <v>0</v>
      </c>
      <c r="H49" s="3">
        <f t="shared" si="23"/>
        <v>1</v>
      </c>
      <c r="I49" s="30">
        <f t="shared" si="24"/>
        <v>129</v>
      </c>
      <c r="J49" s="2">
        <f t="shared" si="12"/>
        <v>2</v>
      </c>
      <c r="K49" s="77">
        <f t="shared" si="25"/>
        <v>3</v>
      </c>
      <c r="L49" s="96">
        <f t="shared" si="26"/>
        <v>1</v>
      </c>
      <c r="M49" s="96">
        <f t="shared" si="27"/>
        <v>0</v>
      </c>
      <c r="N49" s="149">
        <f t="shared" si="28"/>
        <v>0</v>
      </c>
      <c r="O49" s="96"/>
      <c r="P49" s="144">
        <f t="shared" si="29"/>
        <v>1</v>
      </c>
      <c r="Z49" s="94" t="s">
        <v>214</v>
      </c>
      <c r="AA49" s="94">
        <v>43</v>
      </c>
      <c r="AC49" s="94" t="s">
        <v>215</v>
      </c>
      <c r="AD49" s="94">
        <v>36</v>
      </c>
    </row>
    <row r="50" spans="1:30" x14ac:dyDescent="0.25">
      <c r="A50" s="62" t="s">
        <v>10</v>
      </c>
      <c r="B50" s="62" t="s">
        <v>221</v>
      </c>
      <c r="C50" s="30">
        <f t="shared" si="18"/>
        <v>178</v>
      </c>
      <c r="D50" s="10">
        <f t="shared" si="19"/>
        <v>5</v>
      </c>
      <c r="E50" s="64">
        <f t="shared" si="20"/>
        <v>1</v>
      </c>
      <c r="F50" s="3">
        <f t="shared" si="21"/>
        <v>0</v>
      </c>
      <c r="G50" s="3">
        <f t="shared" si="22"/>
        <v>0</v>
      </c>
      <c r="H50" s="3">
        <f t="shared" si="23"/>
        <v>1</v>
      </c>
      <c r="I50" s="30">
        <f t="shared" si="24"/>
        <v>173</v>
      </c>
      <c r="J50" s="2">
        <f t="shared" si="12"/>
        <v>2</v>
      </c>
      <c r="K50" s="77">
        <f t="shared" si="25"/>
        <v>3</v>
      </c>
      <c r="L50" s="96">
        <f t="shared" si="26"/>
        <v>1</v>
      </c>
      <c r="M50" s="96">
        <f t="shared" si="27"/>
        <v>0</v>
      </c>
      <c r="N50" s="149">
        <f t="shared" si="28"/>
        <v>0</v>
      </c>
      <c r="O50" s="96"/>
      <c r="P50" s="144">
        <f t="shared" si="29"/>
        <v>1</v>
      </c>
      <c r="Z50" s="94" t="s">
        <v>215</v>
      </c>
      <c r="AA50" s="94">
        <v>51</v>
      </c>
      <c r="AC50" s="94" t="s">
        <v>216</v>
      </c>
      <c r="AD50" s="94">
        <v>144</v>
      </c>
    </row>
    <row r="51" spans="1:30" x14ac:dyDescent="0.25">
      <c r="A51" s="62" t="s">
        <v>10</v>
      </c>
      <c r="B51" s="62" t="s">
        <v>222</v>
      </c>
      <c r="C51" s="30">
        <f t="shared" si="18"/>
        <v>100</v>
      </c>
      <c r="D51" s="10">
        <f t="shared" si="19"/>
        <v>2</v>
      </c>
      <c r="E51" s="64">
        <f t="shared" si="20"/>
        <v>1</v>
      </c>
      <c r="F51" s="3">
        <f t="shared" si="21"/>
        <v>0</v>
      </c>
      <c r="G51" s="3">
        <f t="shared" si="22"/>
        <v>0</v>
      </c>
      <c r="H51" s="3">
        <f t="shared" si="23"/>
        <v>1</v>
      </c>
      <c r="I51" s="30">
        <f t="shared" si="24"/>
        <v>98</v>
      </c>
      <c r="J51" s="2">
        <f t="shared" si="12"/>
        <v>1</v>
      </c>
      <c r="K51" s="77">
        <f t="shared" si="25"/>
        <v>2</v>
      </c>
      <c r="L51" s="96">
        <f t="shared" si="26"/>
        <v>1</v>
      </c>
      <c r="M51" s="96">
        <f t="shared" si="27"/>
        <v>0</v>
      </c>
      <c r="N51" s="149">
        <f t="shared" si="28"/>
        <v>0</v>
      </c>
      <c r="O51" s="96"/>
      <c r="P51" s="144">
        <f t="shared" si="29"/>
        <v>1</v>
      </c>
      <c r="Z51" s="94" t="s">
        <v>216</v>
      </c>
      <c r="AA51" s="94">
        <v>249</v>
      </c>
      <c r="AC51" s="94" t="s">
        <v>217</v>
      </c>
      <c r="AD51" s="94">
        <v>173</v>
      </c>
    </row>
    <row r="52" spans="1:30" x14ac:dyDescent="0.25">
      <c r="A52" s="62" t="s">
        <v>10</v>
      </c>
      <c r="B52" s="62" t="s">
        <v>291</v>
      </c>
      <c r="C52" s="30">
        <f t="shared" si="18"/>
        <v>111</v>
      </c>
      <c r="D52" s="10">
        <f t="shared" si="19"/>
        <v>3</v>
      </c>
      <c r="E52" s="64">
        <f t="shared" si="20"/>
        <v>1</v>
      </c>
      <c r="F52" s="3">
        <f t="shared" si="21"/>
        <v>0</v>
      </c>
      <c r="G52" s="3">
        <f t="shared" si="22"/>
        <v>0</v>
      </c>
      <c r="H52" s="3">
        <f t="shared" si="23"/>
        <v>1</v>
      </c>
      <c r="I52" s="30">
        <f t="shared" si="24"/>
        <v>108</v>
      </c>
      <c r="J52" s="2">
        <f t="shared" si="12"/>
        <v>2</v>
      </c>
      <c r="K52" s="77">
        <f t="shared" si="25"/>
        <v>3</v>
      </c>
      <c r="L52" s="96">
        <f t="shared" si="26"/>
        <v>1</v>
      </c>
      <c r="M52" s="96">
        <f t="shared" si="27"/>
        <v>0</v>
      </c>
      <c r="N52" s="149">
        <f t="shared" si="28"/>
        <v>0</v>
      </c>
      <c r="O52" s="96"/>
      <c r="P52" s="144">
        <f t="shared" si="29"/>
        <v>1</v>
      </c>
      <c r="Z52" s="94" t="s">
        <v>217</v>
      </c>
      <c r="AA52" s="94">
        <v>361</v>
      </c>
      <c r="AC52" s="94" t="s">
        <v>218</v>
      </c>
      <c r="AD52" s="94">
        <v>39</v>
      </c>
    </row>
    <row r="53" spans="1:30" x14ac:dyDescent="0.25">
      <c r="A53" s="62" t="s">
        <v>11</v>
      </c>
      <c r="B53" s="62" t="s">
        <v>223</v>
      </c>
      <c r="C53" s="30">
        <f t="shared" si="18"/>
        <v>69</v>
      </c>
      <c r="D53" s="10">
        <f t="shared" si="19"/>
        <v>17</v>
      </c>
      <c r="E53" s="64">
        <f t="shared" si="20"/>
        <v>1</v>
      </c>
      <c r="F53" s="3">
        <f t="shared" si="21"/>
        <v>1</v>
      </c>
      <c r="G53" s="3">
        <f t="shared" si="22"/>
        <v>0</v>
      </c>
      <c r="H53" s="3">
        <f t="shared" si="23"/>
        <v>2</v>
      </c>
      <c r="I53" s="30">
        <f t="shared" si="24"/>
        <v>52</v>
      </c>
      <c r="J53" s="2">
        <f t="shared" si="12"/>
        <v>1</v>
      </c>
      <c r="K53" s="77">
        <f t="shared" si="25"/>
        <v>3</v>
      </c>
      <c r="L53" s="96">
        <f t="shared" si="26"/>
        <v>2</v>
      </c>
      <c r="M53" s="96">
        <f t="shared" si="27"/>
        <v>1</v>
      </c>
      <c r="N53" s="149">
        <f t="shared" si="28"/>
        <v>2</v>
      </c>
      <c r="O53" s="96"/>
      <c r="P53" s="144">
        <f t="shared" si="29"/>
        <v>0</v>
      </c>
      <c r="Z53" s="94" t="s">
        <v>218</v>
      </c>
      <c r="AA53" s="94">
        <v>77</v>
      </c>
      <c r="AC53" s="94" t="s">
        <v>10</v>
      </c>
      <c r="AD53" s="94">
        <v>31</v>
      </c>
    </row>
    <row r="54" spans="1:30" x14ac:dyDescent="0.25">
      <c r="A54" s="62" t="s">
        <v>11</v>
      </c>
      <c r="B54" s="62" t="s">
        <v>224</v>
      </c>
      <c r="C54" s="30">
        <f t="shared" si="18"/>
        <v>389</v>
      </c>
      <c r="D54" s="10">
        <f t="shared" si="19"/>
        <v>23</v>
      </c>
      <c r="E54" s="64">
        <f t="shared" si="20"/>
        <v>2</v>
      </c>
      <c r="F54" s="3">
        <f t="shared" si="21"/>
        <v>1</v>
      </c>
      <c r="G54" s="3">
        <f t="shared" si="22"/>
        <v>0</v>
      </c>
      <c r="H54" s="3">
        <f t="shared" si="23"/>
        <v>3</v>
      </c>
      <c r="I54" s="30">
        <f t="shared" si="24"/>
        <v>366</v>
      </c>
      <c r="J54" s="2">
        <f t="shared" si="12"/>
        <v>4</v>
      </c>
      <c r="K54" s="77">
        <f t="shared" si="25"/>
        <v>7</v>
      </c>
      <c r="L54" s="96">
        <f t="shared" si="26"/>
        <v>3</v>
      </c>
      <c r="M54" s="96">
        <f t="shared" si="27"/>
        <v>1</v>
      </c>
      <c r="N54" s="149">
        <f t="shared" si="28"/>
        <v>2</v>
      </c>
      <c r="O54" s="96"/>
      <c r="P54" s="144">
        <f t="shared" si="29"/>
        <v>1</v>
      </c>
      <c r="Z54" s="94" t="s">
        <v>10</v>
      </c>
      <c r="AA54" s="94">
        <v>567</v>
      </c>
      <c r="AC54" s="94" t="s">
        <v>219</v>
      </c>
      <c r="AD54" s="94">
        <v>13</v>
      </c>
    </row>
    <row r="55" spans="1:30" x14ac:dyDescent="0.25">
      <c r="A55" s="62" t="s">
        <v>11</v>
      </c>
      <c r="B55" s="62" t="s">
        <v>225</v>
      </c>
      <c r="C55" s="30">
        <f t="shared" si="18"/>
        <v>1025</v>
      </c>
      <c r="D55" s="10">
        <f t="shared" si="19"/>
        <v>77</v>
      </c>
      <c r="E55" s="64">
        <f t="shared" si="20"/>
        <v>5</v>
      </c>
      <c r="F55" s="3">
        <f t="shared" si="21"/>
        <v>3</v>
      </c>
      <c r="G55" s="3">
        <f t="shared" si="22"/>
        <v>0</v>
      </c>
      <c r="H55" s="3">
        <f t="shared" si="23"/>
        <v>8</v>
      </c>
      <c r="I55" s="30">
        <f t="shared" si="24"/>
        <v>948</v>
      </c>
      <c r="J55" s="2">
        <f t="shared" si="12"/>
        <v>10</v>
      </c>
      <c r="K55" s="77">
        <f t="shared" si="25"/>
        <v>18</v>
      </c>
      <c r="L55" s="96">
        <f t="shared" si="26"/>
        <v>8</v>
      </c>
      <c r="M55" s="96">
        <f t="shared" si="27"/>
        <v>5</v>
      </c>
      <c r="N55" s="149">
        <f t="shared" si="28"/>
        <v>8</v>
      </c>
      <c r="O55" s="96"/>
      <c r="P55" s="144">
        <f t="shared" si="29"/>
        <v>0</v>
      </c>
      <c r="Z55" s="94" t="s">
        <v>219</v>
      </c>
      <c r="AA55" s="94">
        <v>59</v>
      </c>
      <c r="AC55" s="94" t="s">
        <v>220</v>
      </c>
      <c r="AD55" s="94">
        <v>8</v>
      </c>
    </row>
    <row r="56" spans="1:30" x14ac:dyDescent="0.25">
      <c r="A56" s="62" t="s">
        <v>11</v>
      </c>
      <c r="B56" s="62" t="s">
        <v>226</v>
      </c>
      <c r="C56" s="30">
        <f t="shared" si="18"/>
        <v>273</v>
      </c>
      <c r="D56" s="10">
        <f t="shared" si="19"/>
        <v>21</v>
      </c>
      <c r="E56" s="64">
        <f t="shared" si="20"/>
        <v>2</v>
      </c>
      <c r="F56" s="3">
        <f t="shared" si="21"/>
        <v>1</v>
      </c>
      <c r="G56" s="3">
        <f t="shared" si="22"/>
        <v>0</v>
      </c>
      <c r="H56" s="3">
        <f t="shared" si="23"/>
        <v>3</v>
      </c>
      <c r="I56" s="30">
        <f t="shared" si="24"/>
        <v>252</v>
      </c>
      <c r="J56" s="2">
        <f t="shared" si="12"/>
        <v>3</v>
      </c>
      <c r="K56" s="77">
        <f t="shared" si="25"/>
        <v>6</v>
      </c>
      <c r="L56" s="96">
        <f t="shared" si="26"/>
        <v>3</v>
      </c>
      <c r="M56" s="96">
        <f t="shared" si="27"/>
        <v>1</v>
      </c>
      <c r="N56" s="149">
        <f t="shared" si="28"/>
        <v>2</v>
      </c>
      <c r="O56" s="96"/>
      <c r="P56" s="144">
        <f t="shared" si="29"/>
        <v>1</v>
      </c>
      <c r="Z56" s="94" t="s">
        <v>220</v>
      </c>
      <c r="AA56" s="94">
        <v>129</v>
      </c>
      <c r="AC56" s="94" t="s">
        <v>221</v>
      </c>
      <c r="AD56" s="94">
        <v>5</v>
      </c>
    </row>
    <row r="57" spans="1:30" x14ac:dyDescent="0.25">
      <c r="A57" s="62" t="s">
        <v>11</v>
      </c>
      <c r="B57" s="62" t="s">
        <v>227</v>
      </c>
      <c r="C57" s="30">
        <f t="shared" si="18"/>
        <v>616</v>
      </c>
      <c r="D57" s="10">
        <f t="shared" si="19"/>
        <v>99</v>
      </c>
      <c r="E57" s="64">
        <f t="shared" si="20"/>
        <v>7</v>
      </c>
      <c r="F57" s="3">
        <f t="shared" si="21"/>
        <v>3</v>
      </c>
      <c r="G57" s="3">
        <f t="shared" si="22"/>
        <v>0</v>
      </c>
      <c r="H57" s="3">
        <f t="shared" si="23"/>
        <v>10</v>
      </c>
      <c r="I57" s="30">
        <f t="shared" si="24"/>
        <v>517</v>
      </c>
      <c r="J57" s="2">
        <f t="shared" si="12"/>
        <v>6</v>
      </c>
      <c r="K57" s="77">
        <f t="shared" si="25"/>
        <v>16</v>
      </c>
      <c r="L57" s="96">
        <f t="shared" si="26"/>
        <v>10</v>
      </c>
      <c r="M57" s="96">
        <f t="shared" si="27"/>
        <v>6</v>
      </c>
      <c r="N57" s="149">
        <f t="shared" si="28"/>
        <v>9</v>
      </c>
      <c r="O57" s="96"/>
      <c r="P57" s="144">
        <f t="shared" si="29"/>
        <v>1</v>
      </c>
      <c r="Z57" s="94" t="s">
        <v>221</v>
      </c>
      <c r="AA57" s="94">
        <v>173</v>
      </c>
      <c r="AC57" s="94" t="s">
        <v>222</v>
      </c>
      <c r="AD57" s="94">
        <v>2</v>
      </c>
    </row>
    <row r="58" spans="1:30" x14ac:dyDescent="0.25">
      <c r="A58" s="62" t="s">
        <v>11</v>
      </c>
      <c r="B58" s="62" t="s">
        <v>228</v>
      </c>
      <c r="C58" s="30">
        <f t="shared" si="18"/>
        <v>295</v>
      </c>
      <c r="D58" s="10">
        <f t="shared" si="19"/>
        <v>40</v>
      </c>
      <c r="E58" s="64">
        <f t="shared" si="20"/>
        <v>3</v>
      </c>
      <c r="F58" s="3">
        <f t="shared" si="21"/>
        <v>1</v>
      </c>
      <c r="G58" s="3">
        <f t="shared" si="22"/>
        <v>0</v>
      </c>
      <c r="H58" s="3">
        <f t="shared" si="23"/>
        <v>4</v>
      </c>
      <c r="I58" s="30">
        <f t="shared" si="24"/>
        <v>255</v>
      </c>
      <c r="J58" s="2">
        <f t="shared" si="12"/>
        <v>3</v>
      </c>
      <c r="K58" s="77">
        <f t="shared" si="25"/>
        <v>7</v>
      </c>
      <c r="L58" s="96">
        <f t="shared" si="26"/>
        <v>4</v>
      </c>
      <c r="M58" s="96">
        <f t="shared" si="27"/>
        <v>2</v>
      </c>
      <c r="N58" s="149">
        <f t="shared" si="28"/>
        <v>3</v>
      </c>
      <c r="O58" s="96"/>
      <c r="P58" s="144">
        <f t="shared" si="29"/>
        <v>1</v>
      </c>
      <c r="Z58" s="94" t="s">
        <v>222</v>
      </c>
      <c r="AA58" s="94">
        <v>98</v>
      </c>
      <c r="AC58" s="94" t="s">
        <v>291</v>
      </c>
      <c r="AD58" s="94">
        <v>3</v>
      </c>
    </row>
    <row r="59" spans="1:30" x14ac:dyDescent="0.25">
      <c r="A59" s="62" t="s">
        <v>11</v>
      </c>
      <c r="B59" s="62" t="s">
        <v>229</v>
      </c>
      <c r="C59" s="30">
        <f t="shared" si="18"/>
        <v>88</v>
      </c>
      <c r="D59" s="10">
        <f t="shared" si="19"/>
        <v>26</v>
      </c>
      <c r="E59" s="64">
        <f t="shared" si="20"/>
        <v>2</v>
      </c>
      <c r="F59" s="3">
        <f t="shared" si="21"/>
        <v>1</v>
      </c>
      <c r="G59" s="3">
        <f t="shared" si="22"/>
        <v>0</v>
      </c>
      <c r="H59" s="3">
        <f t="shared" si="23"/>
        <v>3</v>
      </c>
      <c r="I59" s="30">
        <f t="shared" si="24"/>
        <v>62</v>
      </c>
      <c r="J59" s="2">
        <f t="shared" si="12"/>
        <v>1</v>
      </c>
      <c r="K59" s="77">
        <f t="shared" si="25"/>
        <v>4</v>
      </c>
      <c r="L59" s="96">
        <f t="shared" si="26"/>
        <v>3</v>
      </c>
      <c r="M59" s="96">
        <f t="shared" si="27"/>
        <v>2</v>
      </c>
      <c r="N59" s="149">
        <f t="shared" si="28"/>
        <v>3</v>
      </c>
      <c r="O59" s="96"/>
      <c r="P59" s="144">
        <f t="shared" si="29"/>
        <v>0</v>
      </c>
      <c r="Z59" s="94" t="s">
        <v>291</v>
      </c>
      <c r="AA59" s="94">
        <v>108</v>
      </c>
      <c r="AC59" s="94" t="s">
        <v>11</v>
      </c>
      <c r="AD59" s="94">
        <v>310</v>
      </c>
    </row>
    <row r="60" spans="1:30" x14ac:dyDescent="0.25">
      <c r="A60" s="62" t="s">
        <v>11</v>
      </c>
      <c r="B60" s="62" t="s">
        <v>230</v>
      </c>
      <c r="C60" s="30">
        <f t="shared" si="18"/>
        <v>48</v>
      </c>
      <c r="D60" s="10">
        <f t="shared" si="19"/>
        <v>7</v>
      </c>
      <c r="E60" s="64">
        <f t="shared" si="20"/>
        <v>1</v>
      </c>
      <c r="F60" s="3">
        <f t="shared" si="21"/>
        <v>0</v>
      </c>
      <c r="G60" s="3">
        <f t="shared" si="22"/>
        <v>0</v>
      </c>
      <c r="H60" s="3">
        <f t="shared" si="23"/>
        <v>1</v>
      </c>
      <c r="I60" s="30">
        <f t="shared" si="24"/>
        <v>41</v>
      </c>
      <c r="J60" s="2">
        <f t="shared" si="12"/>
        <v>1</v>
      </c>
      <c r="K60" s="77">
        <f t="shared" si="25"/>
        <v>2</v>
      </c>
      <c r="L60" s="96">
        <f t="shared" si="26"/>
        <v>1</v>
      </c>
      <c r="M60" s="96">
        <f t="shared" si="27"/>
        <v>0</v>
      </c>
      <c r="N60" s="149">
        <f t="shared" si="28"/>
        <v>0</v>
      </c>
      <c r="O60" s="96"/>
      <c r="P60" s="144">
        <f t="shared" si="29"/>
        <v>1</v>
      </c>
      <c r="Z60" s="94" t="s">
        <v>11</v>
      </c>
      <c r="AA60" s="94">
        <v>2493</v>
      </c>
      <c r="AC60" s="94" t="s">
        <v>223</v>
      </c>
      <c r="AD60" s="94">
        <v>17</v>
      </c>
    </row>
    <row r="61" spans="1:30" x14ac:dyDescent="0.25">
      <c r="A61" s="62" t="s">
        <v>12</v>
      </c>
      <c r="B61" s="62" t="s">
        <v>231</v>
      </c>
      <c r="C61" s="30">
        <f t="shared" si="18"/>
        <v>306</v>
      </c>
      <c r="D61" s="10">
        <f t="shared" si="19"/>
        <v>88</v>
      </c>
      <c r="E61" s="64">
        <f t="shared" si="20"/>
        <v>6</v>
      </c>
      <c r="F61" s="3">
        <f t="shared" si="21"/>
        <v>3</v>
      </c>
      <c r="G61" s="3">
        <f t="shared" si="22"/>
        <v>0</v>
      </c>
      <c r="H61" s="3">
        <f t="shared" si="23"/>
        <v>9</v>
      </c>
      <c r="I61" s="30">
        <f t="shared" si="24"/>
        <v>218</v>
      </c>
      <c r="J61" s="2">
        <f t="shared" si="12"/>
        <v>3</v>
      </c>
      <c r="K61" s="77">
        <f t="shared" si="25"/>
        <v>12</v>
      </c>
      <c r="L61" s="96">
        <f t="shared" si="26"/>
        <v>9</v>
      </c>
      <c r="M61" s="96">
        <f t="shared" si="27"/>
        <v>5</v>
      </c>
      <c r="N61" s="149">
        <f t="shared" si="28"/>
        <v>8</v>
      </c>
      <c r="O61" s="96"/>
      <c r="P61" s="144">
        <f t="shared" si="29"/>
        <v>1</v>
      </c>
      <c r="Z61" s="94" t="s">
        <v>223</v>
      </c>
      <c r="AA61" s="94">
        <v>52</v>
      </c>
      <c r="AC61" s="94" t="s">
        <v>224</v>
      </c>
      <c r="AD61" s="94">
        <v>23</v>
      </c>
    </row>
    <row r="62" spans="1:30" x14ac:dyDescent="0.25">
      <c r="A62" s="62" t="s">
        <v>12</v>
      </c>
      <c r="B62" s="62" t="s">
        <v>232</v>
      </c>
      <c r="C62" s="30">
        <f t="shared" si="18"/>
        <v>262</v>
      </c>
      <c r="D62" s="10">
        <f t="shared" si="19"/>
        <v>54</v>
      </c>
      <c r="E62" s="64">
        <f t="shared" si="20"/>
        <v>4</v>
      </c>
      <c r="F62" s="3">
        <f t="shared" si="21"/>
        <v>2</v>
      </c>
      <c r="G62" s="3">
        <f t="shared" si="22"/>
        <v>0</v>
      </c>
      <c r="H62" s="3">
        <f t="shared" si="23"/>
        <v>6</v>
      </c>
      <c r="I62" s="30">
        <f t="shared" si="24"/>
        <v>208</v>
      </c>
      <c r="J62" s="2">
        <f t="shared" si="12"/>
        <v>3</v>
      </c>
      <c r="K62" s="77">
        <f t="shared" si="25"/>
        <v>9</v>
      </c>
      <c r="L62" s="96">
        <f t="shared" si="26"/>
        <v>6</v>
      </c>
      <c r="M62" s="96">
        <f t="shared" si="27"/>
        <v>3</v>
      </c>
      <c r="N62" s="149">
        <f t="shared" si="28"/>
        <v>5</v>
      </c>
      <c r="O62" s="96"/>
      <c r="P62" s="144">
        <f t="shared" si="29"/>
        <v>1</v>
      </c>
      <c r="Z62" s="94" t="s">
        <v>224</v>
      </c>
      <c r="AA62" s="94">
        <v>366</v>
      </c>
      <c r="AC62" s="94" t="s">
        <v>225</v>
      </c>
      <c r="AD62" s="94">
        <v>77</v>
      </c>
    </row>
    <row r="63" spans="1:30" x14ac:dyDescent="0.25">
      <c r="A63" s="62" t="s">
        <v>12</v>
      </c>
      <c r="B63" s="62" t="s">
        <v>233</v>
      </c>
      <c r="C63" s="30">
        <f t="shared" si="18"/>
        <v>418</v>
      </c>
      <c r="D63" s="10">
        <f t="shared" si="19"/>
        <v>173</v>
      </c>
      <c r="E63" s="64">
        <f t="shared" si="20"/>
        <v>11</v>
      </c>
      <c r="F63" s="3">
        <f t="shared" si="21"/>
        <v>6</v>
      </c>
      <c r="G63" s="3">
        <f t="shared" si="22"/>
        <v>1</v>
      </c>
      <c r="H63" s="3">
        <f t="shared" si="23"/>
        <v>18</v>
      </c>
      <c r="I63" s="30">
        <f t="shared" si="24"/>
        <v>245</v>
      </c>
      <c r="J63" s="2">
        <f t="shared" si="12"/>
        <v>3</v>
      </c>
      <c r="K63" s="77">
        <f t="shared" si="25"/>
        <v>21</v>
      </c>
      <c r="L63" s="96">
        <f t="shared" si="26"/>
        <v>18</v>
      </c>
      <c r="M63" s="96">
        <f t="shared" si="27"/>
        <v>10</v>
      </c>
      <c r="N63" s="149">
        <f t="shared" si="28"/>
        <v>17</v>
      </c>
      <c r="O63" s="96"/>
      <c r="P63" s="144">
        <f t="shared" si="29"/>
        <v>1</v>
      </c>
      <c r="Z63" s="94" t="s">
        <v>225</v>
      </c>
      <c r="AA63" s="94">
        <v>948</v>
      </c>
      <c r="AC63" s="94" t="s">
        <v>226</v>
      </c>
      <c r="AD63" s="94">
        <v>21</v>
      </c>
    </row>
    <row r="64" spans="1:30" x14ac:dyDescent="0.25">
      <c r="A64" s="62" t="s">
        <v>12</v>
      </c>
      <c r="B64" s="62" t="s">
        <v>234</v>
      </c>
      <c r="C64" s="30">
        <f t="shared" si="18"/>
        <v>149</v>
      </c>
      <c r="D64" s="10">
        <f t="shared" si="19"/>
        <v>52</v>
      </c>
      <c r="E64" s="64">
        <f t="shared" si="20"/>
        <v>4</v>
      </c>
      <c r="F64" s="3">
        <f t="shared" si="21"/>
        <v>2</v>
      </c>
      <c r="G64" s="3">
        <f t="shared" si="22"/>
        <v>0</v>
      </c>
      <c r="H64" s="3">
        <f t="shared" si="23"/>
        <v>6</v>
      </c>
      <c r="I64" s="30">
        <f t="shared" si="24"/>
        <v>97</v>
      </c>
      <c r="J64" s="2">
        <f t="shared" si="12"/>
        <v>1</v>
      </c>
      <c r="K64" s="77">
        <f t="shared" si="25"/>
        <v>7</v>
      </c>
      <c r="L64" s="96">
        <f t="shared" si="26"/>
        <v>6</v>
      </c>
      <c r="M64" s="96">
        <f t="shared" si="27"/>
        <v>3</v>
      </c>
      <c r="N64" s="149">
        <f t="shared" si="28"/>
        <v>5</v>
      </c>
      <c r="O64" s="96"/>
      <c r="P64" s="144">
        <f t="shared" si="29"/>
        <v>1</v>
      </c>
      <c r="Z64" s="94" t="s">
        <v>226</v>
      </c>
      <c r="AA64" s="94">
        <v>252</v>
      </c>
      <c r="AC64" s="94" t="s">
        <v>227</v>
      </c>
      <c r="AD64" s="94">
        <v>99</v>
      </c>
    </row>
    <row r="65" spans="1:30" x14ac:dyDescent="0.25">
      <c r="A65" s="62" t="s">
        <v>12</v>
      </c>
      <c r="B65" s="62" t="s">
        <v>235</v>
      </c>
      <c r="C65" s="30">
        <f t="shared" si="18"/>
        <v>289</v>
      </c>
      <c r="D65" s="10">
        <f t="shared" si="19"/>
        <v>68</v>
      </c>
      <c r="E65" s="64">
        <f t="shared" si="20"/>
        <v>5</v>
      </c>
      <c r="F65" s="3">
        <f t="shared" si="21"/>
        <v>2</v>
      </c>
      <c r="G65" s="3">
        <f t="shared" si="22"/>
        <v>0</v>
      </c>
      <c r="H65" s="3">
        <f t="shared" si="23"/>
        <v>7</v>
      </c>
      <c r="I65" s="30">
        <f t="shared" si="24"/>
        <v>221</v>
      </c>
      <c r="J65" s="2">
        <f t="shared" si="12"/>
        <v>3</v>
      </c>
      <c r="K65" s="77">
        <f t="shared" si="25"/>
        <v>10</v>
      </c>
      <c r="L65" s="96">
        <f t="shared" si="26"/>
        <v>7</v>
      </c>
      <c r="M65" s="96">
        <f t="shared" si="27"/>
        <v>4</v>
      </c>
      <c r="N65" s="149">
        <f t="shared" si="28"/>
        <v>6</v>
      </c>
      <c r="O65" s="96"/>
      <c r="P65" s="144">
        <f t="shared" si="29"/>
        <v>1</v>
      </c>
      <c r="Z65" s="94" t="s">
        <v>227</v>
      </c>
      <c r="AA65" s="94">
        <v>517</v>
      </c>
      <c r="AC65" s="94" t="s">
        <v>228</v>
      </c>
      <c r="AD65" s="94">
        <v>40</v>
      </c>
    </row>
    <row r="66" spans="1:30" x14ac:dyDescent="0.25">
      <c r="A66" s="62" t="s">
        <v>13</v>
      </c>
      <c r="B66" s="62" t="s">
        <v>236</v>
      </c>
      <c r="C66" s="30">
        <f t="shared" si="18"/>
        <v>252</v>
      </c>
      <c r="D66" s="10">
        <f t="shared" si="19"/>
        <v>45</v>
      </c>
      <c r="E66" s="64">
        <f t="shared" si="20"/>
        <v>3</v>
      </c>
      <c r="F66" s="3">
        <f t="shared" si="21"/>
        <v>2</v>
      </c>
      <c r="G66" s="3">
        <f t="shared" si="22"/>
        <v>0</v>
      </c>
      <c r="H66" s="3">
        <f t="shared" si="23"/>
        <v>5</v>
      </c>
      <c r="I66" s="30">
        <f t="shared" si="24"/>
        <v>207</v>
      </c>
      <c r="J66" s="2">
        <f t="shared" si="12"/>
        <v>3</v>
      </c>
      <c r="K66" s="77">
        <f t="shared" si="25"/>
        <v>8</v>
      </c>
      <c r="L66" s="96">
        <f t="shared" si="26"/>
        <v>5</v>
      </c>
      <c r="M66" s="96">
        <f t="shared" si="27"/>
        <v>3</v>
      </c>
      <c r="N66" s="149">
        <f t="shared" si="28"/>
        <v>5</v>
      </c>
      <c r="O66" s="96"/>
      <c r="P66" s="144">
        <f t="shared" si="29"/>
        <v>0</v>
      </c>
      <c r="Z66" s="94" t="s">
        <v>228</v>
      </c>
      <c r="AA66" s="94">
        <v>255</v>
      </c>
      <c r="AC66" s="94" t="s">
        <v>229</v>
      </c>
      <c r="AD66" s="94">
        <v>26</v>
      </c>
    </row>
    <row r="67" spans="1:30" x14ac:dyDescent="0.25">
      <c r="A67" s="62" t="s">
        <v>13</v>
      </c>
      <c r="B67" s="62" t="s">
        <v>237</v>
      </c>
      <c r="C67" s="30">
        <f t="shared" si="18"/>
        <v>488</v>
      </c>
      <c r="D67" s="10">
        <f t="shared" si="19"/>
        <v>80</v>
      </c>
      <c r="E67" s="64">
        <f t="shared" si="20"/>
        <v>5</v>
      </c>
      <c r="F67" s="3">
        <f t="shared" si="21"/>
        <v>3</v>
      </c>
      <c r="G67" s="3">
        <f t="shared" si="22"/>
        <v>0</v>
      </c>
      <c r="H67" s="3">
        <f t="shared" si="23"/>
        <v>8</v>
      </c>
      <c r="I67" s="30">
        <f t="shared" si="24"/>
        <v>408</v>
      </c>
      <c r="J67" s="2">
        <f t="shared" si="12"/>
        <v>5</v>
      </c>
      <c r="K67" s="77">
        <f t="shared" si="25"/>
        <v>13</v>
      </c>
      <c r="L67" s="96">
        <f t="shared" si="26"/>
        <v>8</v>
      </c>
      <c r="M67" s="96">
        <f t="shared" si="27"/>
        <v>5</v>
      </c>
      <c r="N67" s="149">
        <f t="shared" si="28"/>
        <v>8</v>
      </c>
      <c r="O67" s="96"/>
      <c r="P67" s="144">
        <f t="shared" si="29"/>
        <v>0</v>
      </c>
      <c r="Z67" s="94" t="s">
        <v>229</v>
      </c>
      <c r="AA67" s="94">
        <v>62</v>
      </c>
      <c r="AC67" s="94" t="s">
        <v>230</v>
      </c>
      <c r="AD67" s="94">
        <v>7</v>
      </c>
    </row>
    <row r="68" spans="1:30" x14ac:dyDescent="0.25">
      <c r="A68" s="62" t="s">
        <v>13</v>
      </c>
      <c r="B68" s="62" t="s">
        <v>238</v>
      </c>
      <c r="C68" s="30">
        <f t="shared" si="18"/>
        <v>776</v>
      </c>
      <c r="D68" s="10">
        <f t="shared" si="19"/>
        <v>84</v>
      </c>
      <c r="E68" s="64">
        <f t="shared" si="20"/>
        <v>6</v>
      </c>
      <c r="F68" s="3">
        <f t="shared" si="21"/>
        <v>3</v>
      </c>
      <c r="G68" s="3">
        <f t="shared" si="22"/>
        <v>0</v>
      </c>
      <c r="H68" s="3">
        <f t="shared" si="23"/>
        <v>9</v>
      </c>
      <c r="I68" s="30">
        <f t="shared" si="24"/>
        <v>692</v>
      </c>
      <c r="J68" s="2">
        <f t="shared" si="12"/>
        <v>7</v>
      </c>
      <c r="K68" s="77">
        <f t="shared" si="25"/>
        <v>16</v>
      </c>
      <c r="L68" s="96">
        <f t="shared" si="26"/>
        <v>9</v>
      </c>
      <c r="M68" s="96">
        <f t="shared" si="27"/>
        <v>5</v>
      </c>
      <c r="N68" s="149">
        <f t="shared" si="28"/>
        <v>8</v>
      </c>
      <c r="O68" s="96"/>
      <c r="P68" s="144">
        <f t="shared" si="29"/>
        <v>1</v>
      </c>
      <c r="Z68" s="94" t="s">
        <v>230</v>
      </c>
      <c r="AA68" s="94">
        <v>41</v>
      </c>
      <c r="AC68" s="94" t="s">
        <v>12</v>
      </c>
      <c r="AD68" s="94">
        <v>435</v>
      </c>
    </row>
    <row r="69" spans="1:30" x14ac:dyDescent="0.25">
      <c r="A69" s="62" t="s">
        <v>13</v>
      </c>
      <c r="B69" s="62" t="s">
        <v>239</v>
      </c>
      <c r="C69" s="30">
        <f t="shared" si="18"/>
        <v>295</v>
      </c>
      <c r="D69" s="10">
        <f t="shared" si="19"/>
        <v>67</v>
      </c>
      <c r="E69" s="64">
        <f t="shared" si="20"/>
        <v>5</v>
      </c>
      <c r="F69" s="3">
        <f t="shared" si="21"/>
        <v>2</v>
      </c>
      <c r="G69" s="3">
        <f t="shared" si="22"/>
        <v>0</v>
      </c>
      <c r="H69" s="3">
        <f t="shared" si="23"/>
        <v>7</v>
      </c>
      <c r="I69" s="30">
        <f t="shared" si="24"/>
        <v>228</v>
      </c>
      <c r="J69" s="2">
        <f t="shared" si="12"/>
        <v>3</v>
      </c>
      <c r="K69" s="77">
        <f t="shared" si="25"/>
        <v>10</v>
      </c>
      <c r="L69" s="96">
        <f t="shared" si="26"/>
        <v>7</v>
      </c>
      <c r="M69" s="96">
        <f t="shared" si="27"/>
        <v>4</v>
      </c>
      <c r="N69" s="149">
        <f t="shared" si="28"/>
        <v>6</v>
      </c>
      <c r="O69" s="96"/>
      <c r="P69" s="144">
        <f t="shared" si="29"/>
        <v>1</v>
      </c>
      <c r="Z69" s="94" t="s">
        <v>12</v>
      </c>
      <c r="AA69" s="94">
        <v>989</v>
      </c>
      <c r="AC69" s="94" t="s">
        <v>231</v>
      </c>
      <c r="AD69" s="94">
        <v>88</v>
      </c>
    </row>
    <row r="70" spans="1:30" x14ac:dyDescent="0.25">
      <c r="A70" s="62" t="s">
        <v>14</v>
      </c>
      <c r="B70" s="62" t="s">
        <v>293</v>
      </c>
      <c r="C70" s="30">
        <f t="shared" si="18"/>
        <v>5</v>
      </c>
      <c r="D70" s="10">
        <f t="shared" si="19"/>
        <v>2</v>
      </c>
      <c r="E70" s="64">
        <f t="shared" si="20"/>
        <v>1</v>
      </c>
      <c r="F70" s="3">
        <f t="shared" si="21"/>
        <v>0</v>
      </c>
      <c r="G70" s="3">
        <f t="shared" si="22"/>
        <v>0</v>
      </c>
      <c r="H70" s="3">
        <f t="shared" si="23"/>
        <v>1</v>
      </c>
      <c r="I70" s="30">
        <f t="shared" si="24"/>
        <v>3</v>
      </c>
      <c r="J70" s="2">
        <f t="shared" si="12"/>
        <v>1</v>
      </c>
      <c r="K70" s="77">
        <f t="shared" si="25"/>
        <v>2</v>
      </c>
      <c r="L70" s="96">
        <f t="shared" si="26"/>
        <v>1</v>
      </c>
      <c r="M70" s="96">
        <f t="shared" si="27"/>
        <v>0</v>
      </c>
      <c r="N70" s="149">
        <f t="shared" si="28"/>
        <v>0</v>
      </c>
      <c r="O70" s="96"/>
      <c r="P70" s="144">
        <f t="shared" si="29"/>
        <v>1</v>
      </c>
      <c r="Z70" s="94" t="s">
        <v>231</v>
      </c>
      <c r="AA70" s="94">
        <v>218</v>
      </c>
      <c r="AC70" s="94" t="s">
        <v>232</v>
      </c>
      <c r="AD70" s="94">
        <v>54</v>
      </c>
    </row>
    <row r="71" spans="1:30" x14ac:dyDescent="0.25">
      <c r="A71" s="62" t="s">
        <v>14</v>
      </c>
      <c r="B71" s="62" t="s">
        <v>294</v>
      </c>
      <c r="C71" s="30">
        <f t="shared" si="18"/>
        <v>0</v>
      </c>
      <c r="D71" s="10">
        <f t="shared" si="19"/>
        <v>0</v>
      </c>
      <c r="E71" s="64">
        <f t="shared" si="20"/>
        <v>0</v>
      </c>
      <c r="F71" s="3">
        <f t="shared" si="21"/>
        <v>0</v>
      </c>
      <c r="G71" s="3">
        <f t="shared" si="22"/>
        <v>0</v>
      </c>
      <c r="H71" s="3">
        <f t="shared" si="23"/>
        <v>0</v>
      </c>
      <c r="I71" s="30">
        <f t="shared" si="24"/>
        <v>0</v>
      </c>
      <c r="J71" s="2">
        <f t="shared" ref="J71:J122" si="30">ROUNDUP((I71*$H$128),0)</f>
        <v>0</v>
      </c>
      <c r="K71" s="77">
        <f t="shared" si="25"/>
        <v>0</v>
      </c>
      <c r="L71" s="96">
        <f t="shared" si="26"/>
        <v>0</v>
      </c>
      <c r="M71" s="96">
        <f t="shared" si="27"/>
        <v>0</v>
      </c>
      <c r="N71" s="149">
        <f t="shared" si="28"/>
        <v>0</v>
      </c>
      <c r="O71" s="96"/>
      <c r="P71" s="144">
        <f t="shared" si="29"/>
        <v>0</v>
      </c>
      <c r="Z71" s="94" t="s">
        <v>232</v>
      </c>
      <c r="AA71" s="94">
        <v>208</v>
      </c>
      <c r="AC71" s="94" t="s">
        <v>233</v>
      </c>
      <c r="AD71" s="94">
        <v>173</v>
      </c>
    </row>
    <row r="72" spans="1:30" x14ac:dyDescent="0.25">
      <c r="A72" s="62" t="s">
        <v>14</v>
      </c>
      <c r="B72" s="62" t="s">
        <v>240</v>
      </c>
      <c r="C72" s="30">
        <f t="shared" si="18"/>
        <v>368</v>
      </c>
      <c r="D72" s="10">
        <f t="shared" si="19"/>
        <v>97</v>
      </c>
      <c r="E72" s="64">
        <f t="shared" si="20"/>
        <v>7</v>
      </c>
      <c r="F72" s="3">
        <f t="shared" si="21"/>
        <v>3</v>
      </c>
      <c r="G72" s="3">
        <f t="shared" si="22"/>
        <v>0</v>
      </c>
      <c r="H72" s="3">
        <f t="shared" si="23"/>
        <v>10</v>
      </c>
      <c r="I72" s="30">
        <f t="shared" si="24"/>
        <v>271</v>
      </c>
      <c r="J72" s="2">
        <f t="shared" si="30"/>
        <v>3</v>
      </c>
      <c r="K72" s="77">
        <f t="shared" si="25"/>
        <v>13</v>
      </c>
      <c r="L72" s="96">
        <f t="shared" si="26"/>
        <v>10</v>
      </c>
      <c r="M72" s="96">
        <f t="shared" si="27"/>
        <v>6</v>
      </c>
      <c r="N72" s="149">
        <f t="shared" si="28"/>
        <v>9</v>
      </c>
      <c r="O72" s="96"/>
      <c r="P72" s="144">
        <f t="shared" si="29"/>
        <v>1</v>
      </c>
      <c r="Z72" s="94" t="s">
        <v>233</v>
      </c>
      <c r="AA72" s="94">
        <v>245</v>
      </c>
      <c r="AC72" s="94" t="s">
        <v>234</v>
      </c>
      <c r="AD72" s="94">
        <v>52</v>
      </c>
    </row>
    <row r="73" spans="1:30" x14ac:dyDescent="0.25">
      <c r="A73" s="62" t="s">
        <v>14</v>
      </c>
      <c r="B73" s="62" t="s">
        <v>241</v>
      </c>
      <c r="C73" s="30">
        <f t="shared" si="18"/>
        <v>281</v>
      </c>
      <c r="D73" s="10">
        <f t="shared" si="19"/>
        <v>62</v>
      </c>
      <c r="E73" s="64">
        <f t="shared" si="20"/>
        <v>5</v>
      </c>
      <c r="F73" s="3">
        <f t="shared" si="21"/>
        <v>2</v>
      </c>
      <c r="G73" s="3">
        <f t="shared" si="22"/>
        <v>0</v>
      </c>
      <c r="H73" s="3">
        <f t="shared" si="23"/>
        <v>7</v>
      </c>
      <c r="I73" s="30">
        <f t="shared" si="24"/>
        <v>219</v>
      </c>
      <c r="J73" s="2">
        <f t="shared" si="30"/>
        <v>3</v>
      </c>
      <c r="K73" s="77">
        <f t="shared" si="25"/>
        <v>10</v>
      </c>
      <c r="L73" s="96">
        <f t="shared" si="26"/>
        <v>7</v>
      </c>
      <c r="M73" s="96">
        <f t="shared" si="27"/>
        <v>4</v>
      </c>
      <c r="N73" s="149">
        <f t="shared" si="28"/>
        <v>6</v>
      </c>
      <c r="O73" s="96"/>
      <c r="P73" s="144">
        <f t="shared" si="29"/>
        <v>1</v>
      </c>
      <c r="Z73" s="94" t="s">
        <v>234</v>
      </c>
      <c r="AA73" s="94">
        <v>97</v>
      </c>
      <c r="AC73" s="94" t="s">
        <v>235</v>
      </c>
      <c r="AD73" s="94">
        <v>68</v>
      </c>
    </row>
    <row r="74" spans="1:30" x14ac:dyDescent="0.25">
      <c r="A74" s="62" t="s">
        <v>14</v>
      </c>
      <c r="B74" s="62" t="s">
        <v>242</v>
      </c>
      <c r="C74" s="30">
        <f t="shared" si="18"/>
        <v>89</v>
      </c>
      <c r="D74" s="10">
        <f t="shared" si="19"/>
        <v>21</v>
      </c>
      <c r="E74" s="64">
        <f t="shared" si="20"/>
        <v>2</v>
      </c>
      <c r="F74" s="3">
        <f t="shared" si="21"/>
        <v>1</v>
      </c>
      <c r="G74" s="3">
        <f t="shared" si="22"/>
        <v>0</v>
      </c>
      <c r="H74" s="3">
        <f t="shared" si="23"/>
        <v>3</v>
      </c>
      <c r="I74" s="30">
        <f t="shared" si="24"/>
        <v>68</v>
      </c>
      <c r="J74" s="2">
        <f t="shared" si="30"/>
        <v>1</v>
      </c>
      <c r="K74" s="77">
        <f t="shared" si="25"/>
        <v>4</v>
      </c>
      <c r="L74" s="96">
        <f t="shared" si="26"/>
        <v>3</v>
      </c>
      <c r="M74" s="96">
        <f t="shared" si="27"/>
        <v>1</v>
      </c>
      <c r="N74" s="149">
        <f t="shared" si="28"/>
        <v>2</v>
      </c>
      <c r="O74" s="96"/>
      <c r="P74" s="144">
        <f t="shared" si="29"/>
        <v>1</v>
      </c>
      <c r="Z74" s="94" t="s">
        <v>235</v>
      </c>
      <c r="AA74" s="94">
        <v>221</v>
      </c>
      <c r="AC74" s="94" t="s">
        <v>13</v>
      </c>
      <c r="AD74" s="94">
        <v>276</v>
      </c>
    </row>
    <row r="75" spans="1:30" x14ac:dyDescent="0.25">
      <c r="A75" s="62" t="s">
        <v>14</v>
      </c>
      <c r="B75" s="62" t="s">
        <v>243</v>
      </c>
      <c r="C75" s="30">
        <f t="shared" si="18"/>
        <v>78</v>
      </c>
      <c r="D75" s="10">
        <f t="shared" si="19"/>
        <v>11</v>
      </c>
      <c r="E75" s="64">
        <f t="shared" si="20"/>
        <v>2</v>
      </c>
      <c r="F75" s="3">
        <f t="shared" si="21"/>
        <v>0</v>
      </c>
      <c r="G75" s="3">
        <f t="shared" si="22"/>
        <v>0</v>
      </c>
      <c r="H75" s="3">
        <f t="shared" si="23"/>
        <v>2</v>
      </c>
      <c r="I75" s="30">
        <f t="shared" si="24"/>
        <v>67</v>
      </c>
      <c r="J75" s="2">
        <f t="shared" si="30"/>
        <v>1</v>
      </c>
      <c r="K75" s="77">
        <f t="shared" si="25"/>
        <v>3</v>
      </c>
      <c r="L75" s="96">
        <f t="shared" si="26"/>
        <v>2</v>
      </c>
      <c r="M75" s="96">
        <f t="shared" si="27"/>
        <v>1</v>
      </c>
      <c r="N75" s="149">
        <f t="shared" si="28"/>
        <v>1</v>
      </c>
      <c r="O75" s="96"/>
      <c r="P75" s="144">
        <f t="shared" si="29"/>
        <v>1</v>
      </c>
      <c r="Z75" s="94" t="s">
        <v>13</v>
      </c>
      <c r="AA75" s="94">
        <v>1535</v>
      </c>
      <c r="AC75" s="94" t="s">
        <v>236</v>
      </c>
      <c r="AD75" s="94">
        <v>45</v>
      </c>
    </row>
    <row r="76" spans="1:30" x14ac:dyDescent="0.25">
      <c r="A76" s="62" t="s">
        <v>14</v>
      </c>
      <c r="B76" s="62" t="s">
        <v>244</v>
      </c>
      <c r="C76" s="30">
        <f t="shared" si="18"/>
        <v>127</v>
      </c>
      <c r="D76" s="10">
        <f t="shared" si="19"/>
        <v>38</v>
      </c>
      <c r="E76" s="64">
        <f t="shared" si="20"/>
        <v>3</v>
      </c>
      <c r="F76" s="3">
        <f t="shared" si="21"/>
        <v>1</v>
      </c>
      <c r="G76" s="3">
        <f t="shared" si="22"/>
        <v>0</v>
      </c>
      <c r="H76" s="3">
        <f t="shared" si="23"/>
        <v>4</v>
      </c>
      <c r="I76" s="30">
        <f t="shared" si="24"/>
        <v>89</v>
      </c>
      <c r="J76" s="2">
        <f t="shared" si="30"/>
        <v>1</v>
      </c>
      <c r="K76" s="77">
        <f t="shared" si="25"/>
        <v>5</v>
      </c>
      <c r="L76" s="96">
        <f t="shared" si="26"/>
        <v>4</v>
      </c>
      <c r="M76" s="96">
        <f t="shared" si="27"/>
        <v>2</v>
      </c>
      <c r="N76" s="149">
        <f t="shared" si="28"/>
        <v>3</v>
      </c>
      <c r="O76" s="96"/>
      <c r="P76" s="144">
        <f t="shared" si="29"/>
        <v>1</v>
      </c>
      <c r="Z76" s="94" t="s">
        <v>236</v>
      </c>
      <c r="AA76" s="94">
        <v>207</v>
      </c>
      <c r="AC76" s="94" t="s">
        <v>237</v>
      </c>
      <c r="AD76" s="94">
        <v>80</v>
      </c>
    </row>
    <row r="77" spans="1:30" x14ac:dyDescent="0.25">
      <c r="A77" s="62" t="s">
        <v>14</v>
      </c>
      <c r="B77" s="62" t="s">
        <v>245</v>
      </c>
      <c r="C77" s="30">
        <f t="shared" si="18"/>
        <v>37</v>
      </c>
      <c r="D77" s="10">
        <f t="shared" si="19"/>
        <v>4</v>
      </c>
      <c r="E77" s="64">
        <f t="shared" si="20"/>
        <v>1</v>
      </c>
      <c r="F77" s="3">
        <f t="shared" si="21"/>
        <v>0</v>
      </c>
      <c r="G77" s="3">
        <f t="shared" si="22"/>
        <v>0</v>
      </c>
      <c r="H77" s="3">
        <f t="shared" si="23"/>
        <v>1</v>
      </c>
      <c r="I77" s="30">
        <f t="shared" si="24"/>
        <v>33</v>
      </c>
      <c r="J77" s="2">
        <f t="shared" si="30"/>
        <v>1</v>
      </c>
      <c r="K77" s="77">
        <f t="shared" si="25"/>
        <v>2</v>
      </c>
      <c r="L77" s="96">
        <f t="shared" si="26"/>
        <v>1</v>
      </c>
      <c r="M77" s="96">
        <f t="shared" si="27"/>
        <v>0</v>
      </c>
      <c r="N77" s="149">
        <f t="shared" si="28"/>
        <v>0</v>
      </c>
      <c r="O77" s="96"/>
      <c r="P77" s="144">
        <f t="shared" si="29"/>
        <v>1</v>
      </c>
      <c r="Z77" s="94" t="s">
        <v>237</v>
      </c>
      <c r="AA77" s="94">
        <v>408</v>
      </c>
      <c r="AC77" s="94" t="s">
        <v>238</v>
      </c>
      <c r="AD77" s="94">
        <v>84</v>
      </c>
    </row>
    <row r="78" spans="1:30" x14ac:dyDescent="0.25">
      <c r="A78" s="62" t="s">
        <v>14</v>
      </c>
      <c r="B78" s="62" t="s">
        <v>246</v>
      </c>
      <c r="C78" s="30">
        <f t="shared" si="18"/>
        <v>244</v>
      </c>
      <c r="D78" s="10">
        <f t="shared" si="19"/>
        <v>21</v>
      </c>
      <c r="E78" s="64">
        <f t="shared" si="20"/>
        <v>2</v>
      </c>
      <c r="F78" s="3">
        <f t="shared" si="21"/>
        <v>1</v>
      </c>
      <c r="G78" s="3">
        <f t="shared" si="22"/>
        <v>0</v>
      </c>
      <c r="H78" s="3">
        <f t="shared" si="23"/>
        <v>3</v>
      </c>
      <c r="I78" s="30">
        <f t="shared" si="24"/>
        <v>223</v>
      </c>
      <c r="J78" s="2">
        <f t="shared" si="30"/>
        <v>3</v>
      </c>
      <c r="K78" s="77">
        <f t="shared" si="25"/>
        <v>6</v>
      </c>
      <c r="L78" s="96">
        <f t="shared" si="26"/>
        <v>3</v>
      </c>
      <c r="M78" s="96">
        <f t="shared" si="27"/>
        <v>1</v>
      </c>
      <c r="N78" s="149">
        <f t="shared" si="28"/>
        <v>2</v>
      </c>
      <c r="O78" s="96"/>
      <c r="P78" s="144">
        <f t="shared" si="29"/>
        <v>1</v>
      </c>
      <c r="Z78" s="94" t="s">
        <v>238</v>
      </c>
      <c r="AA78" s="94">
        <v>692</v>
      </c>
      <c r="AC78" s="94" t="s">
        <v>239</v>
      </c>
      <c r="AD78" s="94">
        <v>67</v>
      </c>
    </row>
    <row r="79" spans="1:30" x14ac:dyDescent="0.25">
      <c r="A79" s="62" t="s">
        <v>14</v>
      </c>
      <c r="B79" s="62" t="s">
        <v>247</v>
      </c>
      <c r="C79" s="30">
        <f t="shared" si="18"/>
        <v>647</v>
      </c>
      <c r="D79" s="10">
        <f t="shared" si="19"/>
        <v>156</v>
      </c>
      <c r="E79" s="64">
        <f t="shared" si="20"/>
        <v>10</v>
      </c>
      <c r="F79" s="3">
        <f t="shared" si="21"/>
        <v>5</v>
      </c>
      <c r="G79" s="3">
        <f t="shared" si="22"/>
        <v>1</v>
      </c>
      <c r="H79" s="3">
        <f t="shared" si="23"/>
        <v>16</v>
      </c>
      <c r="I79" s="30">
        <f t="shared" si="24"/>
        <v>491</v>
      </c>
      <c r="J79" s="2">
        <f t="shared" si="30"/>
        <v>5</v>
      </c>
      <c r="K79" s="77">
        <f t="shared" si="25"/>
        <v>21</v>
      </c>
      <c r="L79" s="96">
        <f t="shared" si="26"/>
        <v>16</v>
      </c>
      <c r="M79" s="96">
        <f t="shared" si="27"/>
        <v>9</v>
      </c>
      <c r="N79" s="149">
        <f t="shared" si="28"/>
        <v>15</v>
      </c>
      <c r="O79" s="96"/>
      <c r="P79" s="144">
        <f t="shared" si="29"/>
        <v>1</v>
      </c>
      <c r="Z79" s="94" t="s">
        <v>239</v>
      </c>
      <c r="AA79" s="94">
        <v>228</v>
      </c>
      <c r="AC79" s="94" t="s">
        <v>14</v>
      </c>
      <c r="AD79" s="94">
        <v>455</v>
      </c>
    </row>
    <row r="80" spans="1:30" x14ac:dyDescent="0.25">
      <c r="A80" s="62" t="s">
        <v>14</v>
      </c>
      <c r="B80" s="62" t="s">
        <v>248</v>
      </c>
      <c r="C80" s="30">
        <f t="shared" si="18"/>
        <v>95</v>
      </c>
      <c r="D80" s="10">
        <f t="shared" si="19"/>
        <v>16</v>
      </c>
      <c r="E80" s="64">
        <f t="shared" si="20"/>
        <v>1</v>
      </c>
      <c r="F80" s="3">
        <f t="shared" si="21"/>
        <v>1</v>
      </c>
      <c r="G80" s="3">
        <f t="shared" si="22"/>
        <v>0</v>
      </c>
      <c r="H80" s="3">
        <f t="shared" si="23"/>
        <v>2</v>
      </c>
      <c r="I80" s="30">
        <f t="shared" si="24"/>
        <v>79</v>
      </c>
      <c r="J80" s="2">
        <f t="shared" si="30"/>
        <v>1</v>
      </c>
      <c r="K80" s="77">
        <f t="shared" si="25"/>
        <v>3</v>
      </c>
      <c r="L80" s="96">
        <f t="shared" si="26"/>
        <v>2</v>
      </c>
      <c r="M80" s="96">
        <f t="shared" si="27"/>
        <v>1</v>
      </c>
      <c r="N80" s="149">
        <f t="shared" si="28"/>
        <v>2</v>
      </c>
      <c r="O80" s="96"/>
      <c r="P80" s="144">
        <f t="shared" si="29"/>
        <v>0</v>
      </c>
      <c r="Z80" s="94" t="s">
        <v>14</v>
      </c>
      <c r="AA80" s="94">
        <v>1732</v>
      </c>
      <c r="AC80" s="94" t="s">
        <v>293</v>
      </c>
      <c r="AD80" s="94">
        <v>2</v>
      </c>
    </row>
    <row r="81" spans="1:30" x14ac:dyDescent="0.25">
      <c r="A81" s="62" t="s">
        <v>14</v>
      </c>
      <c r="B81" s="62" t="s">
        <v>249</v>
      </c>
      <c r="C81" s="30">
        <f t="shared" si="18"/>
        <v>77</v>
      </c>
      <c r="D81" s="10">
        <f t="shared" si="19"/>
        <v>7</v>
      </c>
      <c r="E81" s="64">
        <f t="shared" si="20"/>
        <v>1</v>
      </c>
      <c r="F81" s="3">
        <f t="shared" si="21"/>
        <v>0</v>
      </c>
      <c r="G81" s="3">
        <f t="shared" si="22"/>
        <v>0</v>
      </c>
      <c r="H81" s="3">
        <f t="shared" si="23"/>
        <v>1</v>
      </c>
      <c r="I81" s="30">
        <f t="shared" si="24"/>
        <v>70</v>
      </c>
      <c r="J81" s="2">
        <f t="shared" si="30"/>
        <v>1</v>
      </c>
      <c r="K81" s="77">
        <f t="shared" si="25"/>
        <v>2</v>
      </c>
      <c r="L81" s="96">
        <f t="shared" si="26"/>
        <v>1</v>
      </c>
      <c r="M81" s="96">
        <f t="shared" si="27"/>
        <v>0</v>
      </c>
      <c r="N81" s="149">
        <f t="shared" si="28"/>
        <v>0</v>
      </c>
      <c r="O81" s="96"/>
      <c r="P81" s="144">
        <f t="shared" si="29"/>
        <v>1</v>
      </c>
      <c r="Z81" s="94" t="s">
        <v>293</v>
      </c>
      <c r="AA81" s="94">
        <v>3</v>
      </c>
      <c r="AC81" s="94" t="s">
        <v>240</v>
      </c>
      <c r="AD81" s="94">
        <v>97</v>
      </c>
    </row>
    <row r="82" spans="1:30" x14ac:dyDescent="0.25">
      <c r="A82" s="62" t="s">
        <v>14</v>
      </c>
      <c r="B82" s="62" t="s">
        <v>250</v>
      </c>
      <c r="C82" s="30">
        <f t="shared" si="18"/>
        <v>139</v>
      </c>
      <c r="D82" s="10">
        <f t="shared" si="19"/>
        <v>20</v>
      </c>
      <c r="E82" s="64">
        <f t="shared" si="20"/>
        <v>1</v>
      </c>
      <c r="F82" s="3">
        <f t="shared" si="21"/>
        <v>1</v>
      </c>
      <c r="G82" s="3">
        <f t="shared" si="22"/>
        <v>0</v>
      </c>
      <c r="H82" s="3">
        <f t="shared" si="23"/>
        <v>2</v>
      </c>
      <c r="I82" s="30">
        <f t="shared" si="24"/>
        <v>119</v>
      </c>
      <c r="J82" s="2">
        <f t="shared" si="30"/>
        <v>2</v>
      </c>
      <c r="K82" s="77">
        <f t="shared" si="25"/>
        <v>4</v>
      </c>
      <c r="L82" s="96">
        <f t="shared" si="26"/>
        <v>2</v>
      </c>
      <c r="M82" s="96">
        <f t="shared" si="27"/>
        <v>1</v>
      </c>
      <c r="N82" s="149">
        <f t="shared" si="28"/>
        <v>2</v>
      </c>
      <c r="O82" s="96"/>
      <c r="P82" s="144">
        <f t="shared" si="29"/>
        <v>0</v>
      </c>
      <c r="Z82" s="94" t="s">
        <v>240</v>
      </c>
      <c r="AA82" s="94">
        <v>271</v>
      </c>
      <c r="AC82" s="94" t="s">
        <v>241</v>
      </c>
      <c r="AD82" s="94">
        <v>62</v>
      </c>
    </row>
    <row r="83" spans="1:30" x14ac:dyDescent="0.25">
      <c r="A83" s="62" t="s">
        <v>15</v>
      </c>
      <c r="B83" s="62" t="s">
        <v>251</v>
      </c>
      <c r="C83" s="30">
        <f t="shared" si="18"/>
        <v>185</v>
      </c>
      <c r="D83" s="10">
        <f t="shared" si="19"/>
        <v>79</v>
      </c>
      <c r="E83" s="64">
        <f t="shared" si="20"/>
        <v>5</v>
      </c>
      <c r="F83" s="3">
        <f t="shared" si="21"/>
        <v>3</v>
      </c>
      <c r="G83" s="3">
        <f t="shared" si="22"/>
        <v>0</v>
      </c>
      <c r="H83" s="3">
        <f t="shared" si="23"/>
        <v>8</v>
      </c>
      <c r="I83" s="30">
        <f t="shared" si="24"/>
        <v>106</v>
      </c>
      <c r="J83" s="2">
        <f t="shared" si="30"/>
        <v>2</v>
      </c>
      <c r="K83" s="77">
        <f t="shared" si="25"/>
        <v>10</v>
      </c>
      <c r="L83" s="96">
        <f t="shared" si="26"/>
        <v>8</v>
      </c>
      <c r="M83" s="96">
        <f t="shared" si="27"/>
        <v>5</v>
      </c>
      <c r="N83" s="149">
        <f t="shared" si="28"/>
        <v>8</v>
      </c>
      <c r="O83" s="96"/>
      <c r="P83" s="144">
        <f t="shared" si="29"/>
        <v>0</v>
      </c>
      <c r="Z83" s="94" t="s">
        <v>241</v>
      </c>
      <c r="AA83" s="94">
        <v>219</v>
      </c>
      <c r="AC83" s="94" t="s">
        <v>242</v>
      </c>
      <c r="AD83" s="94">
        <v>21</v>
      </c>
    </row>
    <row r="84" spans="1:30" x14ac:dyDescent="0.25">
      <c r="A84" s="62" t="s">
        <v>15</v>
      </c>
      <c r="B84" s="62" t="s">
        <v>252</v>
      </c>
      <c r="C84" s="30">
        <f t="shared" si="18"/>
        <v>314</v>
      </c>
      <c r="D84" s="10">
        <f t="shared" si="19"/>
        <v>123</v>
      </c>
      <c r="E84" s="64">
        <f t="shared" si="20"/>
        <v>8</v>
      </c>
      <c r="F84" s="3">
        <f t="shared" si="21"/>
        <v>4</v>
      </c>
      <c r="G84" s="3">
        <f t="shared" si="22"/>
        <v>1</v>
      </c>
      <c r="H84" s="3">
        <f t="shared" si="23"/>
        <v>13</v>
      </c>
      <c r="I84" s="30">
        <f t="shared" si="24"/>
        <v>191</v>
      </c>
      <c r="J84" s="2">
        <f t="shared" si="30"/>
        <v>2</v>
      </c>
      <c r="K84" s="77">
        <f t="shared" si="25"/>
        <v>15</v>
      </c>
      <c r="L84" s="96">
        <f t="shared" si="26"/>
        <v>13</v>
      </c>
      <c r="M84" s="96">
        <f t="shared" si="27"/>
        <v>7</v>
      </c>
      <c r="N84" s="149">
        <f t="shared" si="28"/>
        <v>12</v>
      </c>
      <c r="O84" s="96"/>
      <c r="P84" s="144">
        <f t="shared" si="29"/>
        <v>1</v>
      </c>
      <c r="Z84" s="94" t="s">
        <v>242</v>
      </c>
      <c r="AA84" s="94">
        <v>68</v>
      </c>
      <c r="AC84" s="94" t="s">
        <v>243</v>
      </c>
      <c r="AD84" s="94">
        <v>11</v>
      </c>
    </row>
    <row r="85" spans="1:30" x14ac:dyDescent="0.25">
      <c r="A85" s="62" t="s">
        <v>15</v>
      </c>
      <c r="B85" s="62" t="s">
        <v>253</v>
      </c>
      <c r="C85" s="30">
        <f t="shared" si="18"/>
        <v>89</v>
      </c>
      <c r="D85" s="10">
        <f t="shared" si="19"/>
        <v>59</v>
      </c>
      <c r="E85" s="64">
        <f t="shared" si="20"/>
        <v>4</v>
      </c>
      <c r="F85" s="3">
        <f t="shared" si="21"/>
        <v>2</v>
      </c>
      <c r="G85" s="3">
        <f t="shared" si="22"/>
        <v>0</v>
      </c>
      <c r="H85" s="3">
        <f t="shared" si="23"/>
        <v>6</v>
      </c>
      <c r="I85" s="30">
        <f t="shared" si="24"/>
        <v>30</v>
      </c>
      <c r="J85" s="2">
        <f t="shared" si="30"/>
        <v>1</v>
      </c>
      <c r="K85" s="77">
        <f t="shared" si="25"/>
        <v>7</v>
      </c>
      <c r="L85" s="96">
        <f t="shared" si="26"/>
        <v>6</v>
      </c>
      <c r="M85" s="96">
        <f t="shared" si="27"/>
        <v>4</v>
      </c>
      <c r="N85" s="149">
        <f t="shared" si="28"/>
        <v>6</v>
      </c>
      <c r="O85" s="96"/>
      <c r="P85" s="144">
        <f t="shared" si="29"/>
        <v>0</v>
      </c>
      <c r="Z85" s="94" t="s">
        <v>243</v>
      </c>
      <c r="AA85" s="94">
        <v>67</v>
      </c>
      <c r="AC85" s="94" t="s">
        <v>244</v>
      </c>
      <c r="AD85" s="94">
        <v>38</v>
      </c>
    </row>
    <row r="86" spans="1:30" x14ac:dyDescent="0.25">
      <c r="A86" s="62" t="s">
        <v>15</v>
      </c>
      <c r="B86" s="62" t="s">
        <v>254</v>
      </c>
      <c r="C86" s="30">
        <f t="shared" si="18"/>
        <v>547</v>
      </c>
      <c r="D86" s="10">
        <f t="shared" si="19"/>
        <v>246</v>
      </c>
      <c r="E86" s="64">
        <f t="shared" si="20"/>
        <v>15</v>
      </c>
      <c r="F86" s="3">
        <f t="shared" si="21"/>
        <v>9</v>
      </c>
      <c r="G86" s="3">
        <f t="shared" si="22"/>
        <v>1</v>
      </c>
      <c r="H86" s="3">
        <f t="shared" si="23"/>
        <v>25</v>
      </c>
      <c r="I86" s="30">
        <f t="shared" si="24"/>
        <v>301</v>
      </c>
      <c r="J86" s="2">
        <f t="shared" si="30"/>
        <v>4</v>
      </c>
      <c r="K86" s="77">
        <f t="shared" si="25"/>
        <v>29</v>
      </c>
      <c r="L86" s="96">
        <f t="shared" si="26"/>
        <v>25</v>
      </c>
      <c r="M86" s="96">
        <f t="shared" si="27"/>
        <v>15</v>
      </c>
      <c r="N86" s="149">
        <f t="shared" si="28"/>
        <v>25</v>
      </c>
      <c r="O86" s="96"/>
      <c r="P86" s="144">
        <f t="shared" si="29"/>
        <v>0</v>
      </c>
      <c r="Z86" s="94" t="s">
        <v>244</v>
      </c>
      <c r="AA86" s="94">
        <v>89</v>
      </c>
      <c r="AC86" s="94" t="s">
        <v>245</v>
      </c>
      <c r="AD86" s="94">
        <v>4</v>
      </c>
    </row>
    <row r="87" spans="1:30" x14ac:dyDescent="0.25">
      <c r="A87" s="62" t="s">
        <v>15</v>
      </c>
      <c r="B87" s="62" t="s">
        <v>255</v>
      </c>
      <c r="C87" s="30">
        <f t="shared" si="18"/>
        <v>886</v>
      </c>
      <c r="D87" s="10">
        <f t="shared" si="19"/>
        <v>380</v>
      </c>
      <c r="E87" s="64">
        <f t="shared" si="20"/>
        <v>23</v>
      </c>
      <c r="F87" s="3">
        <f t="shared" si="21"/>
        <v>13</v>
      </c>
      <c r="G87" s="3">
        <f t="shared" si="22"/>
        <v>2</v>
      </c>
      <c r="H87" s="3">
        <f t="shared" si="23"/>
        <v>38</v>
      </c>
      <c r="I87" s="30">
        <f t="shared" si="24"/>
        <v>506</v>
      </c>
      <c r="J87" s="2">
        <f t="shared" si="30"/>
        <v>6</v>
      </c>
      <c r="K87" s="77">
        <f t="shared" si="25"/>
        <v>44</v>
      </c>
      <c r="L87" s="96">
        <f t="shared" si="26"/>
        <v>38</v>
      </c>
      <c r="M87" s="96">
        <f t="shared" si="27"/>
        <v>23</v>
      </c>
      <c r="N87" s="149">
        <f t="shared" si="28"/>
        <v>38</v>
      </c>
      <c r="O87" s="96"/>
      <c r="P87" s="144">
        <f t="shared" si="29"/>
        <v>0</v>
      </c>
      <c r="Z87" s="94" t="s">
        <v>245</v>
      </c>
      <c r="AA87" s="94">
        <v>33</v>
      </c>
      <c r="AC87" s="94" t="s">
        <v>246</v>
      </c>
      <c r="AD87" s="94">
        <v>21</v>
      </c>
    </row>
    <row r="88" spans="1:30" x14ac:dyDescent="0.25">
      <c r="A88" s="62" t="s">
        <v>15</v>
      </c>
      <c r="B88" s="62" t="s">
        <v>256</v>
      </c>
      <c r="C88" s="30">
        <f t="shared" si="18"/>
        <v>240</v>
      </c>
      <c r="D88" s="10">
        <f t="shared" si="19"/>
        <v>180</v>
      </c>
      <c r="E88" s="64">
        <f t="shared" si="20"/>
        <v>11</v>
      </c>
      <c r="F88" s="3">
        <f t="shared" si="21"/>
        <v>6</v>
      </c>
      <c r="G88" s="3">
        <f t="shared" si="22"/>
        <v>1</v>
      </c>
      <c r="H88" s="3">
        <f t="shared" si="23"/>
        <v>18</v>
      </c>
      <c r="I88" s="30">
        <f t="shared" si="24"/>
        <v>60</v>
      </c>
      <c r="J88" s="2">
        <f t="shared" si="30"/>
        <v>1</v>
      </c>
      <c r="K88" s="77">
        <f t="shared" si="25"/>
        <v>19</v>
      </c>
      <c r="L88" s="96">
        <f t="shared" si="26"/>
        <v>18</v>
      </c>
      <c r="M88" s="96">
        <f t="shared" si="27"/>
        <v>11</v>
      </c>
      <c r="N88" s="149">
        <f t="shared" si="28"/>
        <v>18</v>
      </c>
      <c r="O88" s="96"/>
      <c r="P88" s="144">
        <f t="shared" si="29"/>
        <v>0</v>
      </c>
      <c r="Z88" s="94" t="s">
        <v>246</v>
      </c>
      <c r="AA88" s="94">
        <v>223</v>
      </c>
      <c r="AC88" s="94" t="s">
        <v>247</v>
      </c>
      <c r="AD88" s="94">
        <v>156</v>
      </c>
    </row>
    <row r="89" spans="1:30" x14ac:dyDescent="0.25">
      <c r="A89" s="62" t="s">
        <v>16</v>
      </c>
      <c r="B89" s="62" t="s">
        <v>257</v>
      </c>
      <c r="C89" s="30">
        <f t="shared" si="18"/>
        <v>3088</v>
      </c>
      <c r="D89" s="10">
        <f t="shared" si="19"/>
        <v>2812</v>
      </c>
      <c r="E89" s="64">
        <f t="shared" si="20"/>
        <v>170</v>
      </c>
      <c r="F89" s="3">
        <f t="shared" si="21"/>
        <v>98</v>
      </c>
      <c r="G89" s="3">
        <f t="shared" si="22"/>
        <v>14</v>
      </c>
      <c r="H89" s="3">
        <f t="shared" si="23"/>
        <v>282</v>
      </c>
      <c r="I89" s="30">
        <f t="shared" si="24"/>
        <v>276</v>
      </c>
      <c r="J89" s="2">
        <f t="shared" si="30"/>
        <v>3</v>
      </c>
      <c r="K89" s="77">
        <f t="shared" si="25"/>
        <v>285</v>
      </c>
      <c r="L89" s="96">
        <f t="shared" si="26"/>
        <v>282</v>
      </c>
      <c r="M89" s="96">
        <f t="shared" si="27"/>
        <v>169</v>
      </c>
      <c r="N89" s="149">
        <f t="shared" si="28"/>
        <v>281</v>
      </c>
      <c r="O89" s="96"/>
      <c r="P89" s="144">
        <f t="shared" si="29"/>
        <v>1</v>
      </c>
      <c r="Z89" s="94" t="s">
        <v>247</v>
      </c>
      <c r="AA89" s="94">
        <v>491</v>
      </c>
      <c r="AC89" s="94" t="s">
        <v>248</v>
      </c>
      <c r="AD89" s="94">
        <v>16</v>
      </c>
    </row>
    <row r="90" spans="1:30" x14ac:dyDescent="0.25">
      <c r="A90" s="62" t="s">
        <v>16</v>
      </c>
      <c r="B90" s="62" t="s">
        <v>258</v>
      </c>
      <c r="C90" s="30">
        <f t="shared" si="18"/>
        <v>874</v>
      </c>
      <c r="D90" s="10">
        <f t="shared" si="19"/>
        <v>576</v>
      </c>
      <c r="E90" s="64">
        <f t="shared" si="20"/>
        <v>35</v>
      </c>
      <c r="F90" s="3">
        <f t="shared" si="21"/>
        <v>20</v>
      </c>
      <c r="G90" s="3">
        <f t="shared" si="22"/>
        <v>3</v>
      </c>
      <c r="H90" s="3">
        <f t="shared" si="23"/>
        <v>58</v>
      </c>
      <c r="I90" s="30">
        <f t="shared" si="24"/>
        <v>298</v>
      </c>
      <c r="J90" s="2">
        <f t="shared" si="30"/>
        <v>3</v>
      </c>
      <c r="K90" s="77">
        <f t="shared" si="25"/>
        <v>61</v>
      </c>
      <c r="L90" s="96">
        <f t="shared" si="26"/>
        <v>58</v>
      </c>
      <c r="M90" s="96">
        <f t="shared" si="27"/>
        <v>35</v>
      </c>
      <c r="N90" s="149">
        <f t="shared" si="28"/>
        <v>58</v>
      </c>
      <c r="O90" s="96"/>
      <c r="P90" s="144">
        <f t="shared" si="29"/>
        <v>0</v>
      </c>
      <c r="Z90" s="94" t="s">
        <v>248</v>
      </c>
      <c r="AA90" s="94">
        <v>79</v>
      </c>
      <c r="AC90" s="94" t="s">
        <v>249</v>
      </c>
      <c r="AD90" s="94">
        <v>7</v>
      </c>
    </row>
    <row r="91" spans="1:30" x14ac:dyDescent="0.25">
      <c r="A91" s="62" t="s">
        <v>16</v>
      </c>
      <c r="B91" s="62" t="s">
        <v>259</v>
      </c>
      <c r="C91" s="30">
        <f t="shared" si="18"/>
        <v>3387</v>
      </c>
      <c r="D91" s="10">
        <f t="shared" si="19"/>
        <v>2998</v>
      </c>
      <c r="E91" s="64">
        <f t="shared" si="20"/>
        <v>180</v>
      </c>
      <c r="F91" s="3">
        <f t="shared" si="21"/>
        <v>105</v>
      </c>
      <c r="G91" s="3">
        <f t="shared" si="22"/>
        <v>15</v>
      </c>
      <c r="H91" s="3">
        <f t="shared" si="23"/>
        <v>300</v>
      </c>
      <c r="I91" s="30">
        <f t="shared" si="24"/>
        <v>389</v>
      </c>
      <c r="J91" s="2">
        <f t="shared" si="30"/>
        <v>4</v>
      </c>
      <c r="K91" s="77">
        <f t="shared" si="25"/>
        <v>304</v>
      </c>
      <c r="L91" s="96">
        <f t="shared" si="26"/>
        <v>300</v>
      </c>
      <c r="M91" s="96">
        <f t="shared" si="27"/>
        <v>180</v>
      </c>
      <c r="N91" s="149">
        <f t="shared" si="28"/>
        <v>300</v>
      </c>
      <c r="O91" s="96"/>
      <c r="P91" s="144">
        <f t="shared" si="29"/>
        <v>0</v>
      </c>
      <c r="Z91" s="94" t="s">
        <v>249</v>
      </c>
      <c r="AA91" s="94">
        <v>70</v>
      </c>
      <c r="AC91" s="94" t="s">
        <v>250</v>
      </c>
      <c r="AD91" s="94">
        <v>20</v>
      </c>
    </row>
    <row r="92" spans="1:30" x14ac:dyDescent="0.25">
      <c r="A92" s="62" t="s">
        <v>16</v>
      </c>
      <c r="B92" s="62" t="s">
        <v>260</v>
      </c>
      <c r="C92" s="30">
        <f t="shared" si="18"/>
        <v>564</v>
      </c>
      <c r="D92" s="10">
        <f t="shared" si="19"/>
        <v>405</v>
      </c>
      <c r="E92" s="64">
        <f t="shared" si="20"/>
        <v>25</v>
      </c>
      <c r="F92" s="3">
        <f t="shared" si="21"/>
        <v>14</v>
      </c>
      <c r="G92" s="3">
        <f t="shared" si="22"/>
        <v>2</v>
      </c>
      <c r="H92" s="3">
        <f t="shared" si="23"/>
        <v>41</v>
      </c>
      <c r="I92" s="30">
        <f t="shared" si="24"/>
        <v>159</v>
      </c>
      <c r="J92" s="2">
        <f t="shared" si="30"/>
        <v>2</v>
      </c>
      <c r="K92" s="77">
        <f t="shared" si="25"/>
        <v>43</v>
      </c>
      <c r="L92" s="96">
        <f t="shared" si="26"/>
        <v>41</v>
      </c>
      <c r="M92" s="96">
        <f t="shared" si="27"/>
        <v>24</v>
      </c>
      <c r="N92" s="149">
        <f t="shared" si="28"/>
        <v>40</v>
      </c>
      <c r="O92" s="96"/>
      <c r="P92" s="144">
        <f t="shared" si="29"/>
        <v>1</v>
      </c>
      <c r="Z92" s="94" t="s">
        <v>250</v>
      </c>
      <c r="AA92" s="94">
        <v>119</v>
      </c>
      <c r="AC92" s="94" t="s">
        <v>15</v>
      </c>
      <c r="AD92" s="94">
        <v>1067</v>
      </c>
    </row>
    <row r="93" spans="1:30" x14ac:dyDescent="0.25">
      <c r="A93" s="62" t="s">
        <v>16</v>
      </c>
      <c r="B93" s="62" t="s">
        <v>261</v>
      </c>
      <c r="C93" s="30">
        <f t="shared" si="18"/>
        <v>2179</v>
      </c>
      <c r="D93" s="10">
        <f t="shared" si="19"/>
        <v>1869</v>
      </c>
      <c r="E93" s="64">
        <f t="shared" si="20"/>
        <v>113</v>
      </c>
      <c r="F93" s="3">
        <f t="shared" si="21"/>
        <v>65</v>
      </c>
      <c r="G93" s="3">
        <f t="shared" si="22"/>
        <v>9</v>
      </c>
      <c r="H93" s="3">
        <f t="shared" si="23"/>
        <v>187</v>
      </c>
      <c r="I93" s="30">
        <f t="shared" si="24"/>
        <v>310</v>
      </c>
      <c r="J93" s="2">
        <f t="shared" si="30"/>
        <v>4</v>
      </c>
      <c r="K93" s="77">
        <f t="shared" si="25"/>
        <v>191</v>
      </c>
      <c r="L93" s="96">
        <f t="shared" si="26"/>
        <v>187</v>
      </c>
      <c r="M93" s="96">
        <f t="shared" si="27"/>
        <v>112</v>
      </c>
      <c r="N93" s="149">
        <f t="shared" si="28"/>
        <v>186</v>
      </c>
      <c r="O93" s="96"/>
      <c r="P93" s="144">
        <f t="shared" si="29"/>
        <v>1</v>
      </c>
      <c r="Z93" s="94" t="s">
        <v>15</v>
      </c>
      <c r="AA93" s="94">
        <v>1194</v>
      </c>
      <c r="AC93" s="94" t="s">
        <v>251</v>
      </c>
      <c r="AD93" s="94">
        <v>79</v>
      </c>
    </row>
    <row r="94" spans="1:30" x14ac:dyDescent="0.25">
      <c r="A94" s="62" t="s">
        <v>16</v>
      </c>
      <c r="B94" s="62" t="s">
        <v>262</v>
      </c>
      <c r="C94" s="30">
        <f t="shared" si="18"/>
        <v>840</v>
      </c>
      <c r="D94" s="10">
        <f t="shared" si="19"/>
        <v>768</v>
      </c>
      <c r="E94" s="64">
        <f t="shared" si="20"/>
        <v>46</v>
      </c>
      <c r="F94" s="3">
        <f t="shared" si="21"/>
        <v>27</v>
      </c>
      <c r="G94" s="3">
        <f t="shared" si="22"/>
        <v>4</v>
      </c>
      <c r="H94" s="3">
        <f t="shared" si="23"/>
        <v>77</v>
      </c>
      <c r="I94" s="30">
        <f t="shared" si="24"/>
        <v>72</v>
      </c>
      <c r="J94" s="2">
        <f t="shared" si="30"/>
        <v>1</v>
      </c>
      <c r="K94" s="77">
        <f t="shared" si="25"/>
        <v>78</v>
      </c>
      <c r="L94" s="96">
        <f t="shared" si="26"/>
        <v>77</v>
      </c>
      <c r="M94" s="96">
        <f t="shared" si="27"/>
        <v>46</v>
      </c>
      <c r="N94" s="149">
        <f t="shared" si="28"/>
        <v>77</v>
      </c>
      <c r="O94" s="96"/>
      <c r="P94" s="144">
        <f t="shared" si="29"/>
        <v>0</v>
      </c>
      <c r="Z94" s="94" t="s">
        <v>251</v>
      </c>
      <c r="AA94" s="94">
        <v>106</v>
      </c>
      <c r="AC94" s="94" t="s">
        <v>252</v>
      </c>
      <c r="AD94" s="94">
        <v>123</v>
      </c>
    </row>
    <row r="95" spans="1:30" x14ac:dyDescent="0.25">
      <c r="A95" s="62" t="s">
        <v>16</v>
      </c>
      <c r="B95" s="62" t="s">
        <v>263</v>
      </c>
      <c r="C95" s="30">
        <f t="shared" ref="C95:C122" si="31">D95+I95</f>
        <v>779</v>
      </c>
      <c r="D95" s="10">
        <f t="shared" ref="D95:D122" si="32">SUMIFS(AD:AD,AC:AC,B95)</f>
        <v>615</v>
      </c>
      <c r="E95" s="64">
        <f t="shared" ref="E95:E122" si="33">IF(L95&gt;N95,ROUND((D95*0.6*$G$128),0)+P95,ROUND((D95*0.6*$G$128),0)+P95)</f>
        <v>37</v>
      </c>
      <c r="F95" s="3">
        <f t="shared" ref="F95:F122" si="34">ROUND((D95*0.35*$G$128),0)</f>
        <v>22</v>
      </c>
      <c r="G95" s="3">
        <f t="shared" ref="G95:G122" si="35">ROUND((D95*0.05*$G$128),0)</f>
        <v>3</v>
      </c>
      <c r="H95" s="3">
        <f t="shared" ref="H95:H122" si="36">SUM(E95:G95)</f>
        <v>62</v>
      </c>
      <c r="I95" s="30">
        <f t="shared" ref="I95:I122" si="37">SUMIFS(AA:AA,Z:Z,B95)</f>
        <v>164</v>
      </c>
      <c r="J95" s="2">
        <f t="shared" si="30"/>
        <v>2</v>
      </c>
      <c r="K95" s="77">
        <f t="shared" ref="K95:K122" si="38">J95+H95</f>
        <v>64</v>
      </c>
      <c r="L95" s="96">
        <f t="shared" ref="L95:L122" si="39">ROUNDUP((D95*$G$128),0)</f>
        <v>62</v>
      </c>
      <c r="M95" s="96">
        <f t="shared" ref="M95:M122" si="40">ROUND((D95*0.6*$G$128),0)</f>
        <v>37</v>
      </c>
      <c r="N95" s="149">
        <f t="shared" ref="N95:N122" si="41">M95+F95+G95</f>
        <v>62</v>
      </c>
      <c r="O95" s="96"/>
      <c r="P95" s="144">
        <f t="shared" ref="P95:P122" si="42">L95-N95</f>
        <v>0</v>
      </c>
      <c r="Z95" s="94" t="s">
        <v>252</v>
      </c>
      <c r="AA95" s="94">
        <v>191</v>
      </c>
      <c r="AC95" s="94" t="s">
        <v>253</v>
      </c>
      <c r="AD95" s="94">
        <v>59</v>
      </c>
    </row>
    <row r="96" spans="1:30" x14ac:dyDescent="0.25">
      <c r="A96" s="62" t="s">
        <v>16</v>
      </c>
      <c r="B96" s="62" t="s">
        <v>264</v>
      </c>
      <c r="C96" s="30">
        <f t="shared" si="31"/>
        <v>1923</v>
      </c>
      <c r="D96" s="10">
        <f t="shared" si="32"/>
        <v>1584</v>
      </c>
      <c r="E96" s="64">
        <f t="shared" si="33"/>
        <v>96</v>
      </c>
      <c r="F96" s="3">
        <f t="shared" si="34"/>
        <v>55</v>
      </c>
      <c r="G96" s="3">
        <f t="shared" si="35"/>
        <v>8</v>
      </c>
      <c r="H96" s="3">
        <f t="shared" si="36"/>
        <v>159</v>
      </c>
      <c r="I96" s="30">
        <f t="shared" si="37"/>
        <v>339</v>
      </c>
      <c r="J96" s="2">
        <f t="shared" si="30"/>
        <v>4</v>
      </c>
      <c r="K96" s="77">
        <f t="shared" si="38"/>
        <v>163</v>
      </c>
      <c r="L96" s="96">
        <f t="shared" si="39"/>
        <v>159</v>
      </c>
      <c r="M96" s="96">
        <f t="shared" si="40"/>
        <v>95</v>
      </c>
      <c r="N96" s="149">
        <f t="shared" si="41"/>
        <v>158</v>
      </c>
      <c r="O96" s="96"/>
      <c r="P96" s="144">
        <f t="shared" si="42"/>
        <v>1</v>
      </c>
      <c r="Z96" s="94" t="s">
        <v>253</v>
      </c>
      <c r="AA96" s="94">
        <v>30</v>
      </c>
      <c r="AC96" s="94" t="s">
        <v>254</v>
      </c>
      <c r="AD96" s="94">
        <v>246</v>
      </c>
    </row>
    <row r="97" spans="1:30" x14ac:dyDescent="0.25">
      <c r="A97" s="62" t="s">
        <v>17</v>
      </c>
      <c r="B97" s="62" t="s">
        <v>265</v>
      </c>
      <c r="C97" s="30">
        <f t="shared" si="31"/>
        <v>744</v>
      </c>
      <c r="D97" s="10">
        <f t="shared" si="32"/>
        <v>460</v>
      </c>
      <c r="E97" s="64">
        <f t="shared" si="33"/>
        <v>28</v>
      </c>
      <c r="F97" s="3">
        <f t="shared" si="34"/>
        <v>16</v>
      </c>
      <c r="G97" s="3">
        <f t="shared" si="35"/>
        <v>2</v>
      </c>
      <c r="H97" s="3">
        <f t="shared" si="36"/>
        <v>46</v>
      </c>
      <c r="I97" s="30">
        <f t="shared" si="37"/>
        <v>284</v>
      </c>
      <c r="J97" s="2">
        <f t="shared" si="30"/>
        <v>3</v>
      </c>
      <c r="K97" s="77">
        <f t="shared" si="38"/>
        <v>49</v>
      </c>
      <c r="L97" s="96">
        <f t="shared" si="39"/>
        <v>46</v>
      </c>
      <c r="M97" s="96">
        <f t="shared" si="40"/>
        <v>28</v>
      </c>
      <c r="N97" s="149">
        <f t="shared" si="41"/>
        <v>46</v>
      </c>
      <c r="O97" s="96"/>
      <c r="P97" s="144">
        <f t="shared" si="42"/>
        <v>0</v>
      </c>
      <c r="Z97" s="94" t="s">
        <v>254</v>
      </c>
      <c r="AA97" s="94">
        <v>301</v>
      </c>
      <c r="AC97" s="94" t="s">
        <v>255</v>
      </c>
      <c r="AD97" s="94">
        <v>380</v>
      </c>
    </row>
    <row r="98" spans="1:30" x14ac:dyDescent="0.25">
      <c r="A98" s="62" t="s">
        <v>17</v>
      </c>
      <c r="B98" s="62" t="s">
        <v>266</v>
      </c>
      <c r="C98" s="30">
        <f t="shared" si="31"/>
        <v>422</v>
      </c>
      <c r="D98" s="10">
        <f t="shared" si="32"/>
        <v>269</v>
      </c>
      <c r="E98" s="64">
        <f t="shared" si="33"/>
        <v>17</v>
      </c>
      <c r="F98" s="3">
        <f t="shared" si="34"/>
        <v>9</v>
      </c>
      <c r="G98" s="3">
        <f t="shared" si="35"/>
        <v>1</v>
      </c>
      <c r="H98" s="3">
        <f t="shared" si="36"/>
        <v>27</v>
      </c>
      <c r="I98" s="30">
        <f t="shared" si="37"/>
        <v>153</v>
      </c>
      <c r="J98" s="2">
        <f t="shared" si="30"/>
        <v>2</v>
      </c>
      <c r="K98" s="77">
        <f t="shared" si="38"/>
        <v>29</v>
      </c>
      <c r="L98" s="96">
        <f t="shared" si="39"/>
        <v>27</v>
      </c>
      <c r="M98" s="96">
        <f t="shared" si="40"/>
        <v>16</v>
      </c>
      <c r="N98" s="149">
        <f t="shared" si="41"/>
        <v>26</v>
      </c>
      <c r="O98" s="96"/>
      <c r="P98" s="144">
        <f t="shared" si="42"/>
        <v>1</v>
      </c>
      <c r="Z98" s="94" t="s">
        <v>255</v>
      </c>
      <c r="AA98" s="94">
        <v>506</v>
      </c>
      <c r="AC98" s="94" t="s">
        <v>256</v>
      </c>
      <c r="AD98" s="94">
        <v>180</v>
      </c>
    </row>
    <row r="99" spans="1:30" x14ac:dyDescent="0.25">
      <c r="A99" s="62" t="s">
        <v>17</v>
      </c>
      <c r="B99" s="62" t="s">
        <v>267</v>
      </c>
      <c r="C99" s="30">
        <f t="shared" si="31"/>
        <v>544</v>
      </c>
      <c r="D99" s="10">
        <f t="shared" si="32"/>
        <v>359</v>
      </c>
      <c r="E99" s="64">
        <f t="shared" si="33"/>
        <v>21</v>
      </c>
      <c r="F99" s="3">
        <f t="shared" si="34"/>
        <v>13</v>
      </c>
      <c r="G99" s="3">
        <f t="shared" si="35"/>
        <v>2</v>
      </c>
      <c r="H99" s="3">
        <f t="shared" si="36"/>
        <v>36</v>
      </c>
      <c r="I99" s="30">
        <f t="shared" si="37"/>
        <v>185</v>
      </c>
      <c r="J99" s="2">
        <f t="shared" si="30"/>
        <v>2</v>
      </c>
      <c r="K99" s="77">
        <f t="shared" si="38"/>
        <v>38</v>
      </c>
      <c r="L99" s="96">
        <f t="shared" si="39"/>
        <v>36</v>
      </c>
      <c r="M99" s="96">
        <f t="shared" si="40"/>
        <v>22</v>
      </c>
      <c r="N99" s="149">
        <f t="shared" si="41"/>
        <v>37</v>
      </c>
      <c r="O99" s="96"/>
      <c r="P99" s="144">
        <f t="shared" si="42"/>
        <v>-1</v>
      </c>
      <c r="Z99" s="94" t="s">
        <v>256</v>
      </c>
      <c r="AA99" s="94">
        <v>60</v>
      </c>
      <c r="AC99" s="94" t="s">
        <v>16</v>
      </c>
      <c r="AD99" s="94">
        <v>11627</v>
      </c>
    </row>
    <row r="100" spans="1:30" x14ac:dyDescent="0.25">
      <c r="A100" s="62" t="s">
        <v>17</v>
      </c>
      <c r="B100" s="62" t="s">
        <v>268</v>
      </c>
      <c r="C100" s="30">
        <f t="shared" si="31"/>
        <v>1152</v>
      </c>
      <c r="D100" s="10">
        <f t="shared" si="32"/>
        <v>658</v>
      </c>
      <c r="E100" s="64">
        <f t="shared" si="33"/>
        <v>40</v>
      </c>
      <c r="F100" s="3">
        <f t="shared" si="34"/>
        <v>23</v>
      </c>
      <c r="G100" s="3">
        <f t="shared" si="35"/>
        <v>3</v>
      </c>
      <c r="H100" s="3">
        <f t="shared" si="36"/>
        <v>66</v>
      </c>
      <c r="I100" s="30">
        <f t="shared" si="37"/>
        <v>494</v>
      </c>
      <c r="J100" s="2">
        <f t="shared" si="30"/>
        <v>5</v>
      </c>
      <c r="K100" s="77">
        <f t="shared" si="38"/>
        <v>71</v>
      </c>
      <c r="L100" s="96">
        <f t="shared" si="39"/>
        <v>66</v>
      </c>
      <c r="M100" s="96">
        <f t="shared" si="40"/>
        <v>39</v>
      </c>
      <c r="N100" s="149">
        <f t="shared" si="41"/>
        <v>65</v>
      </c>
      <c r="O100" s="96"/>
      <c r="P100" s="144">
        <f t="shared" si="42"/>
        <v>1</v>
      </c>
      <c r="Z100" s="94" t="s">
        <v>16</v>
      </c>
      <c r="AA100" s="94">
        <v>2007</v>
      </c>
      <c r="AC100" s="94" t="s">
        <v>257</v>
      </c>
      <c r="AD100" s="94">
        <v>2812</v>
      </c>
    </row>
    <row r="101" spans="1:30" x14ac:dyDescent="0.25">
      <c r="A101" s="62" t="s">
        <v>17</v>
      </c>
      <c r="B101" s="62" t="s">
        <v>269</v>
      </c>
      <c r="C101" s="30">
        <f t="shared" si="31"/>
        <v>1281</v>
      </c>
      <c r="D101" s="10">
        <f t="shared" si="32"/>
        <v>501</v>
      </c>
      <c r="E101" s="64">
        <f t="shared" si="33"/>
        <v>30</v>
      </c>
      <c r="F101" s="3">
        <f t="shared" si="34"/>
        <v>18</v>
      </c>
      <c r="G101" s="3">
        <f t="shared" si="35"/>
        <v>3</v>
      </c>
      <c r="H101" s="3">
        <f t="shared" si="36"/>
        <v>51</v>
      </c>
      <c r="I101" s="30">
        <f t="shared" si="37"/>
        <v>780</v>
      </c>
      <c r="J101" s="2">
        <f t="shared" si="30"/>
        <v>8</v>
      </c>
      <c r="K101" s="77">
        <f t="shared" si="38"/>
        <v>59</v>
      </c>
      <c r="L101" s="96">
        <f t="shared" si="39"/>
        <v>51</v>
      </c>
      <c r="M101" s="96">
        <f t="shared" si="40"/>
        <v>30</v>
      </c>
      <c r="N101" s="149">
        <f t="shared" si="41"/>
        <v>51</v>
      </c>
      <c r="O101" s="96"/>
      <c r="P101" s="144">
        <f t="shared" si="42"/>
        <v>0</v>
      </c>
      <c r="Z101" s="94" t="s">
        <v>257</v>
      </c>
      <c r="AA101" s="94">
        <v>276</v>
      </c>
      <c r="AC101" s="94" t="s">
        <v>258</v>
      </c>
      <c r="AD101" s="94">
        <v>576</v>
      </c>
    </row>
    <row r="102" spans="1:30" x14ac:dyDescent="0.25">
      <c r="A102" s="62" t="s">
        <v>17</v>
      </c>
      <c r="B102" s="62" t="s">
        <v>270</v>
      </c>
      <c r="C102" s="30">
        <f t="shared" si="31"/>
        <v>1835</v>
      </c>
      <c r="D102" s="10">
        <f t="shared" si="32"/>
        <v>871</v>
      </c>
      <c r="E102" s="64">
        <f t="shared" si="33"/>
        <v>54</v>
      </c>
      <c r="F102" s="3">
        <f t="shared" si="34"/>
        <v>30</v>
      </c>
      <c r="G102" s="3">
        <f t="shared" si="35"/>
        <v>4</v>
      </c>
      <c r="H102" s="3">
        <f t="shared" si="36"/>
        <v>88</v>
      </c>
      <c r="I102" s="30">
        <f t="shared" si="37"/>
        <v>964</v>
      </c>
      <c r="J102" s="2">
        <f t="shared" si="30"/>
        <v>10</v>
      </c>
      <c r="K102" s="77">
        <f t="shared" si="38"/>
        <v>98</v>
      </c>
      <c r="L102" s="96">
        <f t="shared" si="39"/>
        <v>88</v>
      </c>
      <c r="M102" s="96">
        <f t="shared" si="40"/>
        <v>52</v>
      </c>
      <c r="N102" s="149">
        <f t="shared" si="41"/>
        <v>86</v>
      </c>
      <c r="O102" s="96"/>
      <c r="P102" s="144">
        <f t="shared" si="42"/>
        <v>2</v>
      </c>
      <c r="Z102" s="94" t="s">
        <v>258</v>
      </c>
      <c r="AA102" s="94">
        <v>298</v>
      </c>
      <c r="AC102" s="94" t="s">
        <v>259</v>
      </c>
      <c r="AD102" s="94">
        <v>2998</v>
      </c>
    </row>
    <row r="103" spans="1:30" x14ac:dyDescent="0.25">
      <c r="A103" s="62" t="s">
        <v>17</v>
      </c>
      <c r="B103" s="62" t="s">
        <v>271</v>
      </c>
      <c r="C103" s="30">
        <f t="shared" si="31"/>
        <v>428</v>
      </c>
      <c r="D103" s="10">
        <f t="shared" si="32"/>
        <v>98</v>
      </c>
      <c r="E103" s="64">
        <f t="shared" si="33"/>
        <v>7</v>
      </c>
      <c r="F103" s="3">
        <f t="shared" si="34"/>
        <v>3</v>
      </c>
      <c r="G103" s="3">
        <f t="shared" si="35"/>
        <v>0</v>
      </c>
      <c r="H103" s="3">
        <f t="shared" si="36"/>
        <v>10</v>
      </c>
      <c r="I103" s="30">
        <f t="shared" si="37"/>
        <v>330</v>
      </c>
      <c r="J103" s="2">
        <f t="shared" si="30"/>
        <v>4</v>
      </c>
      <c r="K103" s="77">
        <f t="shared" si="38"/>
        <v>14</v>
      </c>
      <c r="L103" s="96">
        <f t="shared" si="39"/>
        <v>10</v>
      </c>
      <c r="M103" s="96">
        <f t="shared" si="40"/>
        <v>6</v>
      </c>
      <c r="N103" s="149">
        <f t="shared" si="41"/>
        <v>9</v>
      </c>
      <c r="O103" s="96"/>
      <c r="P103" s="144">
        <f t="shared" si="42"/>
        <v>1</v>
      </c>
      <c r="Z103" s="94" t="s">
        <v>259</v>
      </c>
      <c r="AA103" s="94">
        <v>389</v>
      </c>
      <c r="AC103" s="94" t="s">
        <v>260</v>
      </c>
      <c r="AD103" s="94">
        <v>405</v>
      </c>
    </row>
    <row r="104" spans="1:30" x14ac:dyDescent="0.25">
      <c r="A104" s="62" t="s">
        <v>17</v>
      </c>
      <c r="B104" s="62" t="s">
        <v>272</v>
      </c>
      <c r="C104" s="30">
        <f t="shared" si="31"/>
        <v>244</v>
      </c>
      <c r="D104" s="10">
        <f t="shared" si="32"/>
        <v>114</v>
      </c>
      <c r="E104" s="64">
        <f t="shared" si="33"/>
        <v>7</v>
      </c>
      <c r="F104" s="3">
        <f t="shared" si="34"/>
        <v>4</v>
      </c>
      <c r="G104" s="3">
        <f t="shared" si="35"/>
        <v>1</v>
      </c>
      <c r="H104" s="3">
        <f t="shared" si="36"/>
        <v>12</v>
      </c>
      <c r="I104" s="30">
        <f t="shared" si="37"/>
        <v>130</v>
      </c>
      <c r="J104" s="2">
        <f t="shared" si="30"/>
        <v>2</v>
      </c>
      <c r="K104" s="77">
        <f t="shared" si="38"/>
        <v>14</v>
      </c>
      <c r="L104" s="96">
        <f t="shared" si="39"/>
        <v>12</v>
      </c>
      <c r="M104" s="96">
        <f t="shared" si="40"/>
        <v>7</v>
      </c>
      <c r="N104" s="149">
        <f t="shared" si="41"/>
        <v>12</v>
      </c>
      <c r="O104" s="96"/>
      <c r="P104" s="144">
        <f t="shared" si="42"/>
        <v>0</v>
      </c>
      <c r="Z104" s="94" t="s">
        <v>260</v>
      </c>
      <c r="AA104" s="94">
        <v>159</v>
      </c>
      <c r="AC104" s="94" t="s">
        <v>261</v>
      </c>
      <c r="AD104" s="94">
        <v>1869</v>
      </c>
    </row>
    <row r="105" spans="1:30" x14ac:dyDescent="0.25">
      <c r="A105" s="62" t="s">
        <v>17</v>
      </c>
      <c r="B105" s="62" t="s">
        <v>273</v>
      </c>
      <c r="C105" s="30">
        <f t="shared" si="31"/>
        <v>451</v>
      </c>
      <c r="D105" s="10">
        <f t="shared" si="32"/>
        <v>332</v>
      </c>
      <c r="E105" s="64">
        <f t="shared" si="33"/>
        <v>20</v>
      </c>
      <c r="F105" s="3">
        <f t="shared" si="34"/>
        <v>12</v>
      </c>
      <c r="G105" s="3">
        <f t="shared" si="35"/>
        <v>2</v>
      </c>
      <c r="H105" s="3">
        <f t="shared" si="36"/>
        <v>34</v>
      </c>
      <c r="I105" s="30">
        <f t="shared" si="37"/>
        <v>119</v>
      </c>
      <c r="J105" s="2">
        <f t="shared" si="30"/>
        <v>2</v>
      </c>
      <c r="K105" s="77">
        <f t="shared" si="38"/>
        <v>36</v>
      </c>
      <c r="L105" s="96">
        <f t="shared" si="39"/>
        <v>34</v>
      </c>
      <c r="M105" s="96">
        <f t="shared" si="40"/>
        <v>20</v>
      </c>
      <c r="N105" s="149">
        <f t="shared" si="41"/>
        <v>34</v>
      </c>
      <c r="O105" s="96"/>
      <c r="P105" s="144">
        <f t="shared" si="42"/>
        <v>0</v>
      </c>
      <c r="Z105" s="94" t="s">
        <v>261</v>
      </c>
      <c r="AA105" s="94">
        <v>310</v>
      </c>
      <c r="AC105" s="94" t="s">
        <v>262</v>
      </c>
      <c r="AD105" s="94">
        <v>768</v>
      </c>
    </row>
    <row r="106" spans="1:30" x14ac:dyDescent="0.25">
      <c r="A106" s="62" t="s">
        <v>18</v>
      </c>
      <c r="B106" s="62" t="s">
        <v>274</v>
      </c>
      <c r="C106" s="30">
        <f t="shared" si="31"/>
        <v>553</v>
      </c>
      <c r="D106" s="10">
        <f t="shared" si="32"/>
        <v>98</v>
      </c>
      <c r="E106" s="64">
        <f t="shared" si="33"/>
        <v>7</v>
      </c>
      <c r="F106" s="3">
        <f t="shared" si="34"/>
        <v>3</v>
      </c>
      <c r="G106" s="3">
        <f t="shared" si="35"/>
        <v>0</v>
      </c>
      <c r="H106" s="3">
        <f t="shared" si="36"/>
        <v>10</v>
      </c>
      <c r="I106" s="30">
        <f t="shared" si="37"/>
        <v>455</v>
      </c>
      <c r="J106" s="2">
        <f t="shared" si="30"/>
        <v>5</v>
      </c>
      <c r="K106" s="77">
        <f t="shared" si="38"/>
        <v>15</v>
      </c>
      <c r="L106" s="96">
        <f t="shared" si="39"/>
        <v>10</v>
      </c>
      <c r="M106" s="96">
        <f t="shared" si="40"/>
        <v>6</v>
      </c>
      <c r="N106" s="149">
        <f t="shared" si="41"/>
        <v>9</v>
      </c>
      <c r="O106" s="96"/>
      <c r="P106" s="144">
        <f t="shared" si="42"/>
        <v>1</v>
      </c>
      <c r="Z106" s="94" t="s">
        <v>262</v>
      </c>
      <c r="AA106" s="94">
        <v>72</v>
      </c>
      <c r="AC106" s="94" t="s">
        <v>263</v>
      </c>
      <c r="AD106" s="94">
        <v>615</v>
      </c>
    </row>
    <row r="107" spans="1:30" x14ac:dyDescent="0.25">
      <c r="A107" s="62" t="s">
        <v>18</v>
      </c>
      <c r="B107" s="62" t="s">
        <v>275</v>
      </c>
      <c r="C107" s="30">
        <f t="shared" si="31"/>
        <v>760</v>
      </c>
      <c r="D107" s="10">
        <f t="shared" si="32"/>
        <v>215</v>
      </c>
      <c r="E107" s="64">
        <f t="shared" si="33"/>
        <v>13</v>
      </c>
      <c r="F107" s="3">
        <f t="shared" si="34"/>
        <v>8</v>
      </c>
      <c r="G107" s="3">
        <f t="shared" si="35"/>
        <v>1</v>
      </c>
      <c r="H107" s="3">
        <f t="shared" si="36"/>
        <v>22</v>
      </c>
      <c r="I107" s="30">
        <f t="shared" si="37"/>
        <v>545</v>
      </c>
      <c r="J107" s="2">
        <f t="shared" si="30"/>
        <v>6</v>
      </c>
      <c r="K107" s="77">
        <f t="shared" si="38"/>
        <v>28</v>
      </c>
      <c r="L107" s="96">
        <f t="shared" si="39"/>
        <v>22</v>
      </c>
      <c r="M107" s="96">
        <f t="shared" si="40"/>
        <v>13</v>
      </c>
      <c r="N107" s="149">
        <f t="shared" si="41"/>
        <v>22</v>
      </c>
      <c r="O107" s="96"/>
      <c r="P107" s="144">
        <f t="shared" si="42"/>
        <v>0</v>
      </c>
      <c r="Z107" s="94" t="s">
        <v>263</v>
      </c>
      <c r="AA107" s="94">
        <v>164</v>
      </c>
      <c r="AC107" s="94" t="s">
        <v>264</v>
      </c>
      <c r="AD107" s="94">
        <v>1584</v>
      </c>
    </row>
    <row r="108" spans="1:30" x14ac:dyDescent="0.25">
      <c r="A108" s="62" t="s">
        <v>18</v>
      </c>
      <c r="B108" s="62" t="s">
        <v>276</v>
      </c>
      <c r="C108" s="30">
        <f t="shared" si="31"/>
        <v>1550</v>
      </c>
      <c r="D108" s="10">
        <f t="shared" si="32"/>
        <v>868</v>
      </c>
      <c r="E108" s="64">
        <f t="shared" si="33"/>
        <v>53</v>
      </c>
      <c r="F108" s="3">
        <f t="shared" si="34"/>
        <v>30</v>
      </c>
      <c r="G108" s="3">
        <f t="shared" si="35"/>
        <v>4</v>
      </c>
      <c r="H108" s="3">
        <f t="shared" si="36"/>
        <v>87</v>
      </c>
      <c r="I108" s="30">
        <f t="shared" si="37"/>
        <v>682</v>
      </c>
      <c r="J108" s="2">
        <f t="shared" si="30"/>
        <v>7</v>
      </c>
      <c r="K108" s="77">
        <f t="shared" si="38"/>
        <v>94</v>
      </c>
      <c r="L108" s="96">
        <f t="shared" si="39"/>
        <v>87</v>
      </c>
      <c r="M108" s="96">
        <f t="shared" si="40"/>
        <v>52</v>
      </c>
      <c r="N108" s="149">
        <f t="shared" si="41"/>
        <v>86</v>
      </c>
      <c r="O108" s="96"/>
      <c r="P108" s="144">
        <f t="shared" si="42"/>
        <v>1</v>
      </c>
      <c r="Z108" s="94" t="s">
        <v>264</v>
      </c>
      <c r="AA108" s="94">
        <v>339</v>
      </c>
      <c r="AC108" s="94" t="s">
        <v>17</v>
      </c>
      <c r="AD108" s="94">
        <v>3662</v>
      </c>
    </row>
    <row r="109" spans="1:30" x14ac:dyDescent="0.25">
      <c r="A109" s="62" t="s">
        <v>19</v>
      </c>
      <c r="B109" s="62" t="s">
        <v>277</v>
      </c>
      <c r="C109" s="30">
        <f t="shared" si="31"/>
        <v>2175</v>
      </c>
      <c r="D109" s="10">
        <f t="shared" si="32"/>
        <v>200</v>
      </c>
      <c r="E109" s="64">
        <f t="shared" si="33"/>
        <v>12</v>
      </c>
      <c r="F109" s="3">
        <f t="shared" si="34"/>
        <v>7</v>
      </c>
      <c r="G109" s="3">
        <f t="shared" si="35"/>
        <v>1</v>
      </c>
      <c r="H109" s="3">
        <f t="shared" si="36"/>
        <v>20</v>
      </c>
      <c r="I109" s="30">
        <f t="shared" si="37"/>
        <v>1975</v>
      </c>
      <c r="J109" s="2">
        <f t="shared" si="30"/>
        <v>20</v>
      </c>
      <c r="K109" s="77">
        <f t="shared" si="38"/>
        <v>40</v>
      </c>
      <c r="L109" s="96">
        <f t="shared" si="39"/>
        <v>20</v>
      </c>
      <c r="M109" s="96">
        <f t="shared" si="40"/>
        <v>12</v>
      </c>
      <c r="N109" s="149">
        <f t="shared" si="41"/>
        <v>20</v>
      </c>
      <c r="O109" s="96"/>
      <c r="P109" s="144">
        <f t="shared" si="42"/>
        <v>0</v>
      </c>
      <c r="Z109" s="94" t="s">
        <v>17</v>
      </c>
      <c r="AA109" s="94">
        <v>3439</v>
      </c>
      <c r="AC109" s="94" t="s">
        <v>265</v>
      </c>
      <c r="AD109" s="94">
        <v>460</v>
      </c>
    </row>
    <row r="110" spans="1:30" x14ac:dyDescent="0.25">
      <c r="A110" s="62" t="s">
        <v>20</v>
      </c>
      <c r="B110" s="62" t="s">
        <v>278</v>
      </c>
      <c r="C110" s="30">
        <f t="shared" si="31"/>
        <v>513</v>
      </c>
      <c r="D110" s="10">
        <f t="shared" si="32"/>
        <v>128</v>
      </c>
      <c r="E110" s="64">
        <f t="shared" si="33"/>
        <v>8</v>
      </c>
      <c r="F110" s="3">
        <f t="shared" si="34"/>
        <v>4</v>
      </c>
      <c r="G110" s="3">
        <f t="shared" si="35"/>
        <v>1</v>
      </c>
      <c r="H110" s="3">
        <f t="shared" si="36"/>
        <v>13</v>
      </c>
      <c r="I110" s="30">
        <f t="shared" si="37"/>
        <v>385</v>
      </c>
      <c r="J110" s="2">
        <f t="shared" si="30"/>
        <v>4</v>
      </c>
      <c r="K110" s="77">
        <f t="shared" si="38"/>
        <v>17</v>
      </c>
      <c r="L110" s="96">
        <f t="shared" si="39"/>
        <v>13</v>
      </c>
      <c r="M110" s="96">
        <f t="shared" si="40"/>
        <v>8</v>
      </c>
      <c r="N110" s="149">
        <f t="shared" si="41"/>
        <v>13</v>
      </c>
      <c r="O110" s="96"/>
      <c r="P110" s="144">
        <f t="shared" si="42"/>
        <v>0</v>
      </c>
      <c r="Z110" s="94" t="s">
        <v>265</v>
      </c>
      <c r="AA110" s="94">
        <v>284</v>
      </c>
      <c r="AC110" s="94" t="s">
        <v>266</v>
      </c>
      <c r="AD110" s="94">
        <v>269</v>
      </c>
    </row>
    <row r="111" spans="1:30" x14ac:dyDescent="0.25">
      <c r="A111" s="62" t="s">
        <v>21</v>
      </c>
      <c r="B111" s="62" t="s">
        <v>279</v>
      </c>
      <c r="C111" s="30">
        <f t="shared" si="31"/>
        <v>774</v>
      </c>
      <c r="D111" s="10">
        <f t="shared" si="32"/>
        <v>128</v>
      </c>
      <c r="E111" s="64">
        <f t="shared" si="33"/>
        <v>8</v>
      </c>
      <c r="F111" s="3">
        <f t="shared" si="34"/>
        <v>4</v>
      </c>
      <c r="G111" s="3">
        <f t="shared" si="35"/>
        <v>1</v>
      </c>
      <c r="H111" s="3">
        <f t="shared" si="36"/>
        <v>13</v>
      </c>
      <c r="I111" s="30">
        <f t="shared" si="37"/>
        <v>646</v>
      </c>
      <c r="J111" s="2">
        <f t="shared" si="30"/>
        <v>7</v>
      </c>
      <c r="K111" s="77">
        <f t="shared" si="38"/>
        <v>20</v>
      </c>
      <c r="L111" s="96">
        <f t="shared" si="39"/>
        <v>13</v>
      </c>
      <c r="M111" s="96">
        <f t="shared" si="40"/>
        <v>8</v>
      </c>
      <c r="N111" s="149">
        <f t="shared" si="41"/>
        <v>13</v>
      </c>
      <c r="O111" s="96"/>
      <c r="P111" s="144">
        <f t="shared" si="42"/>
        <v>0</v>
      </c>
      <c r="Z111" s="94" t="s">
        <v>266</v>
      </c>
      <c r="AA111" s="94">
        <v>153</v>
      </c>
      <c r="AC111" s="94" t="s">
        <v>267</v>
      </c>
      <c r="AD111" s="94">
        <v>359</v>
      </c>
    </row>
    <row r="112" spans="1:30" x14ac:dyDescent="0.25">
      <c r="A112" s="62" t="s">
        <v>21</v>
      </c>
      <c r="B112" s="62" t="s">
        <v>280</v>
      </c>
      <c r="C112" s="30">
        <f t="shared" si="31"/>
        <v>1228</v>
      </c>
      <c r="D112" s="10">
        <f t="shared" si="32"/>
        <v>263</v>
      </c>
      <c r="E112" s="64">
        <f t="shared" si="33"/>
        <v>17</v>
      </c>
      <c r="F112" s="3">
        <f t="shared" si="34"/>
        <v>9</v>
      </c>
      <c r="G112" s="3">
        <f t="shared" si="35"/>
        <v>1</v>
      </c>
      <c r="H112" s="3">
        <f t="shared" si="36"/>
        <v>27</v>
      </c>
      <c r="I112" s="30">
        <f t="shared" si="37"/>
        <v>965</v>
      </c>
      <c r="J112" s="2">
        <f t="shared" si="30"/>
        <v>10</v>
      </c>
      <c r="K112" s="77">
        <f t="shared" si="38"/>
        <v>37</v>
      </c>
      <c r="L112" s="96">
        <f t="shared" si="39"/>
        <v>27</v>
      </c>
      <c r="M112" s="96">
        <f t="shared" si="40"/>
        <v>16</v>
      </c>
      <c r="N112" s="149">
        <f t="shared" si="41"/>
        <v>26</v>
      </c>
      <c r="O112" s="96"/>
      <c r="P112" s="144">
        <f t="shared" si="42"/>
        <v>1</v>
      </c>
      <c r="Z112" s="94" t="s">
        <v>267</v>
      </c>
      <c r="AA112" s="94">
        <v>185</v>
      </c>
      <c r="AC112" s="94" t="s">
        <v>268</v>
      </c>
      <c r="AD112" s="94">
        <v>658</v>
      </c>
    </row>
    <row r="113" spans="1:30" x14ac:dyDescent="0.25">
      <c r="A113" s="62" t="s">
        <v>22</v>
      </c>
      <c r="B113" s="62" t="s">
        <v>281</v>
      </c>
      <c r="C113" s="30">
        <f t="shared" si="31"/>
        <v>130</v>
      </c>
      <c r="D113" s="10">
        <f t="shared" si="32"/>
        <v>6</v>
      </c>
      <c r="E113" s="64">
        <f t="shared" si="33"/>
        <v>1</v>
      </c>
      <c r="F113" s="3">
        <f t="shared" si="34"/>
        <v>0</v>
      </c>
      <c r="G113" s="3">
        <f t="shared" si="35"/>
        <v>0</v>
      </c>
      <c r="H113" s="3">
        <f t="shared" si="36"/>
        <v>1</v>
      </c>
      <c r="I113" s="30">
        <f t="shared" si="37"/>
        <v>124</v>
      </c>
      <c r="J113" s="2">
        <f t="shared" si="30"/>
        <v>2</v>
      </c>
      <c r="K113" s="77">
        <f t="shared" si="38"/>
        <v>3</v>
      </c>
      <c r="L113" s="96">
        <f t="shared" si="39"/>
        <v>1</v>
      </c>
      <c r="M113" s="96">
        <f t="shared" si="40"/>
        <v>0</v>
      </c>
      <c r="N113" s="149">
        <f t="shared" si="41"/>
        <v>0</v>
      </c>
      <c r="O113" s="96"/>
      <c r="P113" s="144">
        <f t="shared" si="42"/>
        <v>1</v>
      </c>
      <c r="Z113" s="94" t="s">
        <v>268</v>
      </c>
      <c r="AA113" s="94">
        <v>494</v>
      </c>
      <c r="AC113" s="94" t="s">
        <v>269</v>
      </c>
      <c r="AD113" s="94">
        <v>501</v>
      </c>
    </row>
    <row r="114" spans="1:30" x14ac:dyDescent="0.25">
      <c r="A114" s="62" t="s">
        <v>23</v>
      </c>
      <c r="B114" s="62" t="s">
        <v>282</v>
      </c>
      <c r="C114" s="30">
        <f t="shared" si="31"/>
        <v>308</v>
      </c>
      <c r="D114" s="10">
        <f t="shared" si="32"/>
        <v>47</v>
      </c>
      <c r="E114" s="64">
        <f t="shared" si="33"/>
        <v>3</v>
      </c>
      <c r="F114" s="3">
        <f t="shared" si="34"/>
        <v>2</v>
      </c>
      <c r="G114" s="3">
        <f t="shared" si="35"/>
        <v>0</v>
      </c>
      <c r="H114" s="3">
        <f t="shared" si="36"/>
        <v>5</v>
      </c>
      <c r="I114" s="30">
        <f t="shared" si="37"/>
        <v>261</v>
      </c>
      <c r="J114" s="2">
        <f t="shared" si="30"/>
        <v>3</v>
      </c>
      <c r="K114" s="77">
        <f t="shared" si="38"/>
        <v>8</v>
      </c>
      <c r="L114" s="96">
        <f t="shared" si="39"/>
        <v>5</v>
      </c>
      <c r="M114" s="96">
        <f t="shared" si="40"/>
        <v>3</v>
      </c>
      <c r="N114" s="149">
        <f t="shared" si="41"/>
        <v>5</v>
      </c>
      <c r="O114" s="96"/>
      <c r="P114" s="144">
        <f t="shared" si="42"/>
        <v>0</v>
      </c>
      <c r="Z114" s="94" t="s">
        <v>269</v>
      </c>
      <c r="AA114" s="94">
        <v>780</v>
      </c>
      <c r="AC114" s="94" t="s">
        <v>270</v>
      </c>
      <c r="AD114" s="94">
        <v>871</v>
      </c>
    </row>
    <row r="115" spans="1:30" x14ac:dyDescent="0.25">
      <c r="A115" s="62" t="s">
        <v>23</v>
      </c>
      <c r="B115" s="62" t="s">
        <v>283</v>
      </c>
      <c r="C115" s="30">
        <f t="shared" si="31"/>
        <v>145</v>
      </c>
      <c r="D115" s="10">
        <f t="shared" si="32"/>
        <v>33</v>
      </c>
      <c r="E115" s="64">
        <f t="shared" si="33"/>
        <v>3</v>
      </c>
      <c r="F115" s="3">
        <f t="shared" si="34"/>
        <v>1</v>
      </c>
      <c r="G115" s="3">
        <f t="shared" si="35"/>
        <v>0</v>
      </c>
      <c r="H115" s="3">
        <f t="shared" si="36"/>
        <v>4</v>
      </c>
      <c r="I115" s="30">
        <f t="shared" si="37"/>
        <v>112</v>
      </c>
      <c r="J115" s="2">
        <f t="shared" si="30"/>
        <v>2</v>
      </c>
      <c r="K115" s="77">
        <f t="shared" si="38"/>
        <v>6</v>
      </c>
      <c r="L115" s="96">
        <f t="shared" si="39"/>
        <v>4</v>
      </c>
      <c r="M115" s="96">
        <f t="shared" si="40"/>
        <v>2</v>
      </c>
      <c r="N115" s="149">
        <f t="shared" si="41"/>
        <v>3</v>
      </c>
      <c r="O115" s="96"/>
      <c r="P115" s="144">
        <f t="shared" si="42"/>
        <v>1</v>
      </c>
      <c r="Z115" s="94" t="s">
        <v>270</v>
      </c>
      <c r="AA115" s="94">
        <v>964</v>
      </c>
      <c r="AC115" s="94" t="s">
        <v>271</v>
      </c>
      <c r="AD115" s="94">
        <v>98</v>
      </c>
    </row>
    <row r="116" spans="1:30" x14ac:dyDescent="0.25">
      <c r="A116" s="62" t="s">
        <v>23</v>
      </c>
      <c r="B116" s="62" t="s">
        <v>284</v>
      </c>
      <c r="C116" s="30">
        <f t="shared" si="31"/>
        <v>27</v>
      </c>
      <c r="D116" s="10">
        <f t="shared" si="32"/>
        <v>1</v>
      </c>
      <c r="E116" s="64">
        <f t="shared" si="33"/>
        <v>1</v>
      </c>
      <c r="F116" s="3">
        <f t="shared" si="34"/>
        <v>0</v>
      </c>
      <c r="G116" s="3">
        <f t="shared" si="35"/>
        <v>0</v>
      </c>
      <c r="H116" s="3">
        <f t="shared" si="36"/>
        <v>1</v>
      </c>
      <c r="I116" s="30">
        <f t="shared" si="37"/>
        <v>26</v>
      </c>
      <c r="J116" s="2">
        <f t="shared" si="30"/>
        <v>1</v>
      </c>
      <c r="K116" s="77">
        <f t="shared" si="38"/>
        <v>2</v>
      </c>
      <c r="L116" s="96">
        <f t="shared" si="39"/>
        <v>1</v>
      </c>
      <c r="M116" s="96">
        <f t="shared" si="40"/>
        <v>0</v>
      </c>
      <c r="N116" s="149">
        <f t="shared" si="41"/>
        <v>0</v>
      </c>
      <c r="O116" s="96"/>
      <c r="P116" s="144">
        <f t="shared" si="42"/>
        <v>1</v>
      </c>
      <c r="Z116" s="94" t="s">
        <v>271</v>
      </c>
      <c r="AA116" s="94">
        <v>330</v>
      </c>
      <c r="AC116" s="94" t="s">
        <v>272</v>
      </c>
      <c r="AD116" s="94">
        <v>114</v>
      </c>
    </row>
    <row r="117" spans="1:30" x14ac:dyDescent="0.25">
      <c r="A117" s="62" t="s">
        <v>23</v>
      </c>
      <c r="B117" s="62" t="s">
        <v>285</v>
      </c>
      <c r="C117" s="30">
        <f t="shared" si="31"/>
        <v>9</v>
      </c>
      <c r="D117" s="10">
        <f t="shared" si="32"/>
        <v>0</v>
      </c>
      <c r="E117" s="64">
        <f t="shared" si="33"/>
        <v>0</v>
      </c>
      <c r="F117" s="3">
        <f t="shared" si="34"/>
        <v>0</v>
      </c>
      <c r="G117" s="3">
        <f t="shared" si="35"/>
        <v>0</v>
      </c>
      <c r="H117" s="3">
        <f t="shared" si="36"/>
        <v>0</v>
      </c>
      <c r="I117" s="30">
        <f t="shared" si="37"/>
        <v>9</v>
      </c>
      <c r="J117" s="2">
        <f t="shared" si="30"/>
        <v>1</v>
      </c>
      <c r="K117" s="77">
        <f t="shared" si="38"/>
        <v>1</v>
      </c>
      <c r="L117" s="96">
        <f t="shared" si="39"/>
        <v>0</v>
      </c>
      <c r="M117" s="96">
        <f t="shared" si="40"/>
        <v>0</v>
      </c>
      <c r="N117" s="149">
        <f t="shared" si="41"/>
        <v>0</v>
      </c>
      <c r="O117" s="96"/>
      <c r="P117" s="144">
        <f t="shared" si="42"/>
        <v>0</v>
      </c>
      <c r="Z117" s="94" t="s">
        <v>272</v>
      </c>
      <c r="AA117" s="94">
        <v>130</v>
      </c>
      <c r="AC117" s="94" t="s">
        <v>273</v>
      </c>
      <c r="AD117" s="94">
        <v>332</v>
      </c>
    </row>
    <row r="118" spans="1:30" x14ac:dyDescent="0.25">
      <c r="A118" s="62" t="s">
        <v>23</v>
      </c>
      <c r="B118" s="62" t="s">
        <v>286</v>
      </c>
      <c r="C118" s="30">
        <f t="shared" si="31"/>
        <v>37</v>
      </c>
      <c r="D118" s="10">
        <f t="shared" si="32"/>
        <v>24</v>
      </c>
      <c r="E118" s="64">
        <f t="shared" si="33"/>
        <v>2</v>
      </c>
      <c r="F118" s="3">
        <f t="shared" si="34"/>
        <v>1</v>
      </c>
      <c r="G118" s="3">
        <f t="shared" si="35"/>
        <v>0</v>
      </c>
      <c r="H118" s="3">
        <f t="shared" si="36"/>
        <v>3</v>
      </c>
      <c r="I118" s="30">
        <f t="shared" si="37"/>
        <v>13</v>
      </c>
      <c r="J118" s="2">
        <f t="shared" si="30"/>
        <v>1</v>
      </c>
      <c r="K118" s="77">
        <f t="shared" si="38"/>
        <v>4</v>
      </c>
      <c r="L118" s="96">
        <f t="shared" si="39"/>
        <v>3</v>
      </c>
      <c r="M118" s="96">
        <f t="shared" si="40"/>
        <v>1</v>
      </c>
      <c r="N118" s="149">
        <f t="shared" si="41"/>
        <v>2</v>
      </c>
      <c r="O118" s="96"/>
      <c r="P118" s="144">
        <f t="shared" si="42"/>
        <v>1</v>
      </c>
      <c r="Z118" s="94" t="s">
        <v>273</v>
      </c>
      <c r="AA118" s="94">
        <v>119</v>
      </c>
      <c r="AC118" s="94" t="s">
        <v>18</v>
      </c>
      <c r="AD118" s="94">
        <v>1181</v>
      </c>
    </row>
    <row r="119" spans="1:30" x14ac:dyDescent="0.25">
      <c r="A119" s="62" t="s">
        <v>23</v>
      </c>
      <c r="B119" s="62" t="s">
        <v>287</v>
      </c>
      <c r="C119" s="30">
        <f t="shared" si="31"/>
        <v>66</v>
      </c>
      <c r="D119" s="10">
        <f t="shared" si="32"/>
        <v>11</v>
      </c>
      <c r="E119" s="64">
        <f t="shared" si="33"/>
        <v>2</v>
      </c>
      <c r="F119" s="3">
        <f t="shared" si="34"/>
        <v>0</v>
      </c>
      <c r="G119" s="3">
        <f t="shared" si="35"/>
        <v>0</v>
      </c>
      <c r="H119" s="3">
        <f t="shared" si="36"/>
        <v>2</v>
      </c>
      <c r="I119" s="30">
        <f t="shared" si="37"/>
        <v>55</v>
      </c>
      <c r="J119" s="2">
        <f t="shared" si="30"/>
        <v>1</v>
      </c>
      <c r="K119" s="77">
        <f t="shared" si="38"/>
        <v>3</v>
      </c>
      <c r="L119" s="96">
        <f t="shared" si="39"/>
        <v>2</v>
      </c>
      <c r="M119" s="96">
        <f t="shared" si="40"/>
        <v>1</v>
      </c>
      <c r="N119" s="149">
        <f t="shared" si="41"/>
        <v>1</v>
      </c>
      <c r="O119" s="96"/>
      <c r="P119" s="144">
        <f t="shared" si="42"/>
        <v>1</v>
      </c>
      <c r="Z119" s="94" t="s">
        <v>18</v>
      </c>
      <c r="AA119" s="94">
        <v>1682</v>
      </c>
      <c r="AC119" s="94" t="s">
        <v>274</v>
      </c>
      <c r="AD119" s="94">
        <v>98</v>
      </c>
    </row>
    <row r="120" spans="1:30" x14ac:dyDescent="0.25">
      <c r="A120" s="62" t="s">
        <v>23</v>
      </c>
      <c r="B120" s="62" t="s">
        <v>288</v>
      </c>
      <c r="C120" s="30">
        <f t="shared" si="31"/>
        <v>106</v>
      </c>
      <c r="D120" s="10">
        <f t="shared" si="32"/>
        <v>17</v>
      </c>
      <c r="E120" s="64">
        <f t="shared" si="33"/>
        <v>1</v>
      </c>
      <c r="F120" s="3">
        <f t="shared" si="34"/>
        <v>1</v>
      </c>
      <c r="G120" s="3">
        <f t="shared" si="35"/>
        <v>0</v>
      </c>
      <c r="H120" s="3">
        <f t="shared" si="36"/>
        <v>2</v>
      </c>
      <c r="I120" s="30">
        <f t="shared" si="37"/>
        <v>89</v>
      </c>
      <c r="J120" s="2">
        <f t="shared" si="30"/>
        <v>1</v>
      </c>
      <c r="K120" s="77">
        <f t="shared" si="38"/>
        <v>3</v>
      </c>
      <c r="L120" s="96">
        <f t="shared" si="39"/>
        <v>2</v>
      </c>
      <c r="M120" s="96">
        <f t="shared" si="40"/>
        <v>1</v>
      </c>
      <c r="N120" s="149">
        <f t="shared" si="41"/>
        <v>2</v>
      </c>
      <c r="O120" s="96"/>
      <c r="P120" s="144">
        <f t="shared" si="42"/>
        <v>0</v>
      </c>
      <c r="Z120" s="94" t="s">
        <v>274</v>
      </c>
      <c r="AA120" s="94">
        <v>455</v>
      </c>
      <c r="AC120" s="94" t="s">
        <v>275</v>
      </c>
      <c r="AD120" s="94">
        <v>215</v>
      </c>
    </row>
    <row r="121" spans="1:30" x14ac:dyDescent="0.25">
      <c r="A121" s="62" t="s">
        <v>23</v>
      </c>
      <c r="B121" s="62" t="s">
        <v>289</v>
      </c>
      <c r="C121" s="30">
        <f t="shared" si="31"/>
        <v>78</v>
      </c>
      <c r="D121" s="10">
        <f t="shared" si="32"/>
        <v>11</v>
      </c>
      <c r="E121" s="64">
        <f t="shared" si="33"/>
        <v>2</v>
      </c>
      <c r="F121" s="3">
        <f t="shared" si="34"/>
        <v>0</v>
      </c>
      <c r="G121" s="3">
        <f t="shared" si="35"/>
        <v>0</v>
      </c>
      <c r="H121" s="3">
        <f t="shared" si="36"/>
        <v>2</v>
      </c>
      <c r="I121" s="30">
        <f t="shared" si="37"/>
        <v>67</v>
      </c>
      <c r="J121" s="2">
        <f t="shared" si="30"/>
        <v>1</v>
      </c>
      <c r="K121" s="77">
        <f t="shared" si="38"/>
        <v>3</v>
      </c>
      <c r="L121" s="96">
        <f t="shared" si="39"/>
        <v>2</v>
      </c>
      <c r="M121" s="96">
        <f t="shared" si="40"/>
        <v>1</v>
      </c>
      <c r="N121" s="149">
        <f t="shared" si="41"/>
        <v>1</v>
      </c>
      <c r="O121" s="96"/>
      <c r="P121" s="144">
        <f t="shared" si="42"/>
        <v>1</v>
      </c>
      <c r="Z121" s="94" t="s">
        <v>275</v>
      </c>
      <c r="AA121" s="94">
        <v>545</v>
      </c>
      <c r="AC121" s="94" t="s">
        <v>276</v>
      </c>
      <c r="AD121" s="94">
        <v>868</v>
      </c>
    </row>
    <row r="122" spans="1:30" x14ac:dyDescent="0.25">
      <c r="A122" s="62" t="s">
        <v>23</v>
      </c>
      <c r="B122" s="62" t="s">
        <v>290</v>
      </c>
      <c r="C122" s="30">
        <f t="shared" si="31"/>
        <v>234</v>
      </c>
      <c r="D122" s="10">
        <f t="shared" si="32"/>
        <v>47</v>
      </c>
      <c r="E122" s="64">
        <f t="shared" si="33"/>
        <v>3</v>
      </c>
      <c r="F122" s="3">
        <f t="shared" si="34"/>
        <v>2</v>
      </c>
      <c r="G122" s="3">
        <f t="shared" si="35"/>
        <v>0</v>
      </c>
      <c r="H122" s="3">
        <f t="shared" si="36"/>
        <v>5</v>
      </c>
      <c r="I122" s="30">
        <f t="shared" si="37"/>
        <v>187</v>
      </c>
      <c r="J122" s="2">
        <f t="shared" si="30"/>
        <v>2</v>
      </c>
      <c r="K122" s="77">
        <f t="shared" si="38"/>
        <v>7</v>
      </c>
      <c r="L122" s="96">
        <f t="shared" si="39"/>
        <v>5</v>
      </c>
      <c r="M122" s="96">
        <f t="shared" si="40"/>
        <v>3</v>
      </c>
      <c r="N122" s="149">
        <f t="shared" si="41"/>
        <v>5</v>
      </c>
      <c r="O122" s="96"/>
      <c r="P122" s="144">
        <f t="shared" si="42"/>
        <v>0</v>
      </c>
      <c r="Z122" s="94" t="s">
        <v>276</v>
      </c>
      <c r="AA122" s="94">
        <v>682</v>
      </c>
      <c r="AC122" s="94" t="s">
        <v>19</v>
      </c>
      <c r="AD122" s="94">
        <v>200</v>
      </c>
    </row>
    <row r="123" spans="1:30" x14ac:dyDescent="0.25">
      <c r="A123" s="113"/>
      <c r="B123" s="114"/>
      <c r="C123" s="115"/>
      <c r="D123" s="115"/>
      <c r="E123" s="115"/>
      <c r="F123" s="115"/>
      <c r="G123" s="115"/>
      <c r="H123" s="116"/>
      <c r="I123" s="115"/>
      <c r="J123" s="115"/>
      <c r="K123" s="117"/>
      <c r="L123" s="151"/>
      <c r="M123" s="151"/>
      <c r="N123" s="152"/>
      <c r="O123" s="151"/>
      <c r="Z123" s="94" t="s">
        <v>19</v>
      </c>
      <c r="AA123" s="94">
        <v>1975</v>
      </c>
      <c r="AC123" s="94" t="s">
        <v>277</v>
      </c>
      <c r="AD123" s="94">
        <v>200</v>
      </c>
    </row>
    <row r="124" spans="1:30" x14ac:dyDescent="0.25">
      <c r="A124" s="113"/>
      <c r="B124" s="114"/>
      <c r="C124" s="115"/>
      <c r="D124" s="115"/>
      <c r="E124" s="115"/>
      <c r="F124" s="115"/>
      <c r="G124" s="115"/>
      <c r="H124" s="116"/>
      <c r="I124" s="115"/>
      <c r="J124" s="115"/>
      <c r="K124" s="117"/>
      <c r="L124" s="151"/>
      <c r="M124" s="151"/>
      <c r="N124" s="152"/>
      <c r="O124" s="151"/>
      <c r="Z124" s="94" t="s">
        <v>277</v>
      </c>
      <c r="AA124" s="94">
        <v>1975</v>
      </c>
      <c r="AC124" s="94" t="s">
        <v>20</v>
      </c>
      <c r="AD124" s="94">
        <v>128</v>
      </c>
    </row>
    <row r="125" spans="1:30" x14ac:dyDescent="0.25">
      <c r="A125" s="113"/>
      <c r="B125" s="114"/>
      <c r="C125" s="115"/>
      <c r="D125" s="115"/>
      <c r="E125" s="115"/>
      <c r="F125" s="115"/>
      <c r="G125" s="115"/>
      <c r="H125" s="116"/>
      <c r="I125" s="115"/>
      <c r="J125" s="115"/>
      <c r="K125" s="117"/>
      <c r="L125" s="151"/>
      <c r="M125" s="151"/>
      <c r="N125" s="152"/>
      <c r="O125" s="151"/>
      <c r="Z125" s="94" t="s">
        <v>20</v>
      </c>
      <c r="AA125" s="94">
        <v>385</v>
      </c>
      <c r="AC125" s="94" t="s">
        <v>278</v>
      </c>
      <c r="AD125" s="94">
        <v>128</v>
      </c>
    </row>
    <row r="126" spans="1:30" x14ac:dyDescent="0.25">
      <c r="A126" s="69"/>
      <c r="B126" s="99"/>
      <c r="C126" s="29"/>
      <c r="D126" s="8"/>
      <c r="E126" s="8"/>
      <c r="F126" s="8"/>
      <c r="G126" s="8"/>
      <c r="H126" s="8"/>
      <c r="I126" s="8"/>
      <c r="J126" s="8"/>
      <c r="K126" s="8"/>
      <c r="L126" s="96"/>
      <c r="Z126" s="94" t="s">
        <v>278</v>
      </c>
      <c r="AA126" s="94">
        <v>385</v>
      </c>
      <c r="AC126" s="94" t="s">
        <v>21</v>
      </c>
      <c r="AD126" s="94">
        <v>391</v>
      </c>
    </row>
    <row r="127" spans="1:30" ht="15" customHeight="1" x14ac:dyDescent="0.25">
      <c r="A127" s="169" t="s">
        <v>54</v>
      </c>
      <c r="B127" s="119"/>
      <c r="C127" s="81"/>
      <c r="G127" s="33" t="s">
        <v>55</v>
      </c>
      <c r="H127" s="33" t="s">
        <v>56</v>
      </c>
      <c r="K127" s="8"/>
      <c r="L127" s="96"/>
      <c r="Z127" s="94" t="s">
        <v>21</v>
      </c>
      <c r="AA127" s="94">
        <v>1611</v>
      </c>
      <c r="AC127" s="94" t="s">
        <v>279</v>
      </c>
      <c r="AD127" s="94">
        <v>128</v>
      </c>
    </row>
    <row r="128" spans="1:30" x14ac:dyDescent="0.25">
      <c r="A128" s="169"/>
      <c r="B128" s="119"/>
      <c r="C128" s="81"/>
      <c r="D128" s="81"/>
      <c r="E128" s="19"/>
      <c r="F128" s="32" t="s">
        <v>53</v>
      </c>
      <c r="G128" s="31">
        <v>0.1</v>
      </c>
      <c r="H128" s="34">
        <v>0.01</v>
      </c>
      <c r="K128" s="8"/>
      <c r="L128" s="96"/>
      <c r="Z128" s="94" t="s">
        <v>279</v>
      </c>
      <c r="AA128" s="94">
        <v>646</v>
      </c>
      <c r="AC128" s="94" t="s">
        <v>280</v>
      </c>
      <c r="AD128" s="94">
        <v>263</v>
      </c>
    </row>
    <row r="129" spans="26:30" x14ac:dyDescent="0.25">
      <c r="Z129" s="94" t="s">
        <v>280</v>
      </c>
      <c r="AA129" s="94">
        <v>965</v>
      </c>
      <c r="AC129" s="94" t="s">
        <v>22</v>
      </c>
      <c r="AD129" s="94">
        <v>6</v>
      </c>
    </row>
    <row r="130" spans="26:30" x14ac:dyDescent="0.25">
      <c r="Z130" s="94" t="s">
        <v>22</v>
      </c>
      <c r="AA130" s="94">
        <v>124</v>
      </c>
      <c r="AC130" s="94" t="s">
        <v>281</v>
      </c>
      <c r="AD130" s="94">
        <v>6</v>
      </c>
    </row>
    <row r="131" spans="26:30" x14ac:dyDescent="0.25">
      <c r="Z131" s="94" t="s">
        <v>281</v>
      </c>
      <c r="AA131" s="94">
        <v>124</v>
      </c>
      <c r="AC131" s="94" t="s">
        <v>23</v>
      </c>
      <c r="AD131" s="94">
        <v>191</v>
      </c>
    </row>
    <row r="132" spans="26:30" x14ac:dyDescent="0.25">
      <c r="Z132" s="94" t="s">
        <v>23</v>
      </c>
      <c r="AA132" s="94">
        <v>819</v>
      </c>
      <c r="AC132" s="94" t="s">
        <v>282</v>
      </c>
      <c r="AD132" s="94">
        <v>47</v>
      </c>
    </row>
    <row r="133" spans="26:30" x14ac:dyDescent="0.25">
      <c r="Z133" s="94" t="s">
        <v>282</v>
      </c>
      <c r="AA133" s="94">
        <v>261</v>
      </c>
      <c r="AC133" s="94" t="s">
        <v>283</v>
      </c>
      <c r="AD133" s="94">
        <v>33</v>
      </c>
    </row>
    <row r="134" spans="26:30" x14ac:dyDescent="0.25">
      <c r="Z134" s="94" t="s">
        <v>283</v>
      </c>
      <c r="AA134" s="94">
        <v>112</v>
      </c>
      <c r="AC134" s="94" t="s">
        <v>284</v>
      </c>
      <c r="AD134" s="94">
        <v>1</v>
      </c>
    </row>
    <row r="135" spans="26:30" x14ac:dyDescent="0.25">
      <c r="Z135" s="94" t="s">
        <v>284</v>
      </c>
      <c r="AA135" s="94">
        <v>26</v>
      </c>
      <c r="AC135" s="94" t="s">
        <v>286</v>
      </c>
      <c r="AD135" s="94">
        <v>24</v>
      </c>
    </row>
    <row r="136" spans="26:30" x14ac:dyDescent="0.25">
      <c r="Z136" s="94" t="s">
        <v>285</v>
      </c>
      <c r="AA136" s="94">
        <v>9</v>
      </c>
      <c r="AC136" s="94" t="s">
        <v>287</v>
      </c>
      <c r="AD136" s="94">
        <v>11</v>
      </c>
    </row>
    <row r="137" spans="26:30" x14ac:dyDescent="0.25">
      <c r="Z137" s="94" t="s">
        <v>286</v>
      </c>
      <c r="AA137" s="94">
        <v>13</v>
      </c>
      <c r="AC137" s="94" t="s">
        <v>288</v>
      </c>
      <c r="AD137" s="94">
        <v>17</v>
      </c>
    </row>
    <row r="138" spans="26:30" x14ac:dyDescent="0.25">
      <c r="Z138" s="94" t="s">
        <v>287</v>
      </c>
      <c r="AA138" s="94">
        <v>55</v>
      </c>
      <c r="AC138" s="94" t="s">
        <v>289</v>
      </c>
      <c r="AD138" s="94">
        <v>11</v>
      </c>
    </row>
    <row r="139" spans="26:30" x14ac:dyDescent="0.25">
      <c r="Z139" s="94" t="s">
        <v>288</v>
      </c>
      <c r="AA139" s="94">
        <v>89</v>
      </c>
      <c r="AC139" s="94" t="s">
        <v>290</v>
      </c>
      <c r="AD139" s="94">
        <v>47</v>
      </c>
    </row>
    <row r="140" spans="26:30" x14ac:dyDescent="0.25">
      <c r="Z140" s="94" t="s">
        <v>289</v>
      </c>
      <c r="AA140" s="94">
        <v>67</v>
      </c>
      <c r="AC140" s="94" t="s">
        <v>75</v>
      </c>
      <c r="AD140" s="94">
        <v>26404</v>
      </c>
    </row>
    <row r="141" spans="26:30" x14ac:dyDescent="0.25">
      <c r="Z141" s="94" t="s">
        <v>290</v>
      </c>
      <c r="AA141" s="94">
        <v>187</v>
      </c>
    </row>
    <row r="142" spans="26:30" x14ac:dyDescent="0.25">
      <c r="Z142" s="94" t="s">
        <v>75</v>
      </c>
      <c r="AA142" s="94">
        <v>37099</v>
      </c>
    </row>
  </sheetData>
  <mergeCells count="15">
    <mergeCell ref="A127:A128"/>
    <mergeCell ref="E4:E5"/>
    <mergeCell ref="C1:C5"/>
    <mergeCell ref="A1:A5"/>
    <mergeCell ref="D1:D5"/>
    <mergeCell ref="E1:H1"/>
    <mergeCell ref="B1:B5"/>
    <mergeCell ref="I1:I5"/>
    <mergeCell ref="K1:K5"/>
    <mergeCell ref="E2:H2"/>
    <mergeCell ref="E3:H3"/>
    <mergeCell ref="J3:J5"/>
    <mergeCell ref="F4:F5"/>
    <mergeCell ref="G4:G5"/>
    <mergeCell ref="H4:H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127FD-ABB9-4E19-A946-F0F60B27E169}">
  <sheetPr>
    <tabColor rgb="FF002060"/>
  </sheetPr>
  <dimension ref="A1:J30"/>
  <sheetViews>
    <sheetView zoomScale="70" zoomScaleNormal="70" workbookViewId="0">
      <selection activeCell="G31" sqref="G31"/>
    </sheetView>
  </sheetViews>
  <sheetFormatPr defaultRowHeight="15" x14ac:dyDescent="0.25"/>
  <cols>
    <col min="1" max="5" width="30" customWidth="1"/>
    <col min="6" max="6" width="25.42578125" customWidth="1"/>
    <col min="7" max="7" width="29.7109375" customWidth="1"/>
    <col min="8" max="8" width="14.7109375" customWidth="1"/>
    <col min="9" max="9" width="54.140625" customWidth="1"/>
    <col min="10" max="10" width="12" customWidth="1"/>
  </cols>
  <sheetData>
    <row r="1" spans="1:10" x14ac:dyDescent="0.25">
      <c r="A1" s="170" t="s">
        <v>0</v>
      </c>
      <c r="B1" s="170" t="s">
        <v>58</v>
      </c>
      <c r="C1" s="170" t="s">
        <v>150</v>
      </c>
      <c r="D1" s="184" t="s">
        <v>1</v>
      </c>
      <c r="E1" s="185"/>
      <c r="F1" s="185"/>
      <c r="G1" s="186"/>
      <c r="H1" s="170" t="s">
        <v>143</v>
      </c>
      <c r="I1" s="118" t="s">
        <v>1</v>
      </c>
      <c r="J1" s="166" t="s">
        <v>96</v>
      </c>
    </row>
    <row r="2" spans="1:10" ht="75" x14ac:dyDescent="0.25">
      <c r="A2" s="171"/>
      <c r="B2" s="171"/>
      <c r="C2" s="171"/>
      <c r="D2" s="184" t="s">
        <v>154</v>
      </c>
      <c r="E2" s="185"/>
      <c r="F2" s="185"/>
      <c r="G2" s="186"/>
      <c r="H2" s="171"/>
      <c r="I2" s="120" t="s">
        <v>160</v>
      </c>
      <c r="J2" s="166"/>
    </row>
    <row r="3" spans="1:10" x14ac:dyDescent="0.25">
      <c r="A3" s="171"/>
      <c r="B3" s="171"/>
      <c r="C3" s="171"/>
      <c r="D3" s="187" t="str">
        <f>F30*100&amp;"% degli allevamenti di grandi dimensioni"</f>
        <v>10% degli allevamenti di grandi dimensioni</v>
      </c>
      <c r="E3" s="188"/>
      <c r="F3" s="188"/>
      <c r="G3" s="189"/>
      <c r="H3" s="171"/>
      <c r="I3" s="170" t="str">
        <f>G30*100&amp;"% degli allevamenti di piccole dimensioni da controllare"</f>
        <v>1% degli allevamenti di piccole dimensioni da controllare</v>
      </c>
      <c r="J3" s="166"/>
    </row>
    <row r="4" spans="1:10" x14ac:dyDescent="0.25">
      <c r="A4" s="171"/>
      <c r="B4" s="171"/>
      <c r="C4" s="171"/>
      <c r="D4" s="170" t="s">
        <v>98</v>
      </c>
      <c r="E4" s="170" t="s">
        <v>97</v>
      </c>
      <c r="F4" s="170" t="s">
        <v>95</v>
      </c>
      <c r="G4" s="170" t="s">
        <v>24</v>
      </c>
      <c r="H4" s="171"/>
      <c r="I4" s="171"/>
      <c r="J4" s="166"/>
    </row>
    <row r="5" spans="1:10" x14ac:dyDescent="0.25">
      <c r="A5" s="172"/>
      <c r="B5" s="172"/>
      <c r="C5" s="172"/>
      <c r="D5" s="172"/>
      <c r="E5" s="172"/>
      <c r="F5" s="172"/>
      <c r="G5" s="172"/>
      <c r="H5" s="172"/>
      <c r="I5" s="172"/>
      <c r="J5" s="166"/>
    </row>
    <row r="6" spans="1:10" x14ac:dyDescent="0.25">
      <c r="A6" s="27" t="s">
        <v>3</v>
      </c>
      <c r="B6" s="30">
        <f t="shared" ref="B6:B26" si="0">C6+H6</f>
        <v>3220</v>
      </c>
      <c r="C6" s="10">
        <f>SUMIFS(Ovini!D:D,Ovini!$A:$A,'Ovini REG'!$A6)</f>
        <v>688</v>
      </c>
      <c r="D6" s="10">
        <f>SUMIFS(Ovini!E:E,Ovini!$A:$A,'Ovini REG'!$A6)</f>
        <v>45</v>
      </c>
      <c r="E6" s="10">
        <f>SUMIFS(Ovini!F:F,Ovini!$A:$A,'Ovini REG'!$A6)</f>
        <v>23</v>
      </c>
      <c r="F6" s="10">
        <f>SUMIFS(Ovini!G:G,Ovini!$A:$A,'Ovini REG'!$A6)</f>
        <v>3</v>
      </c>
      <c r="G6" s="3">
        <f>SUM(D6:F6)</f>
        <v>71</v>
      </c>
      <c r="H6" s="10">
        <f>SUMIFS(Ovini!I:I,Ovini!$A:$A,'Ovini REG'!$A6)</f>
        <v>2532</v>
      </c>
      <c r="I6" s="10">
        <f>SUMIFS(Ovini!J:J,Ovini!$A:$A,'Ovini REG'!$A6)</f>
        <v>28</v>
      </c>
      <c r="J6" s="77">
        <f>I6+G6</f>
        <v>99</v>
      </c>
    </row>
    <row r="7" spans="1:10" x14ac:dyDescent="0.25">
      <c r="A7" s="27" t="s">
        <v>4</v>
      </c>
      <c r="B7" s="30">
        <f t="shared" si="0"/>
        <v>4536</v>
      </c>
      <c r="C7" s="10">
        <f>SUMIFS(Ovini!D:D,Ovini!$A:$A,'Ovini REG'!$A7)</f>
        <v>1129</v>
      </c>
      <c r="D7" s="10">
        <f>SUMIFS(Ovini!E:E,Ovini!$A:$A,'Ovini REG'!$A7)</f>
        <v>70</v>
      </c>
      <c r="E7" s="10">
        <f>SUMIFS(Ovini!F:F,Ovini!$A:$A,'Ovini REG'!$A7)</f>
        <v>39</v>
      </c>
      <c r="F7" s="10">
        <f>SUMIFS(Ovini!G:G,Ovini!$A:$A,'Ovini REG'!$A7)</f>
        <v>5</v>
      </c>
      <c r="G7" s="3">
        <f t="shared" ref="G7:G27" si="1">SUM(D7:F7)</f>
        <v>114</v>
      </c>
      <c r="H7" s="10">
        <f>SUMIFS(Ovini!I:I,Ovini!$A:$A,'Ovini REG'!$A7)</f>
        <v>3407</v>
      </c>
      <c r="I7" s="10">
        <f>SUMIFS(Ovini!J:J,Ovini!$A:$A,'Ovini REG'!$A7)</f>
        <v>35</v>
      </c>
      <c r="J7" s="77">
        <f t="shared" ref="J7:J26" si="2">I7+G7</f>
        <v>149</v>
      </c>
    </row>
    <row r="8" spans="1:10" x14ac:dyDescent="0.25">
      <c r="A8" s="27" t="s">
        <v>5</v>
      </c>
      <c r="B8" s="30">
        <f t="shared" si="0"/>
        <v>4542</v>
      </c>
      <c r="C8" s="10">
        <f>SUMIFS(Ovini!D:D,Ovini!$A:$A,'Ovini REG'!$A8)</f>
        <v>1378</v>
      </c>
      <c r="D8" s="10">
        <f>SUMIFS(Ovini!E:E,Ovini!$A:$A,'Ovini REG'!$A8)</f>
        <v>86</v>
      </c>
      <c r="E8" s="10">
        <f>SUMIFS(Ovini!F:F,Ovini!$A:$A,'Ovini REG'!$A8)</f>
        <v>48</v>
      </c>
      <c r="F8" s="10">
        <f>SUMIFS(Ovini!G:G,Ovini!$A:$A,'Ovini REG'!$A8)</f>
        <v>6</v>
      </c>
      <c r="G8" s="3">
        <f t="shared" si="1"/>
        <v>140</v>
      </c>
      <c r="H8" s="10">
        <f>SUMIFS(Ovini!I:I,Ovini!$A:$A,'Ovini REG'!$A8)</f>
        <v>3164</v>
      </c>
      <c r="I8" s="10">
        <f>SUMIFS(Ovini!J:J,Ovini!$A:$A,'Ovini REG'!$A8)</f>
        <v>34</v>
      </c>
      <c r="J8" s="77">
        <f t="shared" si="2"/>
        <v>174</v>
      </c>
    </row>
    <row r="9" spans="1:10" x14ac:dyDescent="0.25">
      <c r="A9" s="27" t="s">
        <v>6</v>
      </c>
      <c r="B9" s="30">
        <f t="shared" si="0"/>
        <v>4016</v>
      </c>
      <c r="C9" s="10">
        <f>SUMIFS(Ovini!D:D,Ovini!$A:$A,'Ovini REG'!$A9)</f>
        <v>1015</v>
      </c>
      <c r="D9" s="10">
        <f>SUMIFS(Ovini!E:E,Ovini!$A:$A,'Ovini REG'!$A9)</f>
        <v>64</v>
      </c>
      <c r="E9" s="10">
        <f>SUMIFS(Ovini!F:F,Ovini!$A:$A,'Ovini REG'!$A9)</f>
        <v>35</v>
      </c>
      <c r="F9" s="10">
        <f>SUMIFS(Ovini!G:G,Ovini!$A:$A,'Ovini REG'!$A9)</f>
        <v>5</v>
      </c>
      <c r="G9" s="3">
        <f t="shared" si="1"/>
        <v>104</v>
      </c>
      <c r="H9" s="10">
        <f>SUMIFS(Ovini!I:I,Ovini!$A:$A,'Ovini REG'!$A9)</f>
        <v>3001</v>
      </c>
      <c r="I9" s="10">
        <f>SUMIFS(Ovini!J:J,Ovini!$A:$A,'Ovini REG'!$A9)</f>
        <v>35</v>
      </c>
      <c r="J9" s="77">
        <f t="shared" si="2"/>
        <v>139</v>
      </c>
    </row>
    <row r="10" spans="1:10" x14ac:dyDescent="0.25">
      <c r="A10" s="27" t="s">
        <v>7</v>
      </c>
      <c r="B10" s="30">
        <f t="shared" si="0"/>
        <v>1255</v>
      </c>
      <c r="C10" s="10">
        <f>SUMIFS(Ovini!D:D,Ovini!$A:$A,'Ovini REG'!$A10)</f>
        <v>269</v>
      </c>
      <c r="D10" s="10">
        <f>SUMIFS(Ovini!E:E,Ovini!$A:$A,'Ovini REG'!$A10)</f>
        <v>24</v>
      </c>
      <c r="E10" s="10">
        <f>SUMIFS(Ovini!F:F,Ovini!$A:$A,'Ovini REG'!$A10)</f>
        <v>8</v>
      </c>
      <c r="F10" s="10">
        <f>SUMIFS(Ovini!G:G,Ovini!$A:$A,'Ovini REG'!$A10)</f>
        <v>0</v>
      </c>
      <c r="G10" s="3">
        <f t="shared" si="1"/>
        <v>32</v>
      </c>
      <c r="H10" s="10">
        <f>SUMIFS(Ovini!I:I,Ovini!$A:$A,'Ovini REG'!$A10)</f>
        <v>986</v>
      </c>
      <c r="I10" s="10">
        <f>SUMIFS(Ovini!J:J,Ovini!$A:$A,'Ovini REG'!$A10)</f>
        <v>16</v>
      </c>
      <c r="J10" s="77">
        <f t="shared" si="2"/>
        <v>48</v>
      </c>
    </row>
    <row r="11" spans="1:10" x14ac:dyDescent="0.25">
      <c r="A11" s="27" t="s">
        <v>8</v>
      </c>
      <c r="B11" s="30">
        <f t="shared" si="0"/>
        <v>309</v>
      </c>
      <c r="C11" s="10">
        <f>SUMIFS(Ovini!D:D,Ovini!$A:$A,'Ovini REG'!$A11)</f>
        <v>59</v>
      </c>
      <c r="D11" s="10">
        <f>SUMIFS(Ovini!E:E,Ovini!$A:$A,'Ovini REG'!$A11)</f>
        <v>5</v>
      </c>
      <c r="E11" s="10">
        <f>SUMIFS(Ovini!F:F,Ovini!$A:$A,'Ovini REG'!$A11)</f>
        <v>2</v>
      </c>
      <c r="F11" s="10">
        <f>SUMIFS(Ovini!G:G,Ovini!$A:$A,'Ovini REG'!$A11)</f>
        <v>0</v>
      </c>
      <c r="G11" s="3">
        <f t="shared" si="1"/>
        <v>7</v>
      </c>
      <c r="H11" s="10">
        <f>SUMIFS(Ovini!I:I,Ovini!$A:$A,'Ovini REG'!$A11)</f>
        <v>250</v>
      </c>
      <c r="I11" s="10">
        <f>SUMIFS(Ovini!J:J,Ovini!$A:$A,'Ovini REG'!$A11)</f>
        <v>4</v>
      </c>
      <c r="J11" s="77">
        <f t="shared" si="2"/>
        <v>11</v>
      </c>
    </row>
    <row r="12" spans="1:10" x14ac:dyDescent="0.25">
      <c r="A12" s="27" t="s">
        <v>9</v>
      </c>
      <c r="B12" s="30">
        <f t="shared" si="0"/>
        <v>5113</v>
      </c>
      <c r="C12" s="10">
        <f>SUMIFS(Ovini!D:D,Ovini!$A:$A,'Ovini REG'!$A12)</f>
        <v>1906</v>
      </c>
      <c r="D12" s="10">
        <f>SUMIFS(Ovini!E:E,Ovini!$A:$A,'Ovini REG'!$A12)</f>
        <v>123</v>
      </c>
      <c r="E12" s="10">
        <f>SUMIFS(Ovini!F:F,Ovini!$A:$A,'Ovini REG'!$A12)</f>
        <v>64</v>
      </c>
      <c r="F12" s="10">
        <f>SUMIFS(Ovini!G:G,Ovini!$A:$A,'Ovini REG'!$A12)</f>
        <v>8</v>
      </c>
      <c r="G12" s="3">
        <f t="shared" si="1"/>
        <v>195</v>
      </c>
      <c r="H12" s="10">
        <f>SUMIFS(Ovini!I:I,Ovini!$A:$A,'Ovini REG'!$A12)</f>
        <v>3207</v>
      </c>
      <c r="I12" s="10">
        <f>SUMIFS(Ovini!J:J,Ovini!$A:$A,'Ovini REG'!$A12)</f>
        <v>36</v>
      </c>
      <c r="J12" s="77">
        <f t="shared" si="2"/>
        <v>231</v>
      </c>
    </row>
    <row r="13" spans="1:10" x14ac:dyDescent="0.25">
      <c r="A13" s="27" t="s">
        <v>10</v>
      </c>
      <c r="B13" s="30">
        <f t="shared" si="0"/>
        <v>598</v>
      </c>
      <c r="C13" s="10">
        <f>SUMIFS(Ovini!D:D,Ovini!$A:$A,'Ovini REG'!$A13)</f>
        <v>31</v>
      </c>
      <c r="D13" s="10">
        <f>SUMIFS(Ovini!E:E,Ovini!$A:$A,'Ovini REG'!$A13)</f>
        <v>6</v>
      </c>
      <c r="E13" s="10">
        <f>SUMIFS(Ovini!F:F,Ovini!$A:$A,'Ovini REG'!$A13)</f>
        <v>0</v>
      </c>
      <c r="F13" s="10">
        <f>SUMIFS(Ovini!G:G,Ovini!$A:$A,'Ovini REG'!$A13)</f>
        <v>0</v>
      </c>
      <c r="G13" s="3">
        <f t="shared" si="1"/>
        <v>6</v>
      </c>
      <c r="H13" s="10">
        <f>SUMIFS(Ovini!I:I,Ovini!$A:$A,'Ovini REG'!$A13)</f>
        <v>567</v>
      </c>
      <c r="I13" s="10">
        <f>SUMIFS(Ovini!J:J,Ovini!$A:$A,'Ovini REG'!$A13)</f>
        <v>8</v>
      </c>
      <c r="J13" s="77">
        <f t="shared" si="2"/>
        <v>14</v>
      </c>
    </row>
    <row r="14" spans="1:10" x14ac:dyDescent="0.25">
      <c r="A14" s="27" t="s">
        <v>11</v>
      </c>
      <c r="B14" s="30">
        <f t="shared" si="0"/>
        <v>2803</v>
      </c>
      <c r="C14" s="10">
        <f>SUMIFS(Ovini!D:D,Ovini!$A:$A,'Ovini REG'!$A14)</f>
        <v>310</v>
      </c>
      <c r="D14" s="10">
        <f>SUMIFS(Ovini!E:E,Ovini!$A:$A,'Ovini REG'!$A14)</f>
        <v>23</v>
      </c>
      <c r="E14" s="10">
        <f>SUMIFS(Ovini!F:F,Ovini!$A:$A,'Ovini REG'!$A14)</f>
        <v>11</v>
      </c>
      <c r="F14" s="10">
        <f>SUMIFS(Ovini!G:G,Ovini!$A:$A,'Ovini REG'!$A14)</f>
        <v>0</v>
      </c>
      <c r="G14" s="3">
        <f t="shared" si="1"/>
        <v>34</v>
      </c>
      <c r="H14" s="10">
        <f>SUMIFS(Ovini!I:I,Ovini!$A:$A,'Ovini REG'!$A14)</f>
        <v>2493</v>
      </c>
      <c r="I14" s="10">
        <f>SUMIFS(Ovini!J:J,Ovini!$A:$A,'Ovini REG'!$A14)</f>
        <v>29</v>
      </c>
      <c r="J14" s="77">
        <f t="shared" si="2"/>
        <v>63</v>
      </c>
    </row>
    <row r="15" spans="1:10" x14ac:dyDescent="0.25">
      <c r="A15" s="27" t="s">
        <v>12</v>
      </c>
      <c r="B15" s="30">
        <f t="shared" si="0"/>
        <v>1424</v>
      </c>
      <c r="C15" s="10">
        <f>SUMIFS(Ovini!D:D,Ovini!$A:$A,'Ovini REG'!$A15)</f>
        <v>435</v>
      </c>
      <c r="D15" s="10">
        <f>SUMIFS(Ovini!E:E,Ovini!$A:$A,'Ovini REG'!$A15)</f>
        <v>30</v>
      </c>
      <c r="E15" s="10">
        <f>SUMIFS(Ovini!F:F,Ovini!$A:$A,'Ovini REG'!$A15)</f>
        <v>15</v>
      </c>
      <c r="F15" s="10">
        <f>SUMIFS(Ovini!G:G,Ovini!$A:$A,'Ovini REG'!$A15)</f>
        <v>1</v>
      </c>
      <c r="G15" s="3">
        <f t="shared" si="1"/>
        <v>46</v>
      </c>
      <c r="H15" s="10">
        <f>SUMIFS(Ovini!I:I,Ovini!$A:$A,'Ovini REG'!$A15)</f>
        <v>989</v>
      </c>
      <c r="I15" s="10">
        <f>SUMIFS(Ovini!J:J,Ovini!$A:$A,'Ovini REG'!$A15)</f>
        <v>13</v>
      </c>
      <c r="J15" s="77">
        <f t="shared" si="2"/>
        <v>59</v>
      </c>
    </row>
    <row r="16" spans="1:10" x14ac:dyDescent="0.25">
      <c r="A16" s="27" t="s">
        <v>13</v>
      </c>
      <c r="B16" s="30">
        <f t="shared" si="0"/>
        <v>1811</v>
      </c>
      <c r="C16" s="10">
        <f>SUMIFS(Ovini!D:D,Ovini!$A:$A,'Ovini REG'!$A16)</f>
        <v>276</v>
      </c>
      <c r="D16" s="10">
        <f>SUMIFS(Ovini!E:E,Ovini!$A:$A,'Ovini REG'!$A16)</f>
        <v>19</v>
      </c>
      <c r="E16" s="10">
        <f>SUMIFS(Ovini!F:F,Ovini!$A:$A,'Ovini REG'!$A16)</f>
        <v>10</v>
      </c>
      <c r="F16" s="10">
        <f>SUMIFS(Ovini!G:G,Ovini!$A:$A,'Ovini REG'!$A16)</f>
        <v>0</v>
      </c>
      <c r="G16" s="3">
        <f t="shared" si="1"/>
        <v>29</v>
      </c>
      <c r="H16" s="10">
        <f>SUMIFS(Ovini!I:I,Ovini!$A:$A,'Ovini REG'!$A16)</f>
        <v>1535</v>
      </c>
      <c r="I16" s="10">
        <f>SUMIFS(Ovini!J:J,Ovini!$A:$A,'Ovini REG'!$A16)</f>
        <v>18</v>
      </c>
      <c r="J16" s="77">
        <f t="shared" si="2"/>
        <v>47</v>
      </c>
    </row>
    <row r="17" spans="1:10" x14ac:dyDescent="0.25">
      <c r="A17" s="27" t="s">
        <v>14</v>
      </c>
      <c r="B17" s="30">
        <f t="shared" si="0"/>
        <v>2187</v>
      </c>
      <c r="C17" s="10">
        <f>SUMIFS(Ovini!D:D,Ovini!$A:$A,'Ovini REG'!$A17)</f>
        <v>455</v>
      </c>
      <c r="D17" s="10">
        <f>SUMIFS(Ovini!E:E,Ovini!$A:$A,'Ovini REG'!$A17)</f>
        <v>36</v>
      </c>
      <c r="E17" s="10">
        <f>SUMIFS(Ovini!F:F,Ovini!$A:$A,'Ovini REG'!$A17)</f>
        <v>15</v>
      </c>
      <c r="F17" s="10">
        <f>SUMIFS(Ovini!G:G,Ovini!$A:$A,'Ovini REG'!$A17)</f>
        <v>1</v>
      </c>
      <c r="G17" s="3">
        <f t="shared" si="1"/>
        <v>52</v>
      </c>
      <c r="H17" s="10">
        <f>SUMIFS(Ovini!I:I,Ovini!$A:$A,'Ovini REG'!$A17)</f>
        <v>1732</v>
      </c>
      <c r="I17" s="10">
        <f>SUMIFS(Ovini!J:J,Ovini!$A:$A,'Ovini REG'!$A17)</f>
        <v>23</v>
      </c>
      <c r="J17" s="77">
        <f t="shared" si="2"/>
        <v>75</v>
      </c>
    </row>
    <row r="18" spans="1:10" x14ac:dyDescent="0.25">
      <c r="A18" s="27" t="s">
        <v>15</v>
      </c>
      <c r="B18" s="30">
        <f t="shared" si="0"/>
        <v>2261</v>
      </c>
      <c r="C18" s="10">
        <f>SUMIFS(Ovini!D:D,Ovini!$A:$A,'Ovini REG'!$A18)</f>
        <v>1067</v>
      </c>
      <c r="D18" s="10">
        <f>SUMIFS(Ovini!E:E,Ovini!$A:$A,'Ovini REG'!$A18)</f>
        <v>66</v>
      </c>
      <c r="E18" s="10">
        <f>SUMIFS(Ovini!F:F,Ovini!$A:$A,'Ovini REG'!$A18)</f>
        <v>37</v>
      </c>
      <c r="F18" s="10">
        <f>SUMIFS(Ovini!G:G,Ovini!$A:$A,'Ovini REG'!$A18)</f>
        <v>5</v>
      </c>
      <c r="G18" s="3">
        <f t="shared" si="1"/>
        <v>108</v>
      </c>
      <c r="H18" s="10">
        <f>SUMIFS(Ovini!I:I,Ovini!$A:$A,'Ovini REG'!$A18)</f>
        <v>1194</v>
      </c>
      <c r="I18" s="10">
        <f>SUMIFS(Ovini!J:J,Ovini!$A:$A,'Ovini REG'!$A18)</f>
        <v>16</v>
      </c>
      <c r="J18" s="77">
        <f t="shared" si="2"/>
        <v>124</v>
      </c>
    </row>
    <row r="19" spans="1:10" x14ac:dyDescent="0.25">
      <c r="A19" s="27" t="s">
        <v>16</v>
      </c>
      <c r="B19" s="30">
        <f t="shared" si="0"/>
        <v>13634</v>
      </c>
      <c r="C19" s="10">
        <f>SUMIFS(Ovini!D:D,Ovini!$A:$A,'Ovini REG'!$A19)</f>
        <v>11627</v>
      </c>
      <c r="D19" s="10">
        <f>SUMIFS(Ovini!E:E,Ovini!$A:$A,'Ovini REG'!$A19)</f>
        <v>702</v>
      </c>
      <c r="E19" s="10">
        <f>SUMIFS(Ovini!F:F,Ovini!$A:$A,'Ovini REG'!$A19)</f>
        <v>406</v>
      </c>
      <c r="F19" s="10">
        <f>SUMIFS(Ovini!G:G,Ovini!$A:$A,'Ovini REG'!$A19)</f>
        <v>58</v>
      </c>
      <c r="G19" s="3">
        <f t="shared" si="1"/>
        <v>1166</v>
      </c>
      <c r="H19" s="10">
        <f>SUMIFS(Ovini!I:I,Ovini!$A:$A,'Ovini REG'!$A19)</f>
        <v>2007</v>
      </c>
      <c r="I19" s="10">
        <f>SUMIFS(Ovini!J:J,Ovini!$A:$A,'Ovini REG'!$A19)</f>
        <v>23</v>
      </c>
      <c r="J19" s="77">
        <f t="shared" si="2"/>
        <v>1189</v>
      </c>
    </row>
    <row r="20" spans="1:10" x14ac:dyDescent="0.25">
      <c r="A20" s="27" t="s">
        <v>17</v>
      </c>
      <c r="B20" s="30">
        <f t="shared" si="0"/>
        <v>7101</v>
      </c>
      <c r="C20" s="10">
        <f>SUMIFS(Ovini!D:D,Ovini!$A:$A,'Ovini REG'!$A20)</f>
        <v>3662</v>
      </c>
      <c r="D20" s="10">
        <f>SUMIFS(Ovini!E:E,Ovini!$A:$A,'Ovini REG'!$A20)</f>
        <v>224</v>
      </c>
      <c r="E20" s="10">
        <f>SUMIFS(Ovini!F:F,Ovini!$A:$A,'Ovini REG'!$A20)</f>
        <v>128</v>
      </c>
      <c r="F20" s="10">
        <f>SUMIFS(Ovini!G:G,Ovini!$A:$A,'Ovini REG'!$A20)</f>
        <v>18</v>
      </c>
      <c r="G20" s="3">
        <f t="shared" si="1"/>
        <v>370</v>
      </c>
      <c r="H20" s="10">
        <f>SUMIFS(Ovini!I:I,Ovini!$A:$A,'Ovini REG'!$A20)</f>
        <v>3439</v>
      </c>
      <c r="I20" s="10">
        <f>SUMIFS(Ovini!J:J,Ovini!$A:$A,'Ovini REG'!$A20)</f>
        <v>38</v>
      </c>
      <c r="J20" s="77">
        <f t="shared" si="2"/>
        <v>408</v>
      </c>
    </row>
    <row r="21" spans="1:10" x14ac:dyDescent="0.25">
      <c r="A21" s="27" t="s">
        <v>18</v>
      </c>
      <c r="B21" s="30">
        <f t="shared" si="0"/>
        <v>2863</v>
      </c>
      <c r="C21" s="10">
        <f>SUMIFS(Ovini!D:D,Ovini!$A:$A,'Ovini REG'!$A21)</f>
        <v>1181</v>
      </c>
      <c r="D21" s="10">
        <f>SUMIFS(Ovini!E:E,Ovini!$A:$A,'Ovini REG'!$A21)</f>
        <v>73</v>
      </c>
      <c r="E21" s="10">
        <f>SUMIFS(Ovini!F:F,Ovini!$A:$A,'Ovini REG'!$A21)</f>
        <v>41</v>
      </c>
      <c r="F21" s="10">
        <f>SUMIFS(Ovini!G:G,Ovini!$A:$A,'Ovini REG'!$A21)</f>
        <v>5</v>
      </c>
      <c r="G21" s="3">
        <f t="shared" si="1"/>
        <v>119</v>
      </c>
      <c r="H21" s="10">
        <f>SUMIFS(Ovini!I:I,Ovini!$A:$A,'Ovini REG'!$A21)</f>
        <v>1682</v>
      </c>
      <c r="I21" s="10">
        <f>SUMIFS(Ovini!J:J,Ovini!$A:$A,'Ovini REG'!$A21)</f>
        <v>18</v>
      </c>
      <c r="J21" s="77">
        <f t="shared" si="2"/>
        <v>137</v>
      </c>
    </row>
    <row r="22" spans="1:10" x14ac:dyDescent="0.25">
      <c r="A22" s="27" t="s">
        <v>19</v>
      </c>
      <c r="B22" s="30">
        <f t="shared" si="0"/>
        <v>2175</v>
      </c>
      <c r="C22" s="10">
        <f>SUMIFS(Ovini!D:D,Ovini!$A:$A,'Ovini REG'!$A22)</f>
        <v>200</v>
      </c>
      <c r="D22" s="10">
        <f>SUMIFS(Ovini!E:E,Ovini!$A:$A,'Ovini REG'!$A22)</f>
        <v>12</v>
      </c>
      <c r="E22" s="10">
        <f>SUMIFS(Ovini!F:F,Ovini!$A:$A,'Ovini REG'!$A22)</f>
        <v>7</v>
      </c>
      <c r="F22" s="10">
        <f>SUMIFS(Ovini!G:G,Ovini!$A:$A,'Ovini REG'!$A22)</f>
        <v>1</v>
      </c>
      <c r="G22" s="3">
        <f t="shared" si="1"/>
        <v>20</v>
      </c>
      <c r="H22" s="10">
        <f>SUMIFS(Ovini!I:I,Ovini!$A:$A,'Ovini REG'!$A22)</f>
        <v>1975</v>
      </c>
      <c r="I22" s="10">
        <f>SUMIFS(Ovini!J:J,Ovini!$A:$A,'Ovini REG'!$A22)</f>
        <v>20</v>
      </c>
      <c r="J22" s="77">
        <f t="shared" si="2"/>
        <v>40</v>
      </c>
    </row>
    <row r="23" spans="1:10" x14ac:dyDescent="0.25">
      <c r="A23" s="27" t="s">
        <v>20</v>
      </c>
      <c r="B23" s="30">
        <f t="shared" si="0"/>
        <v>513</v>
      </c>
      <c r="C23" s="10">
        <f>SUMIFS(Ovini!D:D,Ovini!$A:$A,'Ovini REG'!$A23)</f>
        <v>128</v>
      </c>
      <c r="D23" s="10">
        <f>SUMIFS(Ovini!E:E,Ovini!$A:$A,'Ovini REG'!$A23)</f>
        <v>8</v>
      </c>
      <c r="E23" s="10">
        <f>SUMIFS(Ovini!F:F,Ovini!$A:$A,'Ovini REG'!$A23)</f>
        <v>4</v>
      </c>
      <c r="F23" s="10">
        <f>SUMIFS(Ovini!G:G,Ovini!$A:$A,'Ovini REG'!$A23)</f>
        <v>1</v>
      </c>
      <c r="G23" s="3">
        <f t="shared" si="1"/>
        <v>13</v>
      </c>
      <c r="H23" s="10">
        <f>SUMIFS(Ovini!I:I,Ovini!$A:$A,'Ovini REG'!$A23)</f>
        <v>385</v>
      </c>
      <c r="I23" s="10">
        <f>SUMIFS(Ovini!J:J,Ovini!$A:$A,'Ovini REG'!$A23)</f>
        <v>4</v>
      </c>
      <c r="J23" s="77">
        <f t="shared" si="2"/>
        <v>17</v>
      </c>
    </row>
    <row r="24" spans="1:10" x14ac:dyDescent="0.25">
      <c r="A24" s="27" t="s">
        <v>21</v>
      </c>
      <c r="B24" s="30">
        <f t="shared" si="0"/>
        <v>2002</v>
      </c>
      <c r="C24" s="10">
        <f>SUMIFS(Ovini!D:D,Ovini!$A:$A,'Ovini REG'!$A24)</f>
        <v>391</v>
      </c>
      <c r="D24" s="10">
        <f>SUMIFS(Ovini!E:E,Ovini!$A:$A,'Ovini REG'!$A24)</f>
        <v>25</v>
      </c>
      <c r="E24" s="10">
        <f>SUMIFS(Ovini!F:F,Ovini!$A:$A,'Ovini REG'!$A24)</f>
        <v>13</v>
      </c>
      <c r="F24" s="10">
        <f>SUMIFS(Ovini!G:G,Ovini!$A:$A,'Ovini REG'!$A24)</f>
        <v>2</v>
      </c>
      <c r="G24" s="3">
        <f t="shared" si="1"/>
        <v>40</v>
      </c>
      <c r="H24" s="10">
        <f>SUMIFS(Ovini!I:I,Ovini!$A:$A,'Ovini REG'!$A24)</f>
        <v>1611</v>
      </c>
      <c r="I24" s="10">
        <f>SUMIFS(Ovini!J:J,Ovini!$A:$A,'Ovini REG'!$A24)</f>
        <v>17</v>
      </c>
      <c r="J24" s="77">
        <f t="shared" si="2"/>
        <v>57</v>
      </c>
    </row>
    <row r="25" spans="1:10" x14ac:dyDescent="0.25">
      <c r="A25" s="27" t="s">
        <v>22</v>
      </c>
      <c r="B25" s="30">
        <f t="shared" si="0"/>
        <v>130</v>
      </c>
      <c r="C25" s="10">
        <f>SUMIFS(Ovini!D:D,Ovini!$A:$A,'Ovini REG'!$A25)</f>
        <v>6</v>
      </c>
      <c r="D25" s="10">
        <f>SUMIFS(Ovini!E:E,Ovini!$A:$A,'Ovini REG'!$A25)</f>
        <v>1</v>
      </c>
      <c r="E25" s="10">
        <f>SUMIFS(Ovini!F:F,Ovini!$A:$A,'Ovini REG'!$A25)</f>
        <v>0</v>
      </c>
      <c r="F25" s="10">
        <f>SUMIFS(Ovini!G:G,Ovini!$A:$A,'Ovini REG'!$A25)</f>
        <v>0</v>
      </c>
      <c r="G25" s="3">
        <f t="shared" si="1"/>
        <v>1</v>
      </c>
      <c r="H25" s="10">
        <f>SUMIFS(Ovini!I:I,Ovini!$A:$A,'Ovini REG'!$A25)</f>
        <v>124</v>
      </c>
      <c r="I25" s="10">
        <f>SUMIFS(Ovini!J:J,Ovini!$A:$A,'Ovini REG'!$A25)</f>
        <v>2</v>
      </c>
      <c r="J25" s="77">
        <f t="shared" si="2"/>
        <v>3</v>
      </c>
    </row>
    <row r="26" spans="1:10" x14ac:dyDescent="0.25">
      <c r="A26" s="27" t="s">
        <v>23</v>
      </c>
      <c r="B26" s="30">
        <f t="shared" si="0"/>
        <v>1010</v>
      </c>
      <c r="C26" s="10">
        <f>SUMIFS(Ovini!D:D,Ovini!$A:$A,'Ovini REG'!$A26)</f>
        <v>191</v>
      </c>
      <c r="D26" s="10">
        <f>SUMIFS(Ovini!E:E,Ovini!$A:$A,'Ovini REG'!$A26)</f>
        <v>17</v>
      </c>
      <c r="E26" s="10">
        <f>SUMIFS(Ovini!F:F,Ovini!$A:$A,'Ovini REG'!$A26)</f>
        <v>7</v>
      </c>
      <c r="F26" s="10">
        <f>SUMIFS(Ovini!G:G,Ovini!$A:$A,'Ovini REG'!$A26)</f>
        <v>0</v>
      </c>
      <c r="G26" s="3">
        <f t="shared" si="1"/>
        <v>24</v>
      </c>
      <c r="H26" s="10">
        <f>SUMIFS(Ovini!I:I,Ovini!$A:$A,'Ovini REG'!$A26)</f>
        <v>819</v>
      </c>
      <c r="I26" s="10">
        <f>SUMIFS(Ovini!J:J,Ovini!$A:$A,'Ovini REG'!$A26)</f>
        <v>13</v>
      </c>
      <c r="J26" s="77">
        <f t="shared" si="2"/>
        <v>37</v>
      </c>
    </row>
    <row r="27" spans="1:10" x14ac:dyDescent="0.25">
      <c r="A27" s="27" t="s">
        <v>24</v>
      </c>
      <c r="B27" s="30">
        <f>SUM(B6:B26)</f>
        <v>63503</v>
      </c>
      <c r="C27" s="30">
        <f t="shared" ref="C27:I27" si="3">SUM(C6:C26)</f>
        <v>26404</v>
      </c>
      <c r="D27" s="30">
        <f t="shared" si="3"/>
        <v>1659</v>
      </c>
      <c r="E27" s="30">
        <f t="shared" si="3"/>
        <v>913</v>
      </c>
      <c r="F27" s="30">
        <f t="shared" si="3"/>
        <v>119</v>
      </c>
      <c r="G27" s="3">
        <f t="shared" si="1"/>
        <v>2691</v>
      </c>
      <c r="H27" s="30">
        <f t="shared" si="3"/>
        <v>37099</v>
      </c>
      <c r="I27" s="30">
        <f t="shared" si="3"/>
        <v>430</v>
      </c>
      <c r="J27" s="77">
        <f>I27+G27</f>
        <v>3121</v>
      </c>
    </row>
    <row r="28" spans="1:10" x14ac:dyDescent="0.25">
      <c r="A28" s="69"/>
      <c r="B28" s="29"/>
      <c r="C28" s="8"/>
      <c r="D28" s="8"/>
      <c r="E28" s="8"/>
      <c r="F28" s="8"/>
      <c r="G28" s="8"/>
      <c r="H28" s="8"/>
      <c r="I28" s="8"/>
      <c r="J28" s="8"/>
    </row>
    <row r="29" spans="1:10" x14ac:dyDescent="0.25">
      <c r="A29" s="169"/>
      <c r="B29" s="119"/>
      <c r="F29" s="135" t="s">
        <v>55</v>
      </c>
      <c r="G29" s="135" t="s">
        <v>56</v>
      </c>
      <c r="J29" s="8"/>
    </row>
    <row r="30" spans="1:10" x14ac:dyDescent="0.25">
      <c r="A30" s="169"/>
      <c r="B30" s="119"/>
      <c r="C30" s="119"/>
      <c r="D30" s="19"/>
      <c r="E30" s="32" t="s">
        <v>53</v>
      </c>
      <c r="F30" s="132">
        <f>Ovini!G128</f>
        <v>0.1</v>
      </c>
      <c r="G30" s="133">
        <f>Ovini!H128</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82501-CA63-41D7-86DA-43EFAACBAF99}">
  <sheetPr>
    <tabColor rgb="FF002060"/>
  </sheetPr>
  <dimension ref="A1:BB142"/>
  <sheetViews>
    <sheetView topLeftCell="A103" zoomScale="70" zoomScaleNormal="70" workbookViewId="0">
      <selection activeCell="E126" sqref="E126"/>
    </sheetView>
  </sheetViews>
  <sheetFormatPr defaultRowHeight="15" x14ac:dyDescent="0.25"/>
  <cols>
    <col min="1" max="3" width="30" style="15" customWidth="1"/>
    <col min="4" max="6" width="30" customWidth="1"/>
    <col min="7" max="7" width="25.42578125" customWidth="1"/>
    <col min="8" max="8" width="27.5703125" customWidth="1"/>
    <col min="10" max="10" width="59" customWidth="1"/>
    <col min="11" max="11" width="14.28515625" customWidth="1"/>
    <col min="12" max="30" width="9.140625" style="94"/>
    <col min="31" max="50" width="9.140625" style="87"/>
    <col min="51" max="54" width="9.140625" style="93"/>
  </cols>
  <sheetData>
    <row r="1" spans="1:28" ht="30" customHeight="1" x14ac:dyDescent="0.25">
      <c r="A1" s="170" t="s">
        <v>0</v>
      </c>
      <c r="B1" s="170" t="s">
        <v>176</v>
      </c>
      <c r="C1" s="170" t="s">
        <v>58</v>
      </c>
      <c r="D1" s="170" t="s">
        <v>150</v>
      </c>
      <c r="E1" s="184" t="s">
        <v>1</v>
      </c>
      <c r="F1" s="185"/>
      <c r="G1" s="185"/>
      <c r="H1" s="186"/>
      <c r="I1" s="170" t="s">
        <v>143</v>
      </c>
      <c r="J1" s="84" t="s">
        <v>1</v>
      </c>
      <c r="K1" s="166" t="s">
        <v>96</v>
      </c>
      <c r="L1" s="96"/>
      <c r="M1" s="96"/>
      <c r="Q1" s="94" t="s">
        <v>102</v>
      </c>
      <c r="R1" s="94" t="s">
        <v>140</v>
      </c>
      <c r="T1" s="94" t="s">
        <v>102</v>
      </c>
      <c r="U1" s="94" t="s">
        <v>140</v>
      </c>
      <c r="Y1" s="94" t="s">
        <v>102</v>
      </c>
      <c r="Z1" s="94" t="s">
        <v>140</v>
      </c>
      <c r="AA1" s="94" t="s">
        <v>102</v>
      </c>
      <c r="AB1" s="94" t="s">
        <v>140</v>
      </c>
    </row>
    <row r="2" spans="1:28" ht="75" customHeight="1" x14ac:dyDescent="0.25">
      <c r="A2" s="171"/>
      <c r="B2" s="171"/>
      <c r="C2" s="171"/>
      <c r="D2" s="171"/>
      <c r="E2" s="184" t="s">
        <v>154</v>
      </c>
      <c r="F2" s="185"/>
      <c r="G2" s="185"/>
      <c r="H2" s="186"/>
      <c r="I2" s="171"/>
      <c r="J2" s="82" t="s">
        <v>160</v>
      </c>
      <c r="K2" s="166"/>
      <c r="L2" s="96"/>
      <c r="M2" s="96"/>
      <c r="Q2" s="94" t="s">
        <v>104</v>
      </c>
      <c r="R2" s="94" t="s">
        <v>138</v>
      </c>
      <c r="T2" s="94" t="s">
        <v>104</v>
      </c>
      <c r="U2" s="94" t="s">
        <v>139</v>
      </c>
      <c r="Y2" s="94" t="s">
        <v>104</v>
      </c>
      <c r="Z2" s="94" t="s">
        <v>139</v>
      </c>
      <c r="AA2" s="94" t="s">
        <v>104</v>
      </c>
      <c r="AB2" s="94" t="s">
        <v>138</v>
      </c>
    </row>
    <row r="3" spans="1:28" x14ac:dyDescent="0.25">
      <c r="A3" s="171"/>
      <c r="B3" s="171"/>
      <c r="C3" s="171"/>
      <c r="D3" s="171"/>
      <c r="E3" s="187" t="str">
        <f>G128*100&amp;"% degli allevamenti di grandi dimensioni"</f>
        <v>10% degli allevamenti di grandi dimensioni</v>
      </c>
      <c r="F3" s="188"/>
      <c r="G3" s="188"/>
      <c r="H3" s="189"/>
      <c r="I3" s="171"/>
      <c r="J3" s="170" t="str">
        <f>H128*100&amp;"% degli allevamenti di piccole dimensioni da controllare"</f>
        <v>1% degli allevamenti di piccole dimensioni da controllare</v>
      </c>
      <c r="K3" s="166"/>
      <c r="L3" s="96"/>
      <c r="M3" s="96"/>
    </row>
    <row r="4" spans="1:28" ht="45" x14ac:dyDescent="0.25">
      <c r="A4" s="171"/>
      <c r="B4" s="171"/>
      <c r="C4" s="171"/>
      <c r="D4" s="171"/>
      <c r="E4" s="170" t="s">
        <v>98</v>
      </c>
      <c r="F4" s="170" t="s">
        <v>97</v>
      </c>
      <c r="G4" s="170" t="s">
        <v>95</v>
      </c>
      <c r="H4" s="170" t="s">
        <v>24</v>
      </c>
      <c r="I4" s="171"/>
      <c r="J4" s="171"/>
      <c r="K4" s="166"/>
      <c r="L4" s="96" t="s">
        <v>109</v>
      </c>
      <c r="M4" s="96"/>
      <c r="Q4" s="94" t="s">
        <v>121</v>
      </c>
      <c r="R4" s="94" t="s">
        <v>128</v>
      </c>
      <c r="T4" s="94" t="s">
        <v>121</v>
      </c>
      <c r="U4" s="94" t="s">
        <v>128</v>
      </c>
      <c r="Y4" s="94" t="s">
        <v>121</v>
      </c>
      <c r="Z4" s="94" t="s">
        <v>128</v>
      </c>
      <c r="AA4" s="94" t="s">
        <v>121</v>
      </c>
      <c r="AB4" s="94" t="s">
        <v>128</v>
      </c>
    </row>
    <row r="5" spans="1:28" x14ac:dyDescent="0.25">
      <c r="A5" s="172"/>
      <c r="B5" s="172"/>
      <c r="C5" s="172"/>
      <c r="D5" s="172"/>
      <c r="E5" s="172"/>
      <c r="F5" s="172"/>
      <c r="G5" s="172"/>
      <c r="H5" s="172"/>
      <c r="I5" s="172"/>
      <c r="J5" s="172"/>
      <c r="K5" s="166"/>
      <c r="L5" s="96"/>
      <c r="M5" s="96"/>
      <c r="Q5" s="94" t="s">
        <v>3</v>
      </c>
      <c r="R5" s="94">
        <v>420</v>
      </c>
      <c r="T5" s="94" t="s">
        <v>3</v>
      </c>
      <c r="U5" s="94">
        <v>44</v>
      </c>
      <c r="Y5" s="94" t="s">
        <v>3</v>
      </c>
      <c r="Z5" s="94">
        <v>44</v>
      </c>
      <c r="AA5" s="94" t="s">
        <v>3</v>
      </c>
      <c r="AB5" s="94">
        <v>420</v>
      </c>
    </row>
    <row r="6" spans="1:28" x14ac:dyDescent="0.25">
      <c r="A6" s="59" t="s">
        <v>3</v>
      </c>
      <c r="B6" s="59" t="s">
        <v>177</v>
      </c>
      <c r="C6" s="30">
        <f>D6+I6</f>
        <v>85</v>
      </c>
      <c r="D6" s="10">
        <f>SUMIFS(Z:Z,Y:Y,B6)</f>
        <v>7</v>
      </c>
      <c r="E6" s="64">
        <f t="shared" ref="E6" si="0">IF(L6&gt;N6,ROUND((D6*0.6*$G$128),0)+P6,ROUND((D6*0.6*$G$128),0)+P6)</f>
        <v>1</v>
      </c>
      <c r="F6" s="3">
        <f t="shared" ref="F6" si="1">ROUND((D6*0.35*$G$128),0)</f>
        <v>0</v>
      </c>
      <c r="G6" s="3">
        <f t="shared" ref="G6" si="2">ROUND((D6*0.05*$G$128),0)</f>
        <v>0</v>
      </c>
      <c r="H6" s="3">
        <f>SUM(E6:G6)</f>
        <v>1</v>
      </c>
      <c r="I6" s="30">
        <f>SUMIFS(AB:AB,AA:AA,B6)</f>
        <v>78</v>
      </c>
      <c r="J6" s="2">
        <f>ROUNDUP((I6*$H$128),0)</f>
        <v>1</v>
      </c>
      <c r="K6" s="77">
        <f>J6+H6</f>
        <v>2</v>
      </c>
      <c r="L6" s="96">
        <f>ROUNDUP((D6*$G$128),0)</f>
        <v>1</v>
      </c>
      <c r="M6" s="96">
        <f t="shared" ref="M6" si="3">ROUND((D6*0.6*$G$128),0)</f>
        <v>0</v>
      </c>
      <c r="N6" s="149">
        <f>M6+F6+G6</f>
        <v>0</v>
      </c>
      <c r="O6" s="96"/>
      <c r="P6" s="144">
        <f>L6-N6</f>
        <v>1</v>
      </c>
      <c r="Q6" s="94" t="s">
        <v>4</v>
      </c>
      <c r="R6" s="94">
        <v>426</v>
      </c>
      <c r="T6" s="94" t="s">
        <v>4</v>
      </c>
      <c r="U6" s="94">
        <v>137</v>
      </c>
      <c r="Y6" s="94" t="s">
        <v>177</v>
      </c>
      <c r="Z6" s="94">
        <v>7</v>
      </c>
      <c r="AA6" s="94" t="s">
        <v>177</v>
      </c>
      <c r="AB6" s="94">
        <v>78</v>
      </c>
    </row>
    <row r="7" spans="1:28" x14ac:dyDescent="0.25">
      <c r="A7" s="59" t="s">
        <v>3</v>
      </c>
      <c r="B7" s="62" t="s">
        <v>178</v>
      </c>
      <c r="C7" s="30">
        <f t="shared" ref="C7:C33" si="4">D7+I7</f>
        <v>145</v>
      </c>
      <c r="D7" s="10">
        <f t="shared" ref="D7:D33" si="5">SUMIFS(Z:Z,Y:Y,B7)</f>
        <v>9</v>
      </c>
      <c r="E7" s="64">
        <f t="shared" ref="E7:E33" si="6">IF(L7&gt;N7,ROUND((D7*0.6*$G$128),0)+P7,ROUND((D7*0.6*$G$128),0)+P7)</f>
        <v>1</v>
      </c>
      <c r="F7" s="3">
        <f t="shared" ref="F7:F33" si="7">ROUND((D7*0.35*$G$128),0)</f>
        <v>0</v>
      </c>
      <c r="G7" s="3">
        <f t="shared" ref="G7:G33" si="8">ROUND((D7*0.05*$G$128),0)</f>
        <v>0</v>
      </c>
      <c r="H7" s="3">
        <f t="shared" ref="H7:H33" si="9">SUM(E7:G7)</f>
        <v>1</v>
      </c>
      <c r="I7" s="30">
        <f t="shared" ref="I7:I33" si="10">SUMIFS(AB:AB,AA:AA,B7)</f>
        <v>136</v>
      </c>
      <c r="J7" s="2">
        <f t="shared" ref="J7:J70" si="11">ROUNDUP((I7*$H$128),0)</f>
        <v>2</v>
      </c>
      <c r="K7" s="77">
        <f t="shared" ref="K7:K33" si="12">J7+H7</f>
        <v>3</v>
      </c>
      <c r="L7" s="96">
        <f t="shared" ref="L7:L70" si="13">ROUNDUP((D7*$G$128),0)</f>
        <v>1</v>
      </c>
      <c r="M7" s="96">
        <f t="shared" ref="M7:M70" si="14">ROUND((D7*0.6*$G$128),0)</f>
        <v>1</v>
      </c>
      <c r="N7" s="149">
        <f t="shared" ref="N7:N70" si="15">M7+F7+G7</f>
        <v>1</v>
      </c>
      <c r="O7" s="96"/>
      <c r="P7" s="144">
        <f t="shared" ref="P7:P70" si="16">L7-N7</f>
        <v>0</v>
      </c>
      <c r="Q7" s="94" t="s">
        <v>5</v>
      </c>
      <c r="R7" s="94">
        <v>1668</v>
      </c>
      <c r="T7" s="94" t="s">
        <v>5</v>
      </c>
      <c r="U7" s="94">
        <v>702</v>
      </c>
      <c r="Y7" s="94" t="s">
        <v>178</v>
      </c>
      <c r="Z7" s="94">
        <v>9</v>
      </c>
      <c r="AA7" s="94" t="s">
        <v>178</v>
      </c>
      <c r="AB7" s="94">
        <v>136</v>
      </c>
    </row>
    <row r="8" spans="1:28" x14ac:dyDescent="0.25">
      <c r="A8" s="59" t="s">
        <v>3</v>
      </c>
      <c r="B8" s="62" t="s">
        <v>179</v>
      </c>
      <c r="C8" s="30">
        <f t="shared" si="4"/>
        <v>55</v>
      </c>
      <c r="D8" s="10">
        <f t="shared" si="5"/>
        <v>14</v>
      </c>
      <c r="E8" s="64">
        <f t="shared" si="6"/>
        <v>2</v>
      </c>
      <c r="F8" s="3">
        <f t="shared" si="7"/>
        <v>0</v>
      </c>
      <c r="G8" s="3">
        <f t="shared" si="8"/>
        <v>0</v>
      </c>
      <c r="H8" s="3">
        <f t="shared" si="9"/>
        <v>2</v>
      </c>
      <c r="I8" s="30">
        <f t="shared" si="10"/>
        <v>41</v>
      </c>
      <c r="J8" s="2">
        <f t="shared" si="11"/>
        <v>1</v>
      </c>
      <c r="K8" s="77">
        <f t="shared" si="12"/>
        <v>3</v>
      </c>
      <c r="L8" s="96">
        <f t="shared" si="13"/>
        <v>2</v>
      </c>
      <c r="M8" s="96">
        <f t="shared" si="14"/>
        <v>1</v>
      </c>
      <c r="N8" s="149">
        <f t="shared" si="15"/>
        <v>1</v>
      </c>
      <c r="O8" s="96"/>
      <c r="P8" s="144">
        <f t="shared" si="16"/>
        <v>1</v>
      </c>
      <c r="Q8" s="94" t="s">
        <v>6</v>
      </c>
      <c r="R8" s="94">
        <v>1355</v>
      </c>
      <c r="T8" s="94" t="s">
        <v>6</v>
      </c>
      <c r="U8" s="94">
        <v>281</v>
      </c>
      <c r="Y8" s="94" t="s">
        <v>179</v>
      </c>
      <c r="Z8" s="94">
        <v>14</v>
      </c>
      <c r="AA8" s="94" t="s">
        <v>179</v>
      </c>
      <c r="AB8" s="94">
        <v>41</v>
      </c>
    </row>
    <row r="9" spans="1:28" x14ac:dyDescent="0.25">
      <c r="A9" s="59" t="s">
        <v>3</v>
      </c>
      <c r="B9" s="62" t="s">
        <v>180</v>
      </c>
      <c r="C9" s="30">
        <f t="shared" si="4"/>
        <v>179</v>
      </c>
      <c r="D9" s="10">
        <f t="shared" si="5"/>
        <v>14</v>
      </c>
      <c r="E9" s="64">
        <f t="shared" si="6"/>
        <v>2</v>
      </c>
      <c r="F9" s="3">
        <f t="shared" si="7"/>
        <v>0</v>
      </c>
      <c r="G9" s="3">
        <f t="shared" si="8"/>
        <v>0</v>
      </c>
      <c r="H9" s="3">
        <f t="shared" si="9"/>
        <v>2</v>
      </c>
      <c r="I9" s="30">
        <f t="shared" si="10"/>
        <v>165</v>
      </c>
      <c r="J9" s="2">
        <f t="shared" si="11"/>
        <v>2</v>
      </c>
      <c r="K9" s="77">
        <f t="shared" si="12"/>
        <v>4</v>
      </c>
      <c r="L9" s="96">
        <f t="shared" si="13"/>
        <v>2</v>
      </c>
      <c r="M9" s="96">
        <f t="shared" si="14"/>
        <v>1</v>
      </c>
      <c r="N9" s="149">
        <f t="shared" si="15"/>
        <v>1</v>
      </c>
      <c r="O9" s="96"/>
      <c r="P9" s="144">
        <f t="shared" si="16"/>
        <v>1</v>
      </c>
      <c r="Q9" s="94" t="s">
        <v>7</v>
      </c>
      <c r="R9" s="94">
        <v>740</v>
      </c>
      <c r="T9" s="94" t="s">
        <v>7</v>
      </c>
      <c r="U9" s="94">
        <v>57</v>
      </c>
      <c r="Y9" s="94" t="s">
        <v>180</v>
      </c>
      <c r="Z9" s="94">
        <v>14</v>
      </c>
      <c r="AA9" s="94" t="s">
        <v>180</v>
      </c>
      <c r="AB9" s="94">
        <v>165</v>
      </c>
    </row>
    <row r="10" spans="1:28" x14ac:dyDescent="0.25">
      <c r="A10" s="62" t="s">
        <v>4</v>
      </c>
      <c r="B10" s="62" t="s">
        <v>181</v>
      </c>
      <c r="C10" s="30">
        <f t="shared" si="4"/>
        <v>250</v>
      </c>
      <c r="D10" s="10">
        <f t="shared" si="5"/>
        <v>66</v>
      </c>
      <c r="E10" s="64">
        <f t="shared" si="6"/>
        <v>5</v>
      </c>
      <c r="F10" s="3">
        <f t="shared" si="7"/>
        <v>2</v>
      </c>
      <c r="G10" s="3">
        <f t="shared" si="8"/>
        <v>0</v>
      </c>
      <c r="H10" s="3">
        <f t="shared" si="9"/>
        <v>7</v>
      </c>
      <c r="I10" s="30">
        <f t="shared" si="10"/>
        <v>184</v>
      </c>
      <c r="J10" s="2">
        <f t="shared" si="11"/>
        <v>2</v>
      </c>
      <c r="K10" s="77">
        <f t="shared" si="12"/>
        <v>9</v>
      </c>
      <c r="L10" s="96">
        <f t="shared" si="13"/>
        <v>7</v>
      </c>
      <c r="M10" s="96">
        <f t="shared" si="14"/>
        <v>4</v>
      </c>
      <c r="N10" s="149">
        <f t="shared" si="15"/>
        <v>6</v>
      </c>
      <c r="O10" s="96"/>
      <c r="P10" s="144">
        <f t="shared" si="16"/>
        <v>1</v>
      </c>
      <c r="Q10" s="94" t="s">
        <v>8</v>
      </c>
      <c r="R10" s="94">
        <v>295</v>
      </c>
      <c r="T10" s="94" t="s">
        <v>8</v>
      </c>
      <c r="U10" s="94">
        <v>46</v>
      </c>
      <c r="Y10" s="94" t="s">
        <v>4</v>
      </c>
      <c r="Z10" s="94">
        <v>137</v>
      </c>
      <c r="AA10" s="94" t="s">
        <v>4</v>
      </c>
      <c r="AB10" s="94">
        <v>426</v>
      </c>
    </row>
    <row r="11" spans="1:28" x14ac:dyDescent="0.25">
      <c r="A11" s="62" t="s">
        <v>4</v>
      </c>
      <c r="B11" s="62" t="s">
        <v>182</v>
      </c>
      <c r="C11" s="30">
        <f t="shared" si="4"/>
        <v>313</v>
      </c>
      <c r="D11" s="10">
        <f t="shared" si="5"/>
        <v>71</v>
      </c>
      <c r="E11" s="64">
        <f t="shared" si="6"/>
        <v>6</v>
      </c>
      <c r="F11" s="3">
        <f t="shared" si="7"/>
        <v>2</v>
      </c>
      <c r="G11" s="3">
        <f t="shared" si="8"/>
        <v>0</v>
      </c>
      <c r="H11" s="3">
        <f t="shared" si="9"/>
        <v>8</v>
      </c>
      <c r="I11" s="30">
        <f t="shared" si="10"/>
        <v>242</v>
      </c>
      <c r="J11" s="2">
        <f t="shared" si="11"/>
        <v>3</v>
      </c>
      <c r="K11" s="77">
        <f t="shared" si="12"/>
        <v>11</v>
      </c>
      <c r="L11" s="96">
        <f t="shared" si="13"/>
        <v>8</v>
      </c>
      <c r="M11" s="96">
        <f t="shared" si="14"/>
        <v>4</v>
      </c>
      <c r="N11" s="149">
        <f t="shared" si="15"/>
        <v>6</v>
      </c>
      <c r="O11" s="96"/>
      <c r="P11" s="144">
        <f t="shared" si="16"/>
        <v>2</v>
      </c>
      <c r="Q11" s="94" t="s">
        <v>9</v>
      </c>
      <c r="R11" s="94">
        <v>1133</v>
      </c>
      <c r="T11" s="94" t="s">
        <v>9</v>
      </c>
      <c r="U11" s="94">
        <v>287</v>
      </c>
      <c r="Y11" s="94" t="s">
        <v>181</v>
      </c>
      <c r="Z11" s="94">
        <v>66</v>
      </c>
      <c r="AA11" s="94" t="s">
        <v>181</v>
      </c>
      <c r="AB11" s="94">
        <v>184</v>
      </c>
    </row>
    <row r="12" spans="1:28" x14ac:dyDescent="0.25">
      <c r="A12" s="62" t="s">
        <v>5</v>
      </c>
      <c r="B12" s="62" t="s">
        <v>183</v>
      </c>
      <c r="C12" s="30">
        <f t="shared" si="4"/>
        <v>205</v>
      </c>
      <c r="D12" s="10">
        <f t="shared" si="5"/>
        <v>72</v>
      </c>
      <c r="E12" s="64">
        <f t="shared" si="6"/>
        <v>5</v>
      </c>
      <c r="F12" s="3">
        <f t="shared" si="7"/>
        <v>3</v>
      </c>
      <c r="G12" s="3">
        <f t="shared" si="8"/>
        <v>0</v>
      </c>
      <c r="H12" s="3">
        <f t="shared" si="9"/>
        <v>8</v>
      </c>
      <c r="I12" s="30">
        <f t="shared" si="10"/>
        <v>133</v>
      </c>
      <c r="J12" s="2">
        <f t="shared" si="11"/>
        <v>2</v>
      </c>
      <c r="K12" s="77">
        <f t="shared" si="12"/>
        <v>10</v>
      </c>
      <c r="L12" s="96">
        <f t="shared" si="13"/>
        <v>8</v>
      </c>
      <c r="M12" s="96">
        <f t="shared" si="14"/>
        <v>4</v>
      </c>
      <c r="N12" s="149">
        <f t="shared" si="15"/>
        <v>7</v>
      </c>
      <c r="O12" s="96"/>
      <c r="P12" s="144">
        <f t="shared" si="16"/>
        <v>1</v>
      </c>
      <c r="Q12" s="94" t="s">
        <v>10</v>
      </c>
      <c r="R12" s="94">
        <v>525</v>
      </c>
      <c r="T12" s="94" t="s">
        <v>10</v>
      </c>
      <c r="U12" s="94">
        <v>44</v>
      </c>
      <c r="Y12" s="94" t="s">
        <v>182</v>
      </c>
      <c r="Z12" s="94">
        <v>71</v>
      </c>
      <c r="AA12" s="94" t="s">
        <v>182</v>
      </c>
      <c r="AB12" s="94">
        <v>242</v>
      </c>
    </row>
    <row r="13" spans="1:28" x14ac:dyDescent="0.25">
      <c r="A13" s="62" t="s">
        <v>5</v>
      </c>
      <c r="B13" s="62" t="s">
        <v>184</v>
      </c>
      <c r="C13" s="30">
        <f t="shared" si="4"/>
        <v>133</v>
      </c>
      <c r="D13" s="10">
        <f t="shared" si="5"/>
        <v>24</v>
      </c>
      <c r="E13" s="64">
        <f t="shared" si="6"/>
        <v>2</v>
      </c>
      <c r="F13" s="3">
        <f t="shared" si="7"/>
        <v>1</v>
      </c>
      <c r="G13" s="3">
        <f t="shared" si="8"/>
        <v>0</v>
      </c>
      <c r="H13" s="3">
        <f t="shared" si="9"/>
        <v>3</v>
      </c>
      <c r="I13" s="30">
        <f t="shared" si="10"/>
        <v>109</v>
      </c>
      <c r="J13" s="2">
        <f t="shared" si="11"/>
        <v>2</v>
      </c>
      <c r="K13" s="77">
        <f t="shared" si="12"/>
        <v>5</v>
      </c>
      <c r="L13" s="96">
        <f t="shared" si="13"/>
        <v>3</v>
      </c>
      <c r="M13" s="96">
        <f t="shared" si="14"/>
        <v>1</v>
      </c>
      <c r="N13" s="149">
        <f t="shared" si="15"/>
        <v>2</v>
      </c>
      <c r="O13" s="96"/>
      <c r="P13" s="144">
        <f t="shared" si="16"/>
        <v>1</v>
      </c>
      <c r="Q13" s="94" t="s">
        <v>11</v>
      </c>
      <c r="R13" s="94">
        <v>3689</v>
      </c>
      <c r="T13" s="94" t="s">
        <v>11</v>
      </c>
      <c r="U13" s="94">
        <v>467</v>
      </c>
      <c r="Y13" s="94" t="s">
        <v>5</v>
      </c>
      <c r="Z13" s="94">
        <v>702</v>
      </c>
      <c r="AA13" s="94" t="s">
        <v>5</v>
      </c>
      <c r="AB13" s="94">
        <v>1668</v>
      </c>
    </row>
    <row r="14" spans="1:28" x14ac:dyDescent="0.25">
      <c r="A14" s="62" t="s">
        <v>5</v>
      </c>
      <c r="B14" s="62" t="s">
        <v>185</v>
      </c>
      <c r="C14" s="30">
        <f t="shared" si="4"/>
        <v>867</v>
      </c>
      <c r="D14" s="10">
        <f t="shared" si="5"/>
        <v>259</v>
      </c>
      <c r="E14" s="64">
        <f t="shared" si="6"/>
        <v>16</v>
      </c>
      <c r="F14" s="3">
        <f t="shared" si="7"/>
        <v>9</v>
      </c>
      <c r="G14" s="3">
        <f t="shared" si="8"/>
        <v>1</v>
      </c>
      <c r="H14" s="3">
        <f t="shared" si="9"/>
        <v>26</v>
      </c>
      <c r="I14" s="30">
        <f t="shared" si="10"/>
        <v>608</v>
      </c>
      <c r="J14" s="2">
        <f t="shared" si="11"/>
        <v>7</v>
      </c>
      <c r="K14" s="77">
        <f t="shared" si="12"/>
        <v>33</v>
      </c>
      <c r="L14" s="96">
        <f t="shared" si="13"/>
        <v>26</v>
      </c>
      <c r="M14" s="96">
        <f t="shared" si="14"/>
        <v>16</v>
      </c>
      <c r="N14" s="149">
        <f t="shared" si="15"/>
        <v>26</v>
      </c>
      <c r="O14" s="96"/>
      <c r="P14" s="144">
        <f t="shared" si="16"/>
        <v>0</v>
      </c>
      <c r="Q14" s="94" t="s">
        <v>12</v>
      </c>
      <c r="R14" s="94">
        <v>575</v>
      </c>
      <c r="T14" s="94" t="s">
        <v>12</v>
      </c>
      <c r="U14" s="94">
        <v>15</v>
      </c>
      <c r="Y14" s="94" t="s">
        <v>183</v>
      </c>
      <c r="Z14" s="94">
        <v>72</v>
      </c>
      <c r="AA14" s="94" t="s">
        <v>183</v>
      </c>
      <c r="AB14" s="94">
        <v>133</v>
      </c>
    </row>
    <row r="15" spans="1:28" x14ac:dyDescent="0.25">
      <c r="A15" s="62" t="s">
        <v>5</v>
      </c>
      <c r="B15" s="62" t="s">
        <v>186</v>
      </c>
      <c r="C15" s="30">
        <f t="shared" si="4"/>
        <v>386</v>
      </c>
      <c r="D15" s="10">
        <f t="shared" si="5"/>
        <v>95</v>
      </c>
      <c r="E15" s="64">
        <f t="shared" si="6"/>
        <v>7</v>
      </c>
      <c r="F15" s="3">
        <f t="shared" si="7"/>
        <v>3</v>
      </c>
      <c r="G15" s="3">
        <f t="shared" si="8"/>
        <v>0</v>
      </c>
      <c r="H15" s="3">
        <f t="shared" si="9"/>
        <v>10</v>
      </c>
      <c r="I15" s="30">
        <f t="shared" si="10"/>
        <v>291</v>
      </c>
      <c r="J15" s="2">
        <f t="shared" si="11"/>
        <v>3</v>
      </c>
      <c r="K15" s="77">
        <f t="shared" si="12"/>
        <v>13</v>
      </c>
      <c r="L15" s="96">
        <f t="shared" si="13"/>
        <v>10</v>
      </c>
      <c r="M15" s="96">
        <f t="shared" si="14"/>
        <v>6</v>
      </c>
      <c r="N15" s="149">
        <f t="shared" si="15"/>
        <v>9</v>
      </c>
      <c r="O15" s="96"/>
      <c r="P15" s="144">
        <f t="shared" si="16"/>
        <v>1</v>
      </c>
      <c r="Q15" s="94" t="s">
        <v>13</v>
      </c>
      <c r="R15" s="94">
        <v>141</v>
      </c>
      <c r="T15" s="94" t="s">
        <v>13</v>
      </c>
      <c r="U15" s="94">
        <v>25</v>
      </c>
      <c r="Y15" s="94" t="s">
        <v>184</v>
      </c>
      <c r="Z15" s="94">
        <v>24</v>
      </c>
      <c r="AA15" s="94" t="s">
        <v>184</v>
      </c>
      <c r="AB15" s="94">
        <v>109</v>
      </c>
    </row>
    <row r="16" spans="1:28" x14ac:dyDescent="0.25">
      <c r="A16" s="62" t="s">
        <v>5</v>
      </c>
      <c r="B16" s="62" t="s">
        <v>187</v>
      </c>
      <c r="C16" s="30">
        <f t="shared" si="4"/>
        <v>779</v>
      </c>
      <c r="D16" s="10">
        <f t="shared" si="5"/>
        <v>252</v>
      </c>
      <c r="E16" s="64">
        <f t="shared" si="6"/>
        <v>16</v>
      </c>
      <c r="F16" s="3">
        <f t="shared" si="7"/>
        <v>9</v>
      </c>
      <c r="G16" s="3">
        <f t="shared" si="8"/>
        <v>1</v>
      </c>
      <c r="H16" s="3">
        <f t="shared" si="9"/>
        <v>26</v>
      </c>
      <c r="I16" s="30">
        <f t="shared" si="10"/>
        <v>527</v>
      </c>
      <c r="J16" s="2">
        <f t="shared" si="11"/>
        <v>6</v>
      </c>
      <c r="K16" s="77">
        <f t="shared" si="12"/>
        <v>32</v>
      </c>
      <c r="L16" s="96">
        <f t="shared" si="13"/>
        <v>26</v>
      </c>
      <c r="M16" s="96">
        <f t="shared" si="14"/>
        <v>15</v>
      </c>
      <c r="N16" s="149">
        <f t="shared" si="15"/>
        <v>25</v>
      </c>
      <c r="O16" s="96"/>
      <c r="P16" s="144">
        <f t="shared" si="16"/>
        <v>1</v>
      </c>
      <c r="Q16" s="94" t="s">
        <v>14</v>
      </c>
      <c r="R16" s="94">
        <v>2959</v>
      </c>
      <c r="T16" s="94" t="s">
        <v>14</v>
      </c>
      <c r="U16" s="94">
        <v>360</v>
      </c>
      <c r="Y16" s="94" t="s">
        <v>185</v>
      </c>
      <c r="Z16" s="94">
        <v>259</v>
      </c>
      <c r="AA16" s="94" t="s">
        <v>185</v>
      </c>
      <c r="AB16" s="94">
        <v>608</v>
      </c>
    </row>
    <row r="17" spans="1:28" x14ac:dyDescent="0.25">
      <c r="A17" s="62" t="s">
        <v>6</v>
      </c>
      <c r="B17" s="62" t="s">
        <v>188</v>
      </c>
      <c r="C17" s="30">
        <f t="shared" si="4"/>
        <v>123</v>
      </c>
      <c r="D17" s="10">
        <f t="shared" si="5"/>
        <v>17</v>
      </c>
      <c r="E17" s="64">
        <f t="shared" si="6"/>
        <v>1</v>
      </c>
      <c r="F17" s="3">
        <f t="shared" si="7"/>
        <v>1</v>
      </c>
      <c r="G17" s="3">
        <f t="shared" si="8"/>
        <v>0</v>
      </c>
      <c r="H17" s="3">
        <f t="shared" si="9"/>
        <v>2</v>
      </c>
      <c r="I17" s="30">
        <f t="shared" si="10"/>
        <v>106</v>
      </c>
      <c r="J17" s="2">
        <f t="shared" si="11"/>
        <v>2</v>
      </c>
      <c r="K17" s="77">
        <f t="shared" si="12"/>
        <v>4</v>
      </c>
      <c r="L17" s="96">
        <f t="shared" si="13"/>
        <v>2</v>
      </c>
      <c r="M17" s="96">
        <f t="shared" si="14"/>
        <v>1</v>
      </c>
      <c r="N17" s="149">
        <f t="shared" si="15"/>
        <v>2</v>
      </c>
      <c r="O17" s="96"/>
      <c r="P17" s="144">
        <f t="shared" si="16"/>
        <v>0</v>
      </c>
      <c r="Q17" s="94" t="s">
        <v>15</v>
      </c>
      <c r="R17" s="94">
        <v>652</v>
      </c>
      <c r="T17" s="94" t="s">
        <v>15</v>
      </c>
      <c r="U17" s="94">
        <v>312</v>
      </c>
      <c r="Y17" s="94" t="s">
        <v>186</v>
      </c>
      <c r="Z17" s="94">
        <v>95</v>
      </c>
      <c r="AA17" s="94" t="s">
        <v>186</v>
      </c>
      <c r="AB17" s="94">
        <v>291</v>
      </c>
    </row>
    <row r="18" spans="1:28" x14ac:dyDescent="0.25">
      <c r="A18" s="62" t="s">
        <v>6</v>
      </c>
      <c r="B18" s="62" t="s">
        <v>189</v>
      </c>
      <c r="C18" s="30">
        <f t="shared" si="4"/>
        <v>48</v>
      </c>
      <c r="D18" s="10">
        <f t="shared" si="5"/>
        <v>14</v>
      </c>
      <c r="E18" s="64">
        <f t="shared" si="6"/>
        <v>2</v>
      </c>
      <c r="F18" s="3">
        <f t="shared" si="7"/>
        <v>0</v>
      </c>
      <c r="G18" s="3">
        <f t="shared" si="8"/>
        <v>0</v>
      </c>
      <c r="H18" s="3">
        <f t="shared" si="9"/>
        <v>2</v>
      </c>
      <c r="I18" s="30">
        <f t="shared" si="10"/>
        <v>34</v>
      </c>
      <c r="J18" s="2">
        <f t="shared" si="11"/>
        <v>1</v>
      </c>
      <c r="K18" s="77">
        <f t="shared" si="12"/>
        <v>3</v>
      </c>
      <c r="L18" s="96">
        <f t="shared" si="13"/>
        <v>2</v>
      </c>
      <c r="M18" s="96">
        <f t="shared" si="14"/>
        <v>1</v>
      </c>
      <c r="N18" s="149">
        <f t="shared" si="15"/>
        <v>1</v>
      </c>
      <c r="O18" s="96"/>
      <c r="P18" s="144">
        <f t="shared" si="16"/>
        <v>1</v>
      </c>
      <c r="Q18" s="94" t="s">
        <v>16</v>
      </c>
      <c r="R18" s="94">
        <v>1890</v>
      </c>
      <c r="T18" s="94" t="s">
        <v>16</v>
      </c>
      <c r="U18" s="94">
        <v>1856</v>
      </c>
      <c r="Y18" s="94" t="s">
        <v>187</v>
      </c>
      <c r="Z18" s="94">
        <v>252</v>
      </c>
      <c r="AA18" s="94" t="s">
        <v>187</v>
      </c>
      <c r="AB18" s="94">
        <v>527</v>
      </c>
    </row>
    <row r="19" spans="1:28" x14ac:dyDescent="0.25">
      <c r="A19" s="62" t="s">
        <v>6</v>
      </c>
      <c r="B19" s="62" t="s">
        <v>190</v>
      </c>
      <c r="C19" s="30">
        <f t="shared" si="4"/>
        <v>164</v>
      </c>
      <c r="D19" s="10">
        <f t="shared" si="5"/>
        <v>46</v>
      </c>
      <c r="E19" s="64">
        <f t="shared" si="6"/>
        <v>3</v>
      </c>
      <c r="F19" s="3">
        <f t="shared" si="7"/>
        <v>2</v>
      </c>
      <c r="G19" s="3">
        <f t="shared" si="8"/>
        <v>0</v>
      </c>
      <c r="H19" s="3">
        <f t="shared" si="9"/>
        <v>5</v>
      </c>
      <c r="I19" s="30">
        <f t="shared" si="10"/>
        <v>118</v>
      </c>
      <c r="J19" s="2">
        <f t="shared" si="11"/>
        <v>2</v>
      </c>
      <c r="K19" s="77">
        <f t="shared" si="12"/>
        <v>7</v>
      </c>
      <c r="L19" s="96">
        <f t="shared" si="13"/>
        <v>5</v>
      </c>
      <c r="M19" s="96">
        <f t="shared" si="14"/>
        <v>3</v>
      </c>
      <c r="N19" s="149">
        <f t="shared" si="15"/>
        <v>5</v>
      </c>
      <c r="O19" s="96"/>
      <c r="P19" s="144">
        <f t="shared" si="16"/>
        <v>0</v>
      </c>
      <c r="Q19" s="94" t="s">
        <v>17</v>
      </c>
      <c r="R19" s="94">
        <v>1219</v>
      </c>
      <c r="T19" s="94" t="s">
        <v>17</v>
      </c>
      <c r="U19" s="94">
        <v>586</v>
      </c>
      <c r="Y19" s="94" t="s">
        <v>6</v>
      </c>
      <c r="Z19" s="94">
        <v>281</v>
      </c>
      <c r="AA19" s="94" t="s">
        <v>6</v>
      </c>
      <c r="AB19" s="94">
        <v>1355</v>
      </c>
    </row>
    <row r="20" spans="1:28" x14ac:dyDescent="0.25">
      <c r="A20" s="62" t="s">
        <v>6</v>
      </c>
      <c r="B20" s="62" t="s">
        <v>191</v>
      </c>
      <c r="C20" s="30">
        <f t="shared" si="4"/>
        <v>22</v>
      </c>
      <c r="D20" s="10">
        <f t="shared" si="5"/>
        <v>0</v>
      </c>
      <c r="E20" s="64">
        <f t="shared" si="6"/>
        <v>0</v>
      </c>
      <c r="F20" s="3">
        <f t="shared" si="7"/>
        <v>0</v>
      </c>
      <c r="G20" s="3">
        <f t="shared" si="8"/>
        <v>0</v>
      </c>
      <c r="H20" s="3">
        <f t="shared" si="9"/>
        <v>0</v>
      </c>
      <c r="I20" s="30">
        <f t="shared" si="10"/>
        <v>22</v>
      </c>
      <c r="J20" s="2">
        <f t="shared" si="11"/>
        <v>1</v>
      </c>
      <c r="K20" s="77">
        <f t="shared" si="12"/>
        <v>1</v>
      </c>
      <c r="L20" s="96">
        <f t="shared" si="13"/>
        <v>0</v>
      </c>
      <c r="M20" s="96">
        <f t="shared" si="14"/>
        <v>0</v>
      </c>
      <c r="N20" s="149">
        <f t="shared" si="15"/>
        <v>0</v>
      </c>
      <c r="O20" s="96"/>
      <c r="P20" s="144">
        <f t="shared" si="16"/>
        <v>0</v>
      </c>
      <c r="Q20" s="94" t="s">
        <v>18</v>
      </c>
      <c r="R20" s="94">
        <v>1027</v>
      </c>
      <c r="T20" s="94" t="s">
        <v>18</v>
      </c>
      <c r="U20" s="94">
        <v>90</v>
      </c>
      <c r="Y20" s="94" t="s">
        <v>188</v>
      </c>
      <c r="Z20" s="94">
        <v>17</v>
      </c>
      <c r="AA20" s="94" t="s">
        <v>188</v>
      </c>
      <c r="AB20" s="94">
        <v>106</v>
      </c>
    </row>
    <row r="21" spans="1:28" x14ac:dyDescent="0.25">
      <c r="A21" s="62" t="s">
        <v>6</v>
      </c>
      <c r="B21" s="62" t="s">
        <v>192</v>
      </c>
      <c r="C21" s="30">
        <f t="shared" si="4"/>
        <v>27</v>
      </c>
      <c r="D21" s="10">
        <f t="shared" si="5"/>
        <v>3</v>
      </c>
      <c r="E21" s="64">
        <f t="shared" si="6"/>
        <v>1</v>
      </c>
      <c r="F21" s="3">
        <f t="shared" si="7"/>
        <v>0</v>
      </c>
      <c r="G21" s="3">
        <f t="shared" si="8"/>
        <v>0</v>
      </c>
      <c r="H21" s="3">
        <f t="shared" si="9"/>
        <v>1</v>
      </c>
      <c r="I21" s="30">
        <f t="shared" si="10"/>
        <v>24</v>
      </c>
      <c r="J21" s="2">
        <f t="shared" si="11"/>
        <v>1</v>
      </c>
      <c r="K21" s="77">
        <f t="shared" si="12"/>
        <v>2</v>
      </c>
      <c r="L21" s="96">
        <f t="shared" si="13"/>
        <v>1</v>
      </c>
      <c r="M21" s="96">
        <f t="shared" si="14"/>
        <v>0</v>
      </c>
      <c r="N21" s="149">
        <f t="shared" si="15"/>
        <v>0</v>
      </c>
      <c r="O21" s="96"/>
      <c r="P21" s="144">
        <f t="shared" si="16"/>
        <v>1</v>
      </c>
      <c r="Q21" s="94" t="s">
        <v>19</v>
      </c>
      <c r="R21" s="94">
        <v>1394</v>
      </c>
      <c r="T21" s="94" t="s">
        <v>19</v>
      </c>
      <c r="U21" s="94">
        <v>96</v>
      </c>
      <c r="Y21" s="94" t="s">
        <v>189</v>
      </c>
      <c r="Z21" s="94">
        <v>14</v>
      </c>
      <c r="AA21" s="94" t="s">
        <v>189</v>
      </c>
      <c r="AB21" s="94">
        <v>34</v>
      </c>
    </row>
    <row r="22" spans="1:28" x14ac:dyDescent="0.25">
      <c r="A22" s="62" t="s">
        <v>6</v>
      </c>
      <c r="B22" s="62" t="s">
        <v>193</v>
      </c>
      <c r="C22" s="30">
        <f t="shared" si="4"/>
        <v>139</v>
      </c>
      <c r="D22" s="10">
        <f t="shared" si="5"/>
        <v>14</v>
      </c>
      <c r="E22" s="64">
        <f t="shared" si="6"/>
        <v>2</v>
      </c>
      <c r="F22" s="3">
        <f t="shared" si="7"/>
        <v>0</v>
      </c>
      <c r="G22" s="3">
        <f t="shared" si="8"/>
        <v>0</v>
      </c>
      <c r="H22" s="3">
        <f t="shared" si="9"/>
        <v>2</v>
      </c>
      <c r="I22" s="30">
        <f t="shared" si="10"/>
        <v>125</v>
      </c>
      <c r="J22" s="2">
        <f t="shared" si="11"/>
        <v>2</v>
      </c>
      <c r="K22" s="77">
        <f t="shared" si="12"/>
        <v>4</v>
      </c>
      <c r="L22" s="96">
        <f t="shared" si="13"/>
        <v>2</v>
      </c>
      <c r="M22" s="96">
        <f t="shared" si="14"/>
        <v>1</v>
      </c>
      <c r="N22" s="149">
        <f t="shared" si="15"/>
        <v>1</v>
      </c>
      <c r="O22" s="96"/>
      <c r="P22" s="144">
        <f t="shared" si="16"/>
        <v>1</v>
      </c>
      <c r="Q22" s="94" t="s">
        <v>20</v>
      </c>
      <c r="R22" s="94">
        <v>473</v>
      </c>
      <c r="T22" s="94" t="s">
        <v>20</v>
      </c>
      <c r="U22" s="94">
        <v>47</v>
      </c>
      <c r="Y22" s="94" t="s">
        <v>190</v>
      </c>
      <c r="Z22" s="94">
        <v>46</v>
      </c>
      <c r="AA22" s="94" t="s">
        <v>190</v>
      </c>
      <c r="AB22" s="94">
        <v>118</v>
      </c>
    </row>
    <row r="23" spans="1:28" x14ac:dyDescent="0.25">
      <c r="A23" s="62" t="s">
        <v>6</v>
      </c>
      <c r="B23" s="62" t="s">
        <v>194</v>
      </c>
      <c r="C23" s="30">
        <f t="shared" si="4"/>
        <v>1113</v>
      </c>
      <c r="D23" s="10">
        <f t="shared" si="5"/>
        <v>187</v>
      </c>
      <c r="E23" s="64">
        <f t="shared" si="6"/>
        <v>11</v>
      </c>
      <c r="F23" s="3">
        <f t="shared" si="7"/>
        <v>7</v>
      </c>
      <c r="G23" s="3">
        <f t="shared" si="8"/>
        <v>1</v>
      </c>
      <c r="H23" s="3">
        <f t="shared" si="9"/>
        <v>19</v>
      </c>
      <c r="I23" s="30">
        <f t="shared" si="10"/>
        <v>926</v>
      </c>
      <c r="J23" s="2">
        <f t="shared" si="11"/>
        <v>10</v>
      </c>
      <c r="K23" s="77">
        <f t="shared" si="12"/>
        <v>29</v>
      </c>
      <c r="L23" s="96">
        <f t="shared" si="13"/>
        <v>19</v>
      </c>
      <c r="M23" s="96">
        <f t="shared" si="14"/>
        <v>11</v>
      </c>
      <c r="N23" s="149">
        <f t="shared" si="15"/>
        <v>19</v>
      </c>
      <c r="O23" s="96"/>
      <c r="P23" s="144">
        <f t="shared" si="16"/>
        <v>0</v>
      </c>
      <c r="Q23" s="94" t="s">
        <v>21</v>
      </c>
      <c r="R23" s="94">
        <v>317</v>
      </c>
      <c r="T23" s="94" t="s">
        <v>21</v>
      </c>
      <c r="U23" s="94">
        <v>16</v>
      </c>
      <c r="Y23" s="94" t="s">
        <v>192</v>
      </c>
      <c r="Z23" s="94">
        <v>3</v>
      </c>
      <c r="AA23" s="94" t="s">
        <v>191</v>
      </c>
      <c r="AB23" s="94">
        <v>22</v>
      </c>
    </row>
    <row r="24" spans="1:28" x14ac:dyDescent="0.25">
      <c r="A24" s="62" t="s">
        <v>7</v>
      </c>
      <c r="B24" s="62" t="s">
        <v>195</v>
      </c>
      <c r="C24" s="30">
        <f t="shared" si="4"/>
        <v>85</v>
      </c>
      <c r="D24" s="10">
        <f t="shared" si="5"/>
        <v>3</v>
      </c>
      <c r="E24" s="64">
        <f t="shared" si="6"/>
        <v>1</v>
      </c>
      <c r="F24" s="3">
        <f t="shared" si="7"/>
        <v>0</v>
      </c>
      <c r="G24" s="3">
        <f t="shared" si="8"/>
        <v>0</v>
      </c>
      <c r="H24" s="3">
        <f t="shared" si="9"/>
        <v>1</v>
      </c>
      <c r="I24" s="30">
        <f t="shared" si="10"/>
        <v>82</v>
      </c>
      <c r="J24" s="2">
        <f t="shared" si="11"/>
        <v>1</v>
      </c>
      <c r="K24" s="77">
        <f t="shared" si="12"/>
        <v>2</v>
      </c>
      <c r="L24" s="96">
        <f t="shared" si="13"/>
        <v>1</v>
      </c>
      <c r="M24" s="96">
        <f t="shared" si="14"/>
        <v>0</v>
      </c>
      <c r="N24" s="149">
        <f t="shared" si="15"/>
        <v>0</v>
      </c>
      <c r="O24" s="96"/>
      <c r="P24" s="144">
        <f t="shared" si="16"/>
        <v>1</v>
      </c>
      <c r="Q24" s="94" t="s">
        <v>22</v>
      </c>
      <c r="R24" s="94">
        <v>221</v>
      </c>
      <c r="T24" s="94" t="s">
        <v>22</v>
      </c>
      <c r="U24" s="94">
        <v>17</v>
      </c>
      <c r="Y24" s="94" t="s">
        <v>193</v>
      </c>
      <c r="Z24" s="94">
        <v>14</v>
      </c>
      <c r="AA24" s="94" t="s">
        <v>192</v>
      </c>
      <c r="AB24" s="94">
        <v>24</v>
      </c>
    </row>
    <row r="25" spans="1:28" x14ac:dyDescent="0.25">
      <c r="A25" s="62" t="s">
        <v>7</v>
      </c>
      <c r="B25" s="62" t="s">
        <v>196</v>
      </c>
      <c r="C25" s="30">
        <f t="shared" si="4"/>
        <v>92</v>
      </c>
      <c r="D25" s="10">
        <f t="shared" si="5"/>
        <v>10</v>
      </c>
      <c r="E25" s="64">
        <f t="shared" si="6"/>
        <v>1</v>
      </c>
      <c r="F25" s="3">
        <f t="shared" si="7"/>
        <v>0</v>
      </c>
      <c r="G25" s="3">
        <f t="shared" si="8"/>
        <v>0</v>
      </c>
      <c r="H25" s="3">
        <f t="shared" si="9"/>
        <v>1</v>
      </c>
      <c r="I25" s="30">
        <f t="shared" si="10"/>
        <v>82</v>
      </c>
      <c r="J25" s="2">
        <f t="shared" si="11"/>
        <v>1</v>
      </c>
      <c r="K25" s="77">
        <f t="shared" si="12"/>
        <v>2</v>
      </c>
      <c r="L25" s="96">
        <f t="shared" si="13"/>
        <v>1</v>
      </c>
      <c r="M25" s="96">
        <f t="shared" si="14"/>
        <v>1</v>
      </c>
      <c r="N25" s="149">
        <f t="shared" si="15"/>
        <v>1</v>
      </c>
      <c r="O25" s="96"/>
      <c r="P25" s="144">
        <f t="shared" si="16"/>
        <v>0</v>
      </c>
      <c r="Q25" s="94" t="s">
        <v>23</v>
      </c>
      <c r="R25" s="94">
        <v>1048</v>
      </c>
      <c r="T25" s="94" t="s">
        <v>23</v>
      </c>
      <c r="U25" s="94">
        <v>131</v>
      </c>
      <c r="Y25" s="94" t="s">
        <v>194</v>
      </c>
      <c r="Z25" s="94">
        <v>187</v>
      </c>
      <c r="AA25" s="94" t="s">
        <v>193</v>
      </c>
      <c r="AB25" s="94">
        <v>125</v>
      </c>
    </row>
    <row r="26" spans="1:28" x14ac:dyDescent="0.25">
      <c r="A26" s="62" t="s">
        <v>7</v>
      </c>
      <c r="B26" s="62" t="s">
        <v>197</v>
      </c>
      <c r="C26" s="30">
        <f t="shared" si="4"/>
        <v>63</v>
      </c>
      <c r="D26" s="10">
        <f t="shared" si="5"/>
        <v>6</v>
      </c>
      <c r="E26" s="64">
        <f t="shared" si="6"/>
        <v>1</v>
      </c>
      <c r="F26" s="3">
        <f t="shared" si="7"/>
        <v>0</v>
      </c>
      <c r="G26" s="3">
        <f t="shared" si="8"/>
        <v>0</v>
      </c>
      <c r="H26" s="3">
        <f t="shared" si="9"/>
        <v>1</v>
      </c>
      <c r="I26" s="30">
        <f t="shared" si="10"/>
        <v>57</v>
      </c>
      <c r="J26" s="2">
        <f t="shared" si="11"/>
        <v>1</v>
      </c>
      <c r="K26" s="77">
        <f t="shared" si="12"/>
        <v>2</v>
      </c>
      <c r="L26" s="96">
        <f t="shared" si="13"/>
        <v>1</v>
      </c>
      <c r="M26" s="96">
        <f t="shared" si="14"/>
        <v>0</v>
      </c>
      <c r="N26" s="149">
        <f t="shared" si="15"/>
        <v>0</v>
      </c>
      <c r="O26" s="96"/>
      <c r="P26" s="144">
        <f t="shared" si="16"/>
        <v>1</v>
      </c>
      <c r="Q26" s="94" t="s">
        <v>75</v>
      </c>
      <c r="R26" s="94">
        <v>22167</v>
      </c>
      <c r="T26" s="94" t="s">
        <v>75</v>
      </c>
      <c r="U26" s="94">
        <v>5616</v>
      </c>
      <c r="Y26" s="94" t="s">
        <v>7</v>
      </c>
      <c r="Z26" s="94">
        <v>57</v>
      </c>
      <c r="AA26" s="94" t="s">
        <v>194</v>
      </c>
      <c r="AB26" s="94">
        <v>926</v>
      </c>
    </row>
    <row r="27" spans="1:28" x14ac:dyDescent="0.25">
      <c r="A27" s="62" t="s">
        <v>7</v>
      </c>
      <c r="B27" s="62" t="s">
        <v>198</v>
      </c>
      <c r="C27" s="30">
        <f t="shared" si="4"/>
        <v>112</v>
      </c>
      <c r="D27" s="10">
        <f t="shared" si="5"/>
        <v>9</v>
      </c>
      <c r="E27" s="64">
        <f t="shared" si="6"/>
        <v>1</v>
      </c>
      <c r="F27" s="3">
        <f t="shared" si="7"/>
        <v>0</v>
      </c>
      <c r="G27" s="3">
        <f t="shared" si="8"/>
        <v>0</v>
      </c>
      <c r="H27" s="3">
        <f t="shared" si="9"/>
        <v>1</v>
      </c>
      <c r="I27" s="30">
        <f t="shared" si="10"/>
        <v>103</v>
      </c>
      <c r="J27" s="2">
        <f t="shared" si="11"/>
        <v>2</v>
      </c>
      <c r="K27" s="77">
        <f t="shared" si="12"/>
        <v>3</v>
      </c>
      <c r="L27" s="96">
        <f t="shared" si="13"/>
        <v>1</v>
      </c>
      <c r="M27" s="96">
        <f t="shared" si="14"/>
        <v>1</v>
      </c>
      <c r="N27" s="149">
        <f t="shared" si="15"/>
        <v>1</v>
      </c>
      <c r="O27" s="96"/>
      <c r="P27" s="144">
        <f t="shared" si="16"/>
        <v>0</v>
      </c>
      <c r="Y27" s="94" t="s">
        <v>195</v>
      </c>
      <c r="Z27" s="94">
        <v>3</v>
      </c>
      <c r="AA27" s="94" t="s">
        <v>7</v>
      </c>
      <c r="AB27" s="94">
        <v>740</v>
      </c>
    </row>
    <row r="28" spans="1:28" x14ac:dyDescent="0.25">
      <c r="A28" s="62" t="s">
        <v>7</v>
      </c>
      <c r="B28" s="62" t="s">
        <v>199</v>
      </c>
      <c r="C28" s="30">
        <f t="shared" si="4"/>
        <v>35</v>
      </c>
      <c r="D28" s="10">
        <f t="shared" si="5"/>
        <v>5</v>
      </c>
      <c r="E28" s="64">
        <f t="shared" si="6"/>
        <v>1</v>
      </c>
      <c r="F28" s="3">
        <f t="shared" si="7"/>
        <v>0</v>
      </c>
      <c r="G28" s="3">
        <f t="shared" si="8"/>
        <v>0</v>
      </c>
      <c r="H28" s="3">
        <f t="shared" si="9"/>
        <v>1</v>
      </c>
      <c r="I28" s="30">
        <f t="shared" si="10"/>
        <v>30</v>
      </c>
      <c r="J28" s="2">
        <f t="shared" si="11"/>
        <v>1</v>
      </c>
      <c r="K28" s="77">
        <f t="shared" si="12"/>
        <v>2</v>
      </c>
      <c r="L28" s="96">
        <f t="shared" si="13"/>
        <v>1</v>
      </c>
      <c r="M28" s="96">
        <f t="shared" si="14"/>
        <v>0</v>
      </c>
      <c r="N28" s="149">
        <f t="shared" si="15"/>
        <v>0</v>
      </c>
      <c r="O28" s="96"/>
      <c r="P28" s="144">
        <f t="shared" si="16"/>
        <v>1</v>
      </c>
      <c r="Y28" s="94" t="s">
        <v>196</v>
      </c>
      <c r="Z28" s="94">
        <v>10</v>
      </c>
      <c r="AA28" s="94" t="s">
        <v>195</v>
      </c>
      <c r="AB28" s="94">
        <v>82</v>
      </c>
    </row>
    <row r="29" spans="1:28" x14ac:dyDescent="0.25">
      <c r="A29" s="62" t="s">
        <v>7</v>
      </c>
      <c r="B29" s="62" t="s">
        <v>200</v>
      </c>
      <c r="C29" s="30">
        <f t="shared" si="4"/>
        <v>42</v>
      </c>
      <c r="D29" s="10">
        <f t="shared" si="5"/>
        <v>2</v>
      </c>
      <c r="E29" s="64">
        <f t="shared" si="6"/>
        <v>1</v>
      </c>
      <c r="F29" s="3">
        <f t="shared" si="7"/>
        <v>0</v>
      </c>
      <c r="G29" s="3">
        <f t="shared" si="8"/>
        <v>0</v>
      </c>
      <c r="H29" s="3">
        <f t="shared" si="9"/>
        <v>1</v>
      </c>
      <c r="I29" s="30">
        <f t="shared" si="10"/>
        <v>40</v>
      </c>
      <c r="J29" s="2">
        <f t="shared" si="11"/>
        <v>1</v>
      </c>
      <c r="K29" s="77">
        <f t="shared" si="12"/>
        <v>2</v>
      </c>
      <c r="L29" s="96">
        <f t="shared" si="13"/>
        <v>1</v>
      </c>
      <c r="M29" s="96">
        <f t="shared" si="14"/>
        <v>0</v>
      </c>
      <c r="N29" s="149">
        <f t="shared" si="15"/>
        <v>0</v>
      </c>
      <c r="O29" s="96"/>
      <c r="P29" s="144">
        <f t="shared" si="16"/>
        <v>1</v>
      </c>
      <c r="Y29" s="94" t="s">
        <v>197</v>
      </c>
      <c r="Z29" s="94">
        <v>6</v>
      </c>
      <c r="AA29" s="94" t="s">
        <v>196</v>
      </c>
      <c r="AB29" s="94">
        <v>82</v>
      </c>
    </row>
    <row r="30" spans="1:28" x14ac:dyDescent="0.25">
      <c r="A30" s="62" t="s">
        <v>7</v>
      </c>
      <c r="B30" s="62" t="s">
        <v>201</v>
      </c>
      <c r="C30" s="30">
        <f t="shared" si="4"/>
        <v>55</v>
      </c>
      <c r="D30" s="10">
        <f t="shared" si="5"/>
        <v>0</v>
      </c>
      <c r="E30" s="64">
        <f t="shared" si="6"/>
        <v>0</v>
      </c>
      <c r="F30" s="3">
        <f t="shared" si="7"/>
        <v>0</v>
      </c>
      <c r="G30" s="3">
        <f t="shared" si="8"/>
        <v>0</v>
      </c>
      <c r="H30" s="3">
        <f t="shared" si="9"/>
        <v>0</v>
      </c>
      <c r="I30" s="30">
        <f t="shared" si="10"/>
        <v>55</v>
      </c>
      <c r="J30" s="2">
        <f t="shared" si="11"/>
        <v>1</v>
      </c>
      <c r="K30" s="77">
        <f t="shared" si="12"/>
        <v>1</v>
      </c>
      <c r="L30" s="96">
        <f t="shared" si="13"/>
        <v>0</v>
      </c>
      <c r="M30" s="96">
        <f t="shared" si="14"/>
        <v>0</v>
      </c>
      <c r="N30" s="149">
        <f t="shared" si="15"/>
        <v>0</v>
      </c>
      <c r="O30" s="96"/>
      <c r="P30" s="144">
        <f t="shared" si="16"/>
        <v>0</v>
      </c>
      <c r="Y30" s="94" t="s">
        <v>198</v>
      </c>
      <c r="Z30" s="94">
        <v>9</v>
      </c>
      <c r="AA30" s="94" t="s">
        <v>197</v>
      </c>
      <c r="AB30" s="94">
        <v>57</v>
      </c>
    </row>
    <row r="31" spans="1:28" x14ac:dyDescent="0.25">
      <c r="A31" s="62" t="s">
        <v>7</v>
      </c>
      <c r="B31" s="62" t="s">
        <v>202</v>
      </c>
      <c r="C31" s="30">
        <f t="shared" si="4"/>
        <v>86</v>
      </c>
      <c r="D31" s="10">
        <f t="shared" si="5"/>
        <v>3</v>
      </c>
      <c r="E31" s="64">
        <f t="shared" si="6"/>
        <v>1</v>
      </c>
      <c r="F31" s="3">
        <f t="shared" si="7"/>
        <v>0</v>
      </c>
      <c r="G31" s="3">
        <f t="shared" si="8"/>
        <v>0</v>
      </c>
      <c r="H31" s="3">
        <f t="shared" si="9"/>
        <v>1</v>
      </c>
      <c r="I31" s="30">
        <f t="shared" si="10"/>
        <v>83</v>
      </c>
      <c r="J31" s="2">
        <f t="shared" si="11"/>
        <v>1</v>
      </c>
      <c r="K31" s="77">
        <f t="shared" si="12"/>
        <v>2</v>
      </c>
      <c r="L31" s="96">
        <f t="shared" si="13"/>
        <v>1</v>
      </c>
      <c r="M31" s="96">
        <f t="shared" si="14"/>
        <v>0</v>
      </c>
      <c r="N31" s="149">
        <f t="shared" si="15"/>
        <v>0</v>
      </c>
      <c r="O31" s="96"/>
      <c r="P31" s="144">
        <f t="shared" si="16"/>
        <v>1</v>
      </c>
      <c r="Y31" s="94" t="s">
        <v>199</v>
      </c>
      <c r="Z31" s="94">
        <v>5</v>
      </c>
      <c r="AA31" s="94" t="s">
        <v>198</v>
      </c>
      <c r="AB31" s="94">
        <v>103</v>
      </c>
    </row>
    <row r="32" spans="1:28" x14ac:dyDescent="0.25">
      <c r="A32" s="62" t="s">
        <v>7</v>
      </c>
      <c r="B32" s="62" t="s">
        <v>203</v>
      </c>
      <c r="C32" s="30">
        <f t="shared" si="4"/>
        <v>44</v>
      </c>
      <c r="D32" s="10">
        <f t="shared" si="5"/>
        <v>5</v>
      </c>
      <c r="E32" s="64">
        <f t="shared" si="6"/>
        <v>1</v>
      </c>
      <c r="F32" s="3">
        <f t="shared" si="7"/>
        <v>0</v>
      </c>
      <c r="G32" s="3">
        <f t="shared" si="8"/>
        <v>0</v>
      </c>
      <c r="H32" s="3">
        <f t="shared" si="9"/>
        <v>1</v>
      </c>
      <c r="I32" s="30">
        <f t="shared" si="10"/>
        <v>39</v>
      </c>
      <c r="J32" s="2">
        <f t="shared" si="11"/>
        <v>1</v>
      </c>
      <c r="K32" s="77">
        <f t="shared" si="12"/>
        <v>2</v>
      </c>
      <c r="L32" s="96">
        <f t="shared" si="13"/>
        <v>1</v>
      </c>
      <c r="M32" s="96">
        <f t="shared" si="14"/>
        <v>0</v>
      </c>
      <c r="N32" s="149">
        <f t="shared" si="15"/>
        <v>0</v>
      </c>
      <c r="O32" s="96"/>
      <c r="P32" s="144">
        <f t="shared" si="16"/>
        <v>1</v>
      </c>
      <c r="Y32" s="94" t="s">
        <v>200</v>
      </c>
      <c r="Z32" s="94">
        <v>2</v>
      </c>
      <c r="AA32" s="94" t="s">
        <v>199</v>
      </c>
      <c r="AB32" s="94">
        <v>30</v>
      </c>
    </row>
    <row r="33" spans="1:28" x14ac:dyDescent="0.25">
      <c r="A33" s="62" t="s">
        <v>7</v>
      </c>
      <c r="B33" s="62" t="s">
        <v>204</v>
      </c>
      <c r="C33" s="30">
        <f t="shared" si="4"/>
        <v>48</v>
      </c>
      <c r="D33" s="10">
        <f t="shared" si="5"/>
        <v>1</v>
      </c>
      <c r="E33" s="64">
        <f t="shared" si="6"/>
        <v>1</v>
      </c>
      <c r="F33" s="3">
        <f t="shared" si="7"/>
        <v>0</v>
      </c>
      <c r="G33" s="3">
        <f t="shared" si="8"/>
        <v>0</v>
      </c>
      <c r="H33" s="3">
        <f t="shared" si="9"/>
        <v>1</v>
      </c>
      <c r="I33" s="30">
        <f t="shared" si="10"/>
        <v>47</v>
      </c>
      <c r="J33" s="2">
        <f t="shared" si="11"/>
        <v>1</v>
      </c>
      <c r="K33" s="77">
        <f t="shared" si="12"/>
        <v>2</v>
      </c>
      <c r="L33" s="96">
        <f t="shared" si="13"/>
        <v>1</v>
      </c>
      <c r="M33" s="96">
        <f t="shared" si="14"/>
        <v>0</v>
      </c>
      <c r="N33" s="149">
        <f t="shared" si="15"/>
        <v>0</v>
      </c>
      <c r="O33" s="96"/>
      <c r="P33" s="144">
        <f t="shared" si="16"/>
        <v>1</v>
      </c>
      <c r="Y33" s="94" t="s">
        <v>202</v>
      </c>
      <c r="Z33" s="94">
        <v>3</v>
      </c>
      <c r="AA33" s="94" t="s">
        <v>200</v>
      </c>
      <c r="AB33" s="94">
        <v>40</v>
      </c>
    </row>
    <row r="34" spans="1:28" x14ac:dyDescent="0.25">
      <c r="A34" s="62" t="s">
        <v>7</v>
      </c>
      <c r="B34" s="62" t="s">
        <v>205</v>
      </c>
      <c r="C34" s="30">
        <f t="shared" ref="C34:C97" si="17">D34+I34</f>
        <v>135</v>
      </c>
      <c r="D34" s="10">
        <f t="shared" ref="D34:D97" si="18">SUMIFS(Z:Z,Y:Y,B34)</f>
        <v>13</v>
      </c>
      <c r="E34" s="64">
        <f t="shared" ref="E34:E97" si="19">IF(L34&gt;N34,ROUND((D34*0.6*$G$128),0)+P34,ROUND((D34*0.6*$G$128),0)+P34)</f>
        <v>2</v>
      </c>
      <c r="F34" s="3">
        <f t="shared" ref="F34:F97" si="20">ROUND((D34*0.35*$G$128),0)</f>
        <v>0</v>
      </c>
      <c r="G34" s="3">
        <f t="shared" ref="G34:G97" si="21">ROUND((D34*0.05*$G$128),0)</f>
        <v>0</v>
      </c>
      <c r="H34" s="3">
        <f t="shared" ref="H34:H97" si="22">SUM(E34:G34)</f>
        <v>2</v>
      </c>
      <c r="I34" s="30">
        <f t="shared" ref="I34:I97" si="23">SUMIFS(AB:AB,AA:AA,B34)</f>
        <v>122</v>
      </c>
      <c r="J34" s="2">
        <f t="shared" si="11"/>
        <v>2</v>
      </c>
      <c r="K34" s="77">
        <f t="shared" ref="K34:K97" si="24">J34+H34</f>
        <v>4</v>
      </c>
      <c r="L34" s="96">
        <f t="shared" si="13"/>
        <v>2</v>
      </c>
      <c r="M34" s="96">
        <f t="shared" si="14"/>
        <v>1</v>
      </c>
      <c r="N34" s="149">
        <f t="shared" si="15"/>
        <v>1</v>
      </c>
      <c r="O34" s="96"/>
      <c r="P34" s="144">
        <f t="shared" si="16"/>
        <v>1</v>
      </c>
      <c r="Y34" s="94" t="s">
        <v>203</v>
      </c>
      <c r="Z34" s="94">
        <v>5</v>
      </c>
      <c r="AA34" s="94" t="s">
        <v>201</v>
      </c>
      <c r="AB34" s="94">
        <v>55</v>
      </c>
    </row>
    <row r="35" spans="1:28" x14ac:dyDescent="0.25">
      <c r="A35" s="62" t="s">
        <v>8</v>
      </c>
      <c r="B35" s="62" t="s">
        <v>206</v>
      </c>
      <c r="C35" s="30">
        <f t="shared" si="17"/>
        <v>87</v>
      </c>
      <c r="D35" s="10">
        <f t="shared" si="18"/>
        <v>18</v>
      </c>
      <c r="E35" s="64">
        <f t="shared" si="19"/>
        <v>1</v>
      </c>
      <c r="F35" s="3">
        <f t="shared" si="20"/>
        <v>1</v>
      </c>
      <c r="G35" s="3">
        <f t="shared" si="21"/>
        <v>0</v>
      </c>
      <c r="H35" s="3">
        <f t="shared" si="22"/>
        <v>2</v>
      </c>
      <c r="I35" s="30">
        <f t="shared" si="23"/>
        <v>69</v>
      </c>
      <c r="J35" s="2">
        <f t="shared" si="11"/>
        <v>1</v>
      </c>
      <c r="K35" s="77">
        <f t="shared" si="24"/>
        <v>3</v>
      </c>
      <c r="L35" s="96">
        <f t="shared" si="13"/>
        <v>2</v>
      </c>
      <c r="M35" s="96">
        <f t="shared" si="14"/>
        <v>1</v>
      </c>
      <c r="N35" s="149">
        <f t="shared" si="15"/>
        <v>2</v>
      </c>
      <c r="O35" s="96"/>
      <c r="P35" s="144">
        <f t="shared" si="16"/>
        <v>0</v>
      </c>
      <c r="Y35" s="94" t="s">
        <v>204</v>
      </c>
      <c r="Z35" s="94">
        <v>1</v>
      </c>
      <c r="AA35" s="94" t="s">
        <v>202</v>
      </c>
      <c r="AB35" s="94">
        <v>83</v>
      </c>
    </row>
    <row r="36" spans="1:28" x14ac:dyDescent="0.25">
      <c r="A36" s="62" t="s">
        <v>8</v>
      </c>
      <c r="B36" s="62" t="s">
        <v>207</v>
      </c>
      <c r="C36" s="30">
        <f t="shared" si="17"/>
        <v>218</v>
      </c>
      <c r="D36" s="10">
        <f t="shared" si="18"/>
        <v>26</v>
      </c>
      <c r="E36" s="64">
        <f t="shared" si="19"/>
        <v>2</v>
      </c>
      <c r="F36" s="3">
        <f t="shared" si="20"/>
        <v>1</v>
      </c>
      <c r="G36" s="3">
        <f t="shared" si="21"/>
        <v>0</v>
      </c>
      <c r="H36" s="3">
        <f t="shared" si="22"/>
        <v>3</v>
      </c>
      <c r="I36" s="30">
        <f t="shared" si="23"/>
        <v>192</v>
      </c>
      <c r="J36" s="2">
        <f t="shared" si="11"/>
        <v>2</v>
      </c>
      <c r="K36" s="77">
        <f t="shared" si="24"/>
        <v>5</v>
      </c>
      <c r="L36" s="96">
        <f t="shared" si="13"/>
        <v>3</v>
      </c>
      <c r="M36" s="96">
        <f t="shared" si="14"/>
        <v>2</v>
      </c>
      <c r="N36" s="149">
        <f t="shared" si="15"/>
        <v>3</v>
      </c>
      <c r="O36" s="96"/>
      <c r="P36" s="144">
        <f t="shared" si="16"/>
        <v>0</v>
      </c>
      <c r="Y36" s="94" t="s">
        <v>205</v>
      </c>
      <c r="Z36" s="94">
        <v>13</v>
      </c>
      <c r="AA36" s="94" t="s">
        <v>203</v>
      </c>
      <c r="AB36" s="94">
        <v>39</v>
      </c>
    </row>
    <row r="37" spans="1:28" x14ac:dyDescent="0.25">
      <c r="A37" s="62" t="s">
        <v>8</v>
      </c>
      <c r="B37" s="62" t="s">
        <v>208</v>
      </c>
      <c r="C37" s="30">
        <f t="shared" si="17"/>
        <v>36</v>
      </c>
      <c r="D37" s="10">
        <f t="shared" si="18"/>
        <v>2</v>
      </c>
      <c r="E37" s="64">
        <f t="shared" si="19"/>
        <v>1</v>
      </c>
      <c r="F37" s="3">
        <f t="shared" si="20"/>
        <v>0</v>
      </c>
      <c r="G37" s="3">
        <f t="shared" si="21"/>
        <v>0</v>
      </c>
      <c r="H37" s="3">
        <f t="shared" si="22"/>
        <v>1</v>
      </c>
      <c r="I37" s="30">
        <f t="shared" si="23"/>
        <v>34</v>
      </c>
      <c r="J37" s="2">
        <f t="shared" si="11"/>
        <v>1</v>
      </c>
      <c r="K37" s="77">
        <f t="shared" si="24"/>
        <v>2</v>
      </c>
      <c r="L37" s="96">
        <f t="shared" si="13"/>
        <v>1</v>
      </c>
      <c r="M37" s="96">
        <f t="shared" si="14"/>
        <v>0</v>
      </c>
      <c r="N37" s="149">
        <f t="shared" si="15"/>
        <v>0</v>
      </c>
      <c r="O37" s="96"/>
      <c r="P37" s="144">
        <f t="shared" si="16"/>
        <v>1</v>
      </c>
      <c r="Y37" s="94" t="s">
        <v>8</v>
      </c>
      <c r="Z37" s="94">
        <v>46</v>
      </c>
      <c r="AA37" s="94" t="s">
        <v>204</v>
      </c>
      <c r="AB37" s="94">
        <v>47</v>
      </c>
    </row>
    <row r="38" spans="1:28" x14ac:dyDescent="0.25">
      <c r="A38" s="62" t="s">
        <v>9</v>
      </c>
      <c r="B38" s="62" t="s">
        <v>209</v>
      </c>
      <c r="C38" s="30">
        <f t="shared" si="17"/>
        <v>86</v>
      </c>
      <c r="D38" s="10">
        <f t="shared" si="18"/>
        <v>26</v>
      </c>
      <c r="E38" s="64">
        <f t="shared" si="19"/>
        <v>2</v>
      </c>
      <c r="F38" s="3">
        <f t="shared" si="20"/>
        <v>1</v>
      </c>
      <c r="G38" s="3">
        <f t="shared" si="21"/>
        <v>0</v>
      </c>
      <c r="H38" s="3">
        <f t="shared" si="22"/>
        <v>3</v>
      </c>
      <c r="I38" s="30">
        <f t="shared" si="23"/>
        <v>60</v>
      </c>
      <c r="J38" s="2">
        <f t="shared" si="11"/>
        <v>1</v>
      </c>
      <c r="K38" s="77">
        <f t="shared" si="24"/>
        <v>4</v>
      </c>
      <c r="L38" s="96">
        <f t="shared" si="13"/>
        <v>3</v>
      </c>
      <c r="M38" s="96">
        <f t="shared" si="14"/>
        <v>2</v>
      </c>
      <c r="N38" s="149">
        <f t="shared" si="15"/>
        <v>3</v>
      </c>
      <c r="O38" s="96"/>
      <c r="P38" s="144">
        <f t="shared" si="16"/>
        <v>0</v>
      </c>
      <c r="Y38" s="94" t="s">
        <v>206</v>
      </c>
      <c r="Z38" s="94">
        <v>18</v>
      </c>
      <c r="AA38" s="94" t="s">
        <v>205</v>
      </c>
      <c r="AB38" s="94">
        <v>122</v>
      </c>
    </row>
    <row r="39" spans="1:28" x14ac:dyDescent="0.25">
      <c r="A39" s="62" t="s">
        <v>9</v>
      </c>
      <c r="B39" s="62" t="s">
        <v>210</v>
      </c>
      <c r="C39" s="30">
        <f t="shared" si="17"/>
        <v>262</v>
      </c>
      <c r="D39" s="10">
        <f t="shared" si="18"/>
        <v>29</v>
      </c>
      <c r="E39" s="64">
        <f t="shared" si="19"/>
        <v>2</v>
      </c>
      <c r="F39" s="3">
        <f t="shared" si="20"/>
        <v>1</v>
      </c>
      <c r="G39" s="3">
        <f t="shared" si="21"/>
        <v>0</v>
      </c>
      <c r="H39" s="3">
        <f t="shared" si="22"/>
        <v>3</v>
      </c>
      <c r="I39" s="30">
        <f t="shared" si="23"/>
        <v>233</v>
      </c>
      <c r="J39" s="2">
        <f t="shared" si="11"/>
        <v>3</v>
      </c>
      <c r="K39" s="77">
        <f t="shared" si="24"/>
        <v>6</v>
      </c>
      <c r="L39" s="96">
        <f t="shared" si="13"/>
        <v>3</v>
      </c>
      <c r="M39" s="96">
        <f t="shared" si="14"/>
        <v>2</v>
      </c>
      <c r="N39" s="149">
        <f t="shared" si="15"/>
        <v>3</v>
      </c>
      <c r="O39" s="96"/>
      <c r="P39" s="144">
        <f t="shared" si="16"/>
        <v>0</v>
      </c>
      <c r="Y39" s="94" t="s">
        <v>207</v>
      </c>
      <c r="Z39" s="94">
        <v>26</v>
      </c>
      <c r="AA39" s="94" t="s">
        <v>8</v>
      </c>
      <c r="AB39" s="94">
        <v>295</v>
      </c>
    </row>
    <row r="40" spans="1:28" x14ac:dyDescent="0.25">
      <c r="A40" s="62" t="s">
        <v>9</v>
      </c>
      <c r="B40" s="62" t="s">
        <v>211</v>
      </c>
      <c r="C40" s="30">
        <f t="shared" si="17"/>
        <v>306</v>
      </c>
      <c r="D40" s="10">
        <f t="shared" si="18"/>
        <v>72</v>
      </c>
      <c r="E40" s="64">
        <f t="shared" si="19"/>
        <v>5</v>
      </c>
      <c r="F40" s="3">
        <f t="shared" si="20"/>
        <v>3</v>
      </c>
      <c r="G40" s="3">
        <f t="shared" si="21"/>
        <v>0</v>
      </c>
      <c r="H40" s="3">
        <f t="shared" si="22"/>
        <v>8</v>
      </c>
      <c r="I40" s="30">
        <f t="shared" si="23"/>
        <v>234</v>
      </c>
      <c r="J40" s="2">
        <f t="shared" si="11"/>
        <v>3</v>
      </c>
      <c r="K40" s="77">
        <f t="shared" si="24"/>
        <v>11</v>
      </c>
      <c r="L40" s="96">
        <f t="shared" si="13"/>
        <v>8</v>
      </c>
      <c r="M40" s="96">
        <f t="shared" si="14"/>
        <v>4</v>
      </c>
      <c r="N40" s="149">
        <f t="shared" si="15"/>
        <v>7</v>
      </c>
      <c r="O40" s="96"/>
      <c r="P40" s="144">
        <f t="shared" si="16"/>
        <v>1</v>
      </c>
      <c r="Y40" s="94" t="s">
        <v>208</v>
      </c>
      <c r="Z40" s="94">
        <v>2</v>
      </c>
      <c r="AA40" s="94" t="s">
        <v>206</v>
      </c>
      <c r="AB40" s="94">
        <v>69</v>
      </c>
    </row>
    <row r="41" spans="1:28" x14ac:dyDescent="0.25">
      <c r="A41" s="62" t="s">
        <v>9</v>
      </c>
      <c r="B41" s="62" t="s">
        <v>212</v>
      </c>
      <c r="C41" s="30">
        <f t="shared" si="17"/>
        <v>354</v>
      </c>
      <c r="D41" s="10">
        <f t="shared" si="18"/>
        <v>101</v>
      </c>
      <c r="E41" s="64">
        <f t="shared" si="19"/>
        <v>6</v>
      </c>
      <c r="F41" s="3">
        <f t="shared" si="20"/>
        <v>4</v>
      </c>
      <c r="G41" s="3">
        <f t="shared" si="21"/>
        <v>1</v>
      </c>
      <c r="H41" s="3">
        <f t="shared" si="22"/>
        <v>11</v>
      </c>
      <c r="I41" s="30">
        <f t="shared" si="23"/>
        <v>253</v>
      </c>
      <c r="J41" s="2">
        <f t="shared" si="11"/>
        <v>3</v>
      </c>
      <c r="K41" s="77">
        <f t="shared" si="24"/>
        <v>14</v>
      </c>
      <c r="L41" s="96">
        <f t="shared" si="13"/>
        <v>11</v>
      </c>
      <c r="M41" s="96">
        <f t="shared" si="14"/>
        <v>6</v>
      </c>
      <c r="N41" s="149">
        <f t="shared" si="15"/>
        <v>11</v>
      </c>
      <c r="O41" s="96"/>
      <c r="P41" s="144">
        <f t="shared" si="16"/>
        <v>0</v>
      </c>
      <c r="Y41" s="94" t="s">
        <v>9</v>
      </c>
      <c r="Z41" s="94">
        <v>287</v>
      </c>
      <c r="AA41" s="94" t="s">
        <v>207</v>
      </c>
      <c r="AB41" s="94">
        <v>192</v>
      </c>
    </row>
    <row r="42" spans="1:28" x14ac:dyDescent="0.25">
      <c r="A42" s="62" t="s">
        <v>9</v>
      </c>
      <c r="B42" s="62" t="s">
        <v>213</v>
      </c>
      <c r="C42" s="30">
        <f t="shared" si="17"/>
        <v>27</v>
      </c>
      <c r="D42" s="10">
        <f t="shared" si="18"/>
        <v>3</v>
      </c>
      <c r="E42" s="64">
        <f t="shared" si="19"/>
        <v>1</v>
      </c>
      <c r="F42" s="3">
        <f t="shared" si="20"/>
        <v>0</v>
      </c>
      <c r="G42" s="3">
        <f t="shared" si="21"/>
        <v>0</v>
      </c>
      <c r="H42" s="3">
        <f t="shared" si="22"/>
        <v>1</v>
      </c>
      <c r="I42" s="30">
        <f t="shared" si="23"/>
        <v>24</v>
      </c>
      <c r="J42" s="2">
        <f t="shared" si="11"/>
        <v>1</v>
      </c>
      <c r="K42" s="77">
        <f t="shared" si="24"/>
        <v>2</v>
      </c>
      <c r="L42" s="96">
        <f t="shared" si="13"/>
        <v>1</v>
      </c>
      <c r="M42" s="96">
        <f t="shared" si="14"/>
        <v>0</v>
      </c>
      <c r="N42" s="149">
        <f t="shared" si="15"/>
        <v>0</v>
      </c>
      <c r="O42" s="96"/>
      <c r="P42" s="144">
        <f t="shared" si="16"/>
        <v>1</v>
      </c>
      <c r="Y42" s="94" t="s">
        <v>209</v>
      </c>
      <c r="Z42" s="94">
        <v>26</v>
      </c>
      <c r="AA42" s="94" t="s">
        <v>208</v>
      </c>
      <c r="AB42" s="94">
        <v>34</v>
      </c>
    </row>
    <row r="43" spans="1:28" x14ac:dyDescent="0.25">
      <c r="A43" s="62" t="s">
        <v>9</v>
      </c>
      <c r="B43" s="62" t="s">
        <v>214</v>
      </c>
      <c r="C43" s="30">
        <f t="shared" si="17"/>
        <v>24</v>
      </c>
      <c r="D43" s="10">
        <f t="shared" si="18"/>
        <v>6</v>
      </c>
      <c r="E43" s="64">
        <f t="shared" si="19"/>
        <v>1</v>
      </c>
      <c r="F43" s="3">
        <f t="shared" si="20"/>
        <v>0</v>
      </c>
      <c r="G43" s="3">
        <f t="shared" si="21"/>
        <v>0</v>
      </c>
      <c r="H43" s="3">
        <f t="shared" si="22"/>
        <v>1</v>
      </c>
      <c r="I43" s="30">
        <f t="shared" si="23"/>
        <v>18</v>
      </c>
      <c r="J43" s="2">
        <f t="shared" si="11"/>
        <v>1</v>
      </c>
      <c r="K43" s="77">
        <f t="shared" si="24"/>
        <v>2</v>
      </c>
      <c r="L43" s="96">
        <f t="shared" si="13"/>
        <v>1</v>
      </c>
      <c r="M43" s="96">
        <f t="shared" si="14"/>
        <v>0</v>
      </c>
      <c r="N43" s="149">
        <f t="shared" si="15"/>
        <v>0</v>
      </c>
      <c r="O43" s="96"/>
      <c r="P43" s="144">
        <f t="shared" si="16"/>
        <v>1</v>
      </c>
      <c r="Y43" s="94" t="s">
        <v>210</v>
      </c>
      <c r="Z43" s="94">
        <v>29</v>
      </c>
      <c r="AA43" s="94" t="s">
        <v>9</v>
      </c>
      <c r="AB43" s="94">
        <v>1133</v>
      </c>
    </row>
    <row r="44" spans="1:28" x14ac:dyDescent="0.25">
      <c r="A44" s="62" t="s">
        <v>9</v>
      </c>
      <c r="B44" s="62" t="s">
        <v>215</v>
      </c>
      <c r="C44" s="30">
        <f t="shared" si="17"/>
        <v>34</v>
      </c>
      <c r="D44" s="10">
        <f t="shared" si="18"/>
        <v>1</v>
      </c>
      <c r="E44" s="64">
        <f t="shared" si="19"/>
        <v>1</v>
      </c>
      <c r="F44" s="3">
        <f t="shared" si="20"/>
        <v>0</v>
      </c>
      <c r="G44" s="3">
        <f t="shared" si="21"/>
        <v>0</v>
      </c>
      <c r="H44" s="3">
        <f t="shared" si="22"/>
        <v>1</v>
      </c>
      <c r="I44" s="30">
        <f t="shared" si="23"/>
        <v>33</v>
      </c>
      <c r="J44" s="2">
        <f t="shared" si="11"/>
        <v>1</v>
      </c>
      <c r="K44" s="77">
        <f t="shared" si="24"/>
        <v>2</v>
      </c>
      <c r="L44" s="96">
        <f t="shared" si="13"/>
        <v>1</v>
      </c>
      <c r="M44" s="96">
        <f t="shared" si="14"/>
        <v>0</v>
      </c>
      <c r="N44" s="149">
        <f t="shared" si="15"/>
        <v>0</v>
      </c>
      <c r="O44" s="96"/>
      <c r="P44" s="144">
        <f t="shared" si="16"/>
        <v>1</v>
      </c>
      <c r="Y44" s="94" t="s">
        <v>211</v>
      </c>
      <c r="Z44" s="94">
        <v>72</v>
      </c>
      <c r="AA44" s="94" t="s">
        <v>209</v>
      </c>
      <c r="AB44" s="94">
        <v>60</v>
      </c>
    </row>
    <row r="45" spans="1:28" x14ac:dyDescent="0.25">
      <c r="A45" s="62" t="s">
        <v>9</v>
      </c>
      <c r="B45" s="62" t="s">
        <v>216</v>
      </c>
      <c r="C45" s="30">
        <f t="shared" si="17"/>
        <v>98</v>
      </c>
      <c r="D45" s="10">
        <f t="shared" si="18"/>
        <v>6</v>
      </c>
      <c r="E45" s="64">
        <f t="shared" si="19"/>
        <v>1</v>
      </c>
      <c r="F45" s="3">
        <f t="shared" si="20"/>
        <v>0</v>
      </c>
      <c r="G45" s="3">
        <f t="shared" si="21"/>
        <v>0</v>
      </c>
      <c r="H45" s="3">
        <f t="shared" si="22"/>
        <v>1</v>
      </c>
      <c r="I45" s="30">
        <f t="shared" si="23"/>
        <v>92</v>
      </c>
      <c r="J45" s="2">
        <f t="shared" si="11"/>
        <v>1</v>
      </c>
      <c r="K45" s="77">
        <f t="shared" si="24"/>
        <v>2</v>
      </c>
      <c r="L45" s="96">
        <f t="shared" si="13"/>
        <v>1</v>
      </c>
      <c r="M45" s="96">
        <f t="shared" si="14"/>
        <v>0</v>
      </c>
      <c r="N45" s="149">
        <f t="shared" si="15"/>
        <v>0</v>
      </c>
      <c r="O45" s="96"/>
      <c r="P45" s="144">
        <f t="shared" si="16"/>
        <v>1</v>
      </c>
      <c r="Y45" s="94" t="s">
        <v>212</v>
      </c>
      <c r="Z45" s="94">
        <v>101</v>
      </c>
      <c r="AA45" s="94" t="s">
        <v>210</v>
      </c>
      <c r="AB45" s="94">
        <v>233</v>
      </c>
    </row>
    <row r="46" spans="1:28" x14ac:dyDescent="0.25">
      <c r="A46" s="62" t="s">
        <v>9</v>
      </c>
      <c r="B46" s="62" t="s">
        <v>217</v>
      </c>
      <c r="C46" s="30">
        <f t="shared" si="17"/>
        <v>181</v>
      </c>
      <c r="D46" s="10">
        <f t="shared" si="18"/>
        <v>36</v>
      </c>
      <c r="E46" s="64">
        <f t="shared" si="19"/>
        <v>3</v>
      </c>
      <c r="F46" s="3">
        <f t="shared" si="20"/>
        <v>1</v>
      </c>
      <c r="G46" s="3">
        <f t="shared" si="21"/>
        <v>0</v>
      </c>
      <c r="H46" s="3">
        <f t="shared" si="22"/>
        <v>4</v>
      </c>
      <c r="I46" s="30">
        <f t="shared" si="23"/>
        <v>145</v>
      </c>
      <c r="J46" s="2">
        <f t="shared" si="11"/>
        <v>2</v>
      </c>
      <c r="K46" s="77">
        <f t="shared" si="24"/>
        <v>6</v>
      </c>
      <c r="L46" s="96">
        <f t="shared" si="13"/>
        <v>4</v>
      </c>
      <c r="M46" s="96">
        <f t="shared" si="14"/>
        <v>2</v>
      </c>
      <c r="N46" s="149">
        <f t="shared" si="15"/>
        <v>3</v>
      </c>
      <c r="O46" s="96"/>
      <c r="P46" s="144">
        <f t="shared" si="16"/>
        <v>1</v>
      </c>
      <c r="Y46" s="94" t="s">
        <v>213</v>
      </c>
      <c r="Z46" s="94">
        <v>3</v>
      </c>
      <c r="AA46" s="94" t="s">
        <v>211</v>
      </c>
      <c r="AB46" s="94">
        <v>234</v>
      </c>
    </row>
    <row r="47" spans="1:28" x14ac:dyDescent="0.25">
      <c r="A47" s="62" t="s">
        <v>9</v>
      </c>
      <c r="B47" s="62" t="s">
        <v>218</v>
      </c>
      <c r="C47" s="30">
        <f t="shared" si="17"/>
        <v>48</v>
      </c>
      <c r="D47" s="10">
        <f t="shared" si="18"/>
        <v>7</v>
      </c>
      <c r="E47" s="64">
        <f t="shared" si="19"/>
        <v>1</v>
      </c>
      <c r="F47" s="3">
        <f t="shared" si="20"/>
        <v>0</v>
      </c>
      <c r="G47" s="3">
        <f t="shared" si="21"/>
        <v>0</v>
      </c>
      <c r="H47" s="3">
        <f t="shared" si="22"/>
        <v>1</v>
      </c>
      <c r="I47" s="30">
        <f t="shared" si="23"/>
        <v>41</v>
      </c>
      <c r="J47" s="2">
        <f t="shared" si="11"/>
        <v>1</v>
      </c>
      <c r="K47" s="77">
        <f t="shared" si="24"/>
        <v>2</v>
      </c>
      <c r="L47" s="96">
        <f t="shared" si="13"/>
        <v>1</v>
      </c>
      <c r="M47" s="96">
        <f t="shared" si="14"/>
        <v>0</v>
      </c>
      <c r="N47" s="149">
        <f t="shared" si="15"/>
        <v>0</v>
      </c>
      <c r="O47" s="96"/>
      <c r="P47" s="144">
        <f t="shared" si="16"/>
        <v>1</v>
      </c>
      <c r="Y47" s="94" t="s">
        <v>214</v>
      </c>
      <c r="Z47" s="94">
        <v>6</v>
      </c>
      <c r="AA47" s="94" t="s">
        <v>212</v>
      </c>
      <c r="AB47" s="94">
        <v>253</v>
      </c>
    </row>
    <row r="48" spans="1:28" x14ac:dyDescent="0.25">
      <c r="A48" s="62" t="s">
        <v>10</v>
      </c>
      <c r="B48" s="62" t="s">
        <v>219</v>
      </c>
      <c r="C48" s="30">
        <f t="shared" si="17"/>
        <v>115</v>
      </c>
      <c r="D48" s="10">
        <f t="shared" si="18"/>
        <v>18</v>
      </c>
      <c r="E48" s="64">
        <f t="shared" si="19"/>
        <v>1</v>
      </c>
      <c r="F48" s="3">
        <f t="shared" si="20"/>
        <v>1</v>
      </c>
      <c r="G48" s="3">
        <f t="shared" si="21"/>
        <v>0</v>
      </c>
      <c r="H48" s="3">
        <f t="shared" si="22"/>
        <v>2</v>
      </c>
      <c r="I48" s="30">
        <f t="shared" si="23"/>
        <v>97</v>
      </c>
      <c r="J48" s="2">
        <f t="shared" si="11"/>
        <v>1</v>
      </c>
      <c r="K48" s="77">
        <f t="shared" si="24"/>
        <v>3</v>
      </c>
      <c r="L48" s="96">
        <f t="shared" si="13"/>
        <v>2</v>
      </c>
      <c r="M48" s="96">
        <f t="shared" si="14"/>
        <v>1</v>
      </c>
      <c r="N48" s="149">
        <f t="shared" si="15"/>
        <v>2</v>
      </c>
      <c r="O48" s="96"/>
      <c r="P48" s="144">
        <f t="shared" si="16"/>
        <v>0</v>
      </c>
      <c r="Y48" s="94" t="s">
        <v>215</v>
      </c>
      <c r="Z48" s="94">
        <v>1</v>
      </c>
      <c r="AA48" s="94" t="s">
        <v>213</v>
      </c>
      <c r="AB48" s="94">
        <v>24</v>
      </c>
    </row>
    <row r="49" spans="1:28" x14ac:dyDescent="0.25">
      <c r="A49" s="62" t="s">
        <v>10</v>
      </c>
      <c r="B49" s="62" t="s">
        <v>220</v>
      </c>
      <c r="C49" s="30">
        <f t="shared" si="17"/>
        <v>174</v>
      </c>
      <c r="D49" s="10">
        <f t="shared" si="18"/>
        <v>12</v>
      </c>
      <c r="E49" s="64">
        <f t="shared" si="19"/>
        <v>2</v>
      </c>
      <c r="F49" s="3">
        <f t="shared" si="20"/>
        <v>0</v>
      </c>
      <c r="G49" s="3">
        <f t="shared" si="21"/>
        <v>0</v>
      </c>
      <c r="H49" s="3">
        <f t="shared" si="22"/>
        <v>2</v>
      </c>
      <c r="I49" s="30">
        <f t="shared" si="23"/>
        <v>162</v>
      </c>
      <c r="J49" s="2">
        <f t="shared" si="11"/>
        <v>2</v>
      </c>
      <c r="K49" s="77">
        <f t="shared" si="24"/>
        <v>4</v>
      </c>
      <c r="L49" s="96">
        <f t="shared" si="13"/>
        <v>2</v>
      </c>
      <c r="M49" s="96">
        <f t="shared" si="14"/>
        <v>1</v>
      </c>
      <c r="N49" s="149">
        <f t="shared" si="15"/>
        <v>1</v>
      </c>
      <c r="O49" s="96"/>
      <c r="P49" s="144">
        <f t="shared" si="16"/>
        <v>1</v>
      </c>
      <c r="Y49" s="94" t="s">
        <v>216</v>
      </c>
      <c r="Z49" s="94">
        <v>6</v>
      </c>
      <c r="AA49" s="94" t="s">
        <v>214</v>
      </c>
      <c r="AB49" s="94">
        <v>18</v>
      </c>
    </row>
    <row r="50" spans="1:28" x14ac:dyDescent="0.25">
      <c r="A50" s="62" t="s">
        <v>10</v>
      </c>
      <c r="B50" s="62" t="s">
        <v>221</v>
      </c>
      <c r="C50" s="30">
        <f t="shared" si="17"/>
        <v>145</v>
      </c>
      <c r="D50" s="10">
        <f t="shared" si="18"/>
        <v>7</v>
      </c>
      <c r="E50" s="64">
        <f t="shared" si="19"/>
        <v>1</v>
      </c>
      <c r="F50" s="3">
        <f t="shared" si="20"/>
        <v>0</v>
      </c>
      <c r="G50" s="3">
        <f t="shared" si="21"/>
        <v>0</v>
      </c>
      <c r="H50" s="3">
        <f t="shared" si="22"/>
        <v>1</v>
      </c>
      <c r="I50" s="30">
        <f t="shared" si="23"/>
        <v>138</v>
      </c>
      <c r="J50" s="2">
        <f t="shared" si="11"/>
        <v>2</v>
      </c>
      <c r="K50" s="77">
        <f t="shared" si="24"/>
        <v>3</v>
      </c>
      <c r="L50" s="96">
        <f t="shared" si="13"/>
        <v>1</v>
      </c>
      <c r="M50" s="96">
        <f t="shared" si="14"/>
        <v>0</v>
      </c>
      <c r="N50" s="149">
        <f t="shared" si="15"/>
        <v>0</v>
      </c>
      <c r="O50" s="96"/>
      <c r="P50" s="144">
        <f t="shared" si="16"/>
        <v>1</v>
      </c>
      <c r="Y50" s="94" t="s">
        <v>217</v>
      </c>
      <c r="Z50" s="94">
        <v>36</v>
      </c>
      <c r="AA50" s="94" t="s">
        <v>215</v>
      </c>
      <c r="AB50" s="94">
        <v>33</v>
      </c>
    </row>
    <row r="51" spans="1:28" x14ac:dyDescent="0.25">
      <c r="A51" s="62" t="s">
        <v>10</v>
      </c>
      <c r="B51" s="62" t="s">
        <v>222</v>
      </c>
      <c r="C51" s="30">
        <f t="shared" si="17"/>
        <v>70</v>
      </c>
      <c r="D51" s="10">
        <f t="shared" si="18"/>
        <v>4</v>
      </c>
      <c r="E51" s="64">
        <f t="shared" si="19"/>
        <v>1</v>
      </c>
      <c r="F51" s="3">
        <f t="shared" si="20"/>
        <v>0</v>
      </c>
      <c r="G51" s="3">
        <f t="shared" si="21"/>
        <v>0</v>
      </c>
      <c r="H51" s="3">
        <f t="shared" si="22"/>
        <v>1</v>
      </c>
      <c r="I51" s="30">
        <f t="shared" si="23"/>
        <v>66</v>
      </c>
      <c r="J51" s="2">
        <f t="shared" si="11"/>
        <v>1</v>
      </c>
      <c r="K51" s="77">
        <f t="shared" si="24"/>
        <v>2</v>
      </c>
      <c r="L51" s="96">
        <f t="shared" si="13"/>
        <v>1</v>
      </c>
      <c r="M51" s="96">
        <f t="shared" si="14"/>
        <v>0</v>
      </c>
      <c r="N51" s="149">
        <f t="shared" si="15"/>
        <v>0</v>
      </c>
      <c r="O51" s="96"/>
      <c r="P51" s="144">
        <f t="shared" si="16"/>
        <v>1</v>
      </c>
      <c r="Y51" s="94" t="s">
        <v>218</v>
      </c>
      <c r="Z51" s="94">
        <v>7</v>
      </c>
      <c r="AA51" s="94" t="s">
        <v>216</v>
      </c>
      <c r="AB51" s="94">
        <v>92</v>
      </c>
    </row>
    <row r="52" spans="1:28" x14ac:dyDescent="0.25">
      <c r="A52" s="62" t="s">
        <v>10</v>
      </c>
      <c r="B52" s="62" t="s">
        <v>291</v>
      </c>
      <c r="C52" s="30">
        <f t="shared" si="17"/>
        <v>65</v>
      </c>
      <c r="D52" s="10">
        <f t="shared" si="18"/>
        <v>3</v>
      </c>
      <c r="E52" s="64">
        <f t="shared" si="19"/>
        <v>1</v>
      </c>
      <c r="F52" s="3">
        <f t="shared" si="20"/>
        <v>0</v>
      </c>
      <c r="G52" s="3">
        <f t="shared" si="21"/>
        <v>0</v>
      </c>
      <c r="H52" s="3">
        <f t="shared" si="22"/>
        <v>1</v>
      </c>
      <c r="I52" s="30">
        <f t="shared" si="23"/>
        <v>62</v>
      </c>
      <c r="J52" s="2">
        <f t="shared" si="11"/>
        <v>1</v>
      </c>
      <c r="K52" s="77">
        <f t="shared" si="24"/>
        <v>2</v>
      </c>
      <c r="L52" s="96">
        <f t="shared" si="13"/>
        <v>1</v>
      </c>
      <c r="M52" s="96">
        <f t="shared" si="14"/>
        <v>0</v>
      </c>
      <c r="N52" s="149">
        <f t="shared" si="15"/>
        <v>0</v>
      </c>
      <c r="O52" s="96"/>
      <c r="P52" s="144">
        <f t="shared" si="16"/>
        <v>1</v>
      </c>
      <c r="Y52" s="94" t="s">
        <v>10</v>
      </c>
      <c r="Z52" s="94">
        <v>44</v>
      </c>
      <c r="AA52" s="94" t="s">
        <v>217</v>
      </c>
      <c r="AB52" s="94">
        <v>145</v>
      </c>
    </row>
    <row r="53" spans="1:28" x14ac:dyDescent="0.25">
      <c r="A53" s="62" t="s">
        <v>11</v>
      </c>
      <c r="B53" s="62" t="s">
        <v>223</v>
      </c>
      <c r="C53" s="30">
        <f t="shared" si="17"/>
        <v>168</v>
      </c>
      <c r="D53" s="10">
        <f t="shared" si="18"/>
        <v>24</v>
      </c>
      <c r="E53" s="64">
        <f t="shared" si="19"/>
        <v>2</v>
      </c>
      <c r="F53" s="3">
        <f t="shared" si="20"/>
        <v>1</v>
      </c>
      <c r="G53" s="3">
        <f t="shared" si="21"/>
        <v>0</v>
      </c>
      <c r="H53" s="3">
        <f t="shared" si="22"/>
        <v>3</v>
      </c>
      <c r="I53" s="30">
        <f t="shared" si="23"/>
        <v>144</v>
      </c>
      <c r="J53" s="2">
        <f t="shared" si="11"/>
        <v>2</v>
      </c>
      <c r="K53" s="77">
        <f t="shared" si="24"/>
        <v>5</v>
      </c>
      <c r="L53" s="96">
        <f t="shared" si="13"/>
        <v>3</v>
      </c>
      <c r="M53" s="96">
        <f t="shared" si="14"/>
        <v>1</v>
      </c>
      <c r="N53" s="149">
        <f t="shared" si="15"/>
        <v>2</v>
      </c>
      <c r="O53" s="96"/>
      <c r="P53" s="144">
        <f t="shared" si="16"/>
        <v>1</v>
      </c>
      <c r="Y53" s="94" t="s">
        <v>219</v>
      </c>
      <c r="Z53" s="94">
        <v>18</v>
      </c>
      <c r="AA53" s="94" t="s">
        <v>218</v>
      </c>
      <c r="AB53" s="94">
        <v>41</v>
      </c>
    </row>
    <row r="54" spans="1:28" x14ac:dyDescent="0.25">
      <c r="A54" s="62" t="s">
        <v>11</v>
      </c>
      <c r="B54" s="62" t="s">
        <v>224</v>
      </c>
      <c r="C54" s="30">
        <f t="shared" si="17"/>
        <v>569</v>
      </c>
      <c r="D54" s="10">
        <f t="shared" si="18"/>
        <v>77</v>
      </c>
      <c r="E54" s="64">
        <f t="shared" si="19"/>
        <v>5</v>
      </c>
      <c r="F54" s="3">
        <f t="shared" si="20"/>
        <v>3</v>
      </c>
      <c r="G54" s="3">
        <f t="shared" si="21"/>
        <v>0</v>
      </c>
      <c r="H54" s="3">
        <f t="shared" si="22"/>
        <v>8</v>
      </c>
      <c r="I54" s="30">
        <f t="shared" si="23"/>
        <v>492</v>
      </c>
      <c r="J54" s="2">
        <f t="shared" si="11"/>
        <v>5</v>
      </c>
      <c r="K54" s="77">
        <f t="shared" si="24"/>
        <v>13</v>
      </c>
      <c r="L54" s="96">
        <f t="shared" si="13"/>
        <v>8</v>
      </c>
      <c r="M54" s="96">
        <f t="shared" si="14"/>
        <v>5</v>
      </c>
      <c r="N54" s="149">
        <f t="shared" si="15"/>
        <v>8</v>
      </c>
      <c r="O54" s="96"/>
      <c r="P54" s="144">
        <f t="shared" si="16"/>
        <v>0</v>
      </c>
      <c r="Y54" s="94" t="s">
        <v>220</v>
      </c>
      <c r="Z54" s="94">
        <v>12</v>
      </c>
      <c r="AA54" s="94" t="s">
        <v>10</v>
      </c>
      <c r="AB54" s="94">
        <v>525</v>
      </c>
    </row>
    <row r="55" spans="1:28" x14ac:dyDescent="0.25">
      <c r="A55" s="62" t="s">
        <v>11</v>
      </c>
      <c r="B55" s="62" t="s">
        <v>225</v>
      </c>
      <c r="C55" s="30">
        <f t="shared" si="17"/>
        <v>1249</v>
      </c>
      <c r="D55" s="10">
        <f t="shared" si="18"/>
        <v>135</v>
      </c>
      <c r="E55" s="64">
        <f t="shared" si="19"/>
        <v>8</v>
      </c>
      <c r="F55" s="3">
        <f t="shared" si="20"/>
        <v>5</v>
      </c>
      <c r="G55" s="3">
        <f t="shared" si="21"/>
        <v>1</v>
      </c>
      <c r="H55" s="3">
        <f t="shared" si="22"/>
        <v>14</v>
      </c>
      <c r="I55" s="30">
        <f t="shared" si="23"/>
        <v>1114</v>
      </c>
      <c r="J55" s="2">
        <f t="shared" si="11"/>
        <v>12</v>
      </c>
      <c r="K55" s="77">
        <f t="shared" si="24"/>
        <v>26</v>
      </c>
      <c r="L55" s="96">
        <f t="shared" si="13"/>
        <v>14</v>
      </c>
      <c r="M55" s="96">
        <f t="shared" si="14"/>
        <v>8</v>
      </c>
      <c r="N55" s="149">
        <f t="shared" si="15"/>
        <v>14</v>
      </c>
      <c r="O55" s="96"/>
      <c r="P55" s="144">
        <f t="shared" si="16"/>
        <v>0</v>
      </c>
      <c r="Y55" s="94" t="s">
        <v>221</v>
      </c>
      <c r="Z55" s="94">
        <v>7</v>
      </c>
      <c r="AA55" s="94" t="s">
        <v>219</v>
      </c>
      <c r="AB55" s="94">
        <v>97</v>
      </c>
    </row>
    <row r="56" spans="1:28" x14ac:dyDescent="0.25">
      <c r="A56" s="62" t="s">
        <v>11</v>
      </c>
      <c r="B56" s="62" t="s">
        <v>226</v>
      </c>
      <c r="C56" s="30">
        <f t="shared" si="17"/>
        <v>362</v>
      </c>
      <c r="D56" s="10">
        <f t="shared" si="18"/>
        <v>31</v>
      </c>
      <c r="E56" s="64">
        <f t="shared" si="19"/>
        <v>3</v>
      </c>
      <c r="F56" s="3">
        <f t="shared" si="20"/>
        <v>1</v>
      </c>
      <c r="G56" s="3">
        <f t="shared" si="21"/>
        <v>0</v>
      </c>
      <c r="H56" s="3">
        <f t="shared" si="22"/>
        <v>4</v>
      </c>
      <c r="I56" s="30">
        <f t="shared" si="23"/>
        <v>331</v>
      </c>
      <c r="J56" s="2">
        <f t="shared" si="11"/>
        <v>4</v>
      </c>
      <c r="K56" s="77">
        <f t="shared" si="24"/>
        <v>8</v>
      </c>
      <c r="L56" s="96">
        <f t="shared" si="13"/>
        <v>4</v>
      </c>
      <c r="M56" s="96">
        <f t="shared" si="14"/>
        <v>2</v>
      </c>
      <c r="N56" s="149">
        <f t="shared" si="15"/>
        <v>3</v>
      </c>
      <c r="O56" s="96"/>
      <c r="P56" s="144">
        <f t="shared" si="16"/>
        <v>1</v>
      </c>
      <c r="Y56" s="94" t="s">
        <v>222</v>
      </c>
      <c r="Z56" s="94">
        <v>4</v>
      </c>
      <c r="AA56" s="94" t="s">
        <v>220</v>
      </c>
      <c r="AB56" s="94">
        <v>162</v>
      </c>
    </row>
    <row r="57" spans="1:28" x14ac:dyDescent="0.25">
      <c r="A57" s="62" t="s">
        <v>11</v>
      </c>
      <c r="B57" s="62" t="s">
        <v>227</v>
      </c>
      <c r="C57" s="30">
        <f t="shared" si="17"/>
        <v>931</v>
      </c>
      <c r="D57" s="10">
        <f t="shared" si="18"/>
        <v>101</v>
      </c>
      <c r="E57" s="64">
        <f t="shared" si="19"/>
        <v>6</v>
      </c>
      <c r="F57" s="3">
        <f t="shared" si="20"/>
        <v>4</v>
      </c>
      <c r="G57" s="3">
        <f t="shared" si="21"/>
        <v>1</v>
      </c>
      <c r="H57" s="3">
        <f t="shared" si="22"/>
        <v>11</v>
      </c>
      <c r="I57" s="30">
        <f t="shared" si="23"/>
        <v>830</v>
      </c>
      <c r="J57" s="2">
        <f t="shared" si="11"/>
        <v>9</v>
      </c>
      <c r="K57" s="77">
        <f t="shared" si="24"/>
        <v>20</v>
      </c>
      <c r="L57" s="96">
        <f t="shared" si="13"/>
        <v>11</v>
      </c>
      <c r="M57" s="96">
        <f t="shared" si="14"/>
        <v>6</v>
      </c>
      <c r="N57" s="149">
        <f t="shared" si="15"/>
        <v>11</v>
      </c>
      <c r="O57" s="96"/>
      <c r="P57" s="144">
        <f t="shared" si="16"/>
        <v>0</v>
      </c>
      <c r="Y57" s="94" t="s">
        <v>291</v>
      </c>
      <c r="Z57" s="94">
        <v>3</v>
      </c>
      <c r="AA57" s="94" t="s">
        <v>221</v>
      </c>
      <c r="AB57" s="94">
        <v>138</v>
      </c>
    </row>
    <row r="58" spans="1:28" x14ac:dyDescent="0.25">
      <c r="A58" s="62" t="s">
        <v>11</v>
      </c>
      <c r="B58" s="62" t="s">
        <v>228</v>
      </c>
      <c r="C58" s="30">
        <f t="shared" si="17"/>
        <v>568</v>
      </c>
      <c r="D58" s="10">
        <f t="shared" si="18"/>
        <v>65</v>
      </c>
      <c r="E58" s="64">
        <f t="shared" si="19"/>
        <v>5</v>
      </c>
      <c r="F58" s="3">
        <f t="shared" si="20"/>
        <v>2</v>
      </c>
      <c r="G58" s="3">
        <f t="shared" si="21"/>
        <v>0</v>
      </c>
      <c r="H58" s="3">
        <f t="shared" si="22"/>
        <v>7</v>
      </c>
      <c r="I58" s="30">
        <f t="shared" si="23"/>
        <v>503</v>
      </c>
      <c r="J58" s="2">
        <f t="shared" si="11"/>
        <v>6</v>
      </c>
      <c r="K58" s="77">
        <f t="shared" si="24"/>
        <v>13</v>
      </c>
      <c r="L58" s="96">
        <f t="shared" si="13"/>
        <v>7</v>
      </c>
      <c r="M58" s="96">
        <f t="shared" si="14"/>
        <v>4</v>
      </c>
      <c r="N58" s="149">
        <f t="shared" si="15"/>
        <v>6</v>
      </c>
      <c r="O58" s="96"/>
      <c r="P58" s="144">
        <f t="shared" si="16"/>
        <v>1</v>
      </c>
      <c r="Y58" s="94" t="s">
        <v>11</v>
      </c>
      <c r="Z58" s="94">
        <v>467</v>
      </c>
      <c r="AA58" s="94" t="s">
        <v>222</v>
      </c>
      <c r="AB58" s="94">
        <v>66</v>
      </c>
    </row>
    <row r="59" spans="1:28" x14ac:dyDescent="0.25">
      <c r="A59" s="62" t="s">
        <v>11</v>
      </c>
      <c r="B59" s="62" t="s">
        <v>229</v>
      </c>
      <c r="C59" s="30">
        <f t="shared" si="17"/>
        <v>169</v>
      </c>
      <c r="D59" s="10">
        <f t="shared" si="18"/>
        <v>21</v>
      </c>
      <c r="E59" s="64">
        <f t="shared" si="19"/>
        <v>2</v>
      </c>
      <c r="F59" s="3">
        <f t="shared" si="20"/>
        <v>1</v>
      </c>
      <c r="G59" s="3">
        <f t="shared" si="21"/>
        <v>0</v>
      </c>
      <c r="H59" s="3">
        <f t="shared" si="22"/>
        <v>3</v>
      </c>
      <c r="I59" s="30">
        <f t="shared" si="23"/>
        <v>148</v>
      </c>
      <c r="J59" s="2">
        <f t="shared" si="11"/>
        <v>2</v>
      </c>
      <c r="K59" s="77">
        <f t="shared" si="24"/>
        <v>5</v>
      </c>
      <c r="L59" s="96">
        <f t="shared" si="13"/>
        <v>3</v>
      </c>
      <c r="M59" s="96">
        <f t="shared" si="14"/>
        <v>1</v>
      </c>
      <c r="N59" s="149">
        <f t="shared" si="15"/>
        <v>2</v>
      </c>
      <c r="O59" s="96"/>
      <c r="P59" s="144">
        <f t="shared" si="16"/>
        <v>1</v>
      </c>
      <c r="Y59" s="94" t="s">
        <v>223</v>
      </c>
      <c r="Z59" s="94">
        <v>24</v>
      </c>
      <c r="AA59" s="94" t="s">
        <v>291</v>
      </c>
      <c r="AB59" s="94">
        <v>62</v>
      </c>
    </row>
    <row r="60" spans="1:28" x14ac:dyDescent="0.25">
      <c r="A60" s="62" t="s">
        <v>11</v>
      </c>
      <c r="B60" s="62" t="s">
        <v>230</v>
      </c>
      <c r="C60" s="30">
        <f t="shared" si="17"/>
        <v>140</v>
      </c>
      <c r="D60" s="10">
        <f t="shared" si="18"/>
        <v>13</v>
      </c>
      <c r="E60" s="64">
        <f t="shared" si="19"/>
        <v>2</v>
      </c>
      <c r="F60" s="3">
        <f t="shared" si="20"/>
        <v>0</v>
      </c>
      <c r="G60" s="3">
        <f t="shared" si="21"/>
        <v>0</v>
      </c>
      <c r="H60" s="3">
        <f t="shared" si="22"/>
        <v>2</v>
      </c>
      <c r="I60" s="30">
        <f t="shared" si="23"/>
        <v>127</v>
      </c>
      <c r="J60" s="2">
        <f t="shared" si="11"/>
        <v>2</v>
      </c>
      <c r="K60" s="77">
        <f t="shared" si="24"/>
        <v>4</v>
      </c>
      <c r="L60" s="96">
        <f t="shared" si="13"/>
        <v>2</v>
      </c>
      <c r="M60" s="96">
        <f t="shared" si="14"/>
        <v>1</v>
      </c>
      <c r="N60" s="149">
        <f t="shared" si="15"/>
        <v>1</v>
      </c>
      <c r="O60" s="96"/>
      <c r="P60" s="144">
        <f t="shared" si="16"/>
        <v>1</v>
      </c>
      <c r="Y60" s="94" t="s">
        <v>224</v>
      </c>
      <c r="Z60" s="94">
        <v>77</v>
      </c>
      <c r="AA60" s="94" t="s">
        <v>11</v>
      </c>
      <c r="AB60" s="94">
        <v>3689</v>
      </c>
    </row>
    <row r="61" spans="1:28" x14ac:dyDescent="0.25">
      <c r="A61" s="62" t="s">
        <v>12</v>
      </c>
      <c r="B61" s="62" t="s">
        <v>231</v>
      </c>
      <c r="C61" s="30">
        <f t="shared" si="17"/>
        <v>155</v>
      </c>
      <c r="D61" s="10">
        <f t="shared" si="18"/>
        <v>2</v>
      </c>
      <c r="E61" s="64">
        <f t="shared" si="19"/>
        <v>1</v>
      </c>
      <c r="F61" s="3">
        <f t="shared" si="20"/>
        <v>0</v>
      </c>
      <c r="G61" s="3">
        <f t="shared" si="21"/>
        <v>0</v>
      </c>
      <c r="H61" s="3">
        <f t="shared" si="22"/>
        <v>1</v>
      </c>
      <c r="I61" s="30">
        <f t="shared" si="23"/>
        <v>153</v>
      </c>
      <c r="J61" s="2">
        <f t="shared" si="11"/>
        <v>2</v>
      </c>
      <c r="K61" s="77">
        <f t="shared" si="24"/>
        <v>3</v>
      </c>
      <c r="L61" s="96">
        <f t="shared" si="13"/>
        <v>1</v>
      </c>
      <c r="M61" s="96">
        <f t="shared" si="14"/>
        <v>0</v>
      </c>
      <c r="N61" s="149">
        <f t="shared" si="15"/>
        <v>0</v>
      </c>
      <c r="O61" s="96"/>
      <c r="P61" s="144">
        <f t="shared" si="16"/>
        <v>1</v>
      </c>
      <c r="Y61" s="94" t="s">
        <v>225</v>
      </c>
      <c r="Z61" s="94">
        <v>135</v>
      </c>
      <c r="AA61" s="94" t="s">
        <v>223</v>
      </c>
      <c r="AB61" s="94">
        <v>144</v>
      </c>
    </row>
    <row r="62" spans="1:28" x14ac:dyDescent="0.25">
      <c r="A62" s="62" t="s">
        <v>12</v>
      </c>
      <c r="B62" s="62" t="s">
        <v>232</v>
      </c>
      <c r="C62" s="30">
        <f t="shared" si="17"/>
        <v>171</v>
      </c>
      <c r="D62" s="10">
        <f t="shared" si="18"/>
        <v>1</v>
      </c>
      <c r="E62" s="64">
        <f t="shared" si="19"/>
        <v>1</v>
      </c>
      <c r="F62" s="3">
        <f t="shared" si="20"/>
        <v>0</v>
      </c>
      <c r="G62" s="3">
        <f t="shared" si="21"/>
        <v>0</v>
      </c>
      <c r="H62" s="3">
        <f t="shared" si="22"/>
        <v>1</v>
      </c>
      <c r="I62" s="30">
        <f t="shared" si="23"/>
        <v>170</v>
      </c>
      <c r="J62" s="2">
        <f t="shared" si="11"/>
        <v>2</v>
      </c>
      <c r="K62" s="77">
        <f t="shared" si="24"/>
        <v>3</v>
      </c>
      <c r="L62" s="96">
        <f t="shared" si="13"/>
        <v>1</v>
      </c>
      <c r="M62" s="96">
        <f t="shared" si="14"/>
        <v>0</v>
      </c>
      <c r="N62" s="149">
        <f t="shared" si="15"/>
        <v>0</v>
      </c>
      <c r="O62" s="96"/>
      <c r="P62" s="144">
        <f t="shared" si="16"/>
        <v>1</v>
      </c>
      <c r="Y62" s="94" t="s">
        <v>226</v>
      </c>
      <c r="Z62" s="94">
        <v>31</v>
      </c>
      <c r="AA62" s="94" t="s">
        <v>224</v>
      </c>
      <c r="AB62" s="94">
        <v>492</v>
      </c>
    </row>
    <row r="63" spans="1:28" x14ac:dyDescent="0.25">
      <c r="A63" s="62" t="s">
        <v>12</v>
      </c>
      <c r="B63" s="62" t="s">
        <v>233</v>
      </c>
      <c r="C63" s="30">
        <f t="shared" si="17"/>
        <v>137</v>
      </c>
      <c r="D63" s="10">
        <f t="shared" si="18"/>
        <v>7</v>
      </c>
      <c r="E63" s="64">
        <f t="shared" si="19"/>
        <v>1</v>
      </c>
      <c r="F63" s="3">
        <f t="shared" si="20"/>
        <v>0</v>
      </c>
      <c r="G63" s="3">
        <f t="shared" si="21"/>
        <v>0</v>
      </c>
      <c r="H63" s="3">
        <f t="shared" si="22"/>
        <v>1</v>
      </c>
      <c r="I63" s="30">
        <f t="shared" si="23"/>
        <v>130</v>
      </c>
      <c r="J63" s="2">
        <f t="shared" si="11"/>
        <v>2</v>
      </c>
      <c r="K63" s="77">
        <f t="shared" si="24"/>
        <v>3</v>
      </c>
      <c r="L63" s="96">
        <f t="shared" si="13"/>
        <v>1</v>
      </c>
      <c r="M63" s="96">
        <f t="shared" si="14"/>
        <v>0</v>
      </c>
      <c r="N63" s="149">
        <f t="shared" si="15"/>
        <v>0</v>
      </c>
      <c r="O63" s="96"/>
      <c r="P63" s="144">
        <f t="shared" si="16"/>
        <v>1</v>
      </c>
      <c r="Y63" s="94" t="s">
        <v>227</v>
      </c>
      <c r="Z63" s="94">
        <v>101</v>
      </c>
      <c r="AA63" s="94" t="s">
        <v>225</v>
      </c>
      <c r="AB63" s="94">
        <v>1114</v>
      </c>
    </row>
    <row r="64" spans="1:28" x14ac:dyDescent="0.25">
      <c r="A64" s="62" t="s">
        <v>12</v>
      </c>
      <c r="B64" s="62" t="s">
        <v>234</v>
      </c>
      <c r="C64" s="30">
        <f t="shared" si="17"/>
        <v>60</v>
      </c>
      <c r="D64" s="10">
        <f t="shared" si="18"/>
        <v>3</v>
      </c>
      <c r="E64" s="64">
        <f t="shared" si="19"/>
        <v>1</v>
      </c>
      <c r="F64" s="3">
        <f t="shared" si="20"/>
        <v>0</v>
      </c>
      <c r="G64" s="3">
        <f t="shared" si="21"/>
        <v>0</v>
      </c>
      <c r="H64" s="3">
        <f t="shared" si="22"/>
        <v>1</v>
      </c>
      <c r="I64" s="30">
        <f t="shared" si="23"/>
        <v>57</v>
      </c>
      <c r="J64" s="2">
        <f t="shared" si="11"/>
        <v>1</v>
      </c>
      <c r="K64" s="77">
        <f t="shared" si="24"/>
        <v>2</v>
      </c>
      <c r="L64" s="96">
        <f t="shared" si="13"/>
        <v>1</v>
      </c>
      <c r="M64" s="96">
        <f t="shared" si="14"/>
        <v>0</v>
      </c>
      <c r="N64" s="149">
        <f t="shared" si="15"/>
        <v>0</v>
      </c>
      <c r="O64" s="96"/>
      <c r="P64" s="144">
        <f t="shared" si="16"/>
        <v>1</v>
      </c>
      <c r="Y64" s="94" t="s">
        <v>228</v>
      </c>
      <c r="Z64" s="94">
        <v>65</v>
      </c>
      <c r="AA64" s="94" t="s">
        <v>226</v>
      </c>
      <c r="AB64" s="94">
        <v>331</v>
      </c>
    </row>
    <row r="65" spans="1:28" x14ac:dyDescent="0.25">
      <c r="A65" s="62" t="s">
        <v>12</v>
      </c>
      <c r="B65" s="62" t="s">
        <v>235</v>
      </c>
      <c r="C65" s="30">
        <f t="shared" si="17"/>
        <v>67</v>
      </c>
      <c r="D65" s="10">
        <f t="shared" si="18"/>
        <v>2</v>
      </c>
      <c r="E65" s="64">
        <f t="shared" si="19"/>
        <v>1</v>
      </c>
      <c r="F65" s="3">
        <f t="shared" si="20"/>
        <v>0</v>
      </c>
      <c r="G65" s="3">
        <f t="shared" si="21"/>
        <v>0</v>
      </c>
      <c r="H65" s="3">
        <f t="shared" si="22"/>
        <v>1</v>
      </c>
      <c r="I65" s="30">
        <f t="shared" si="23"/>
        <v>65</v>
      </c>
      <c r="J65" s="2">
        <f t="shared" si="11"/>
        <v>1</v>
      </c>
      <c r="K65" s="77">
        <f t="shared" si="24"/>
        <v>2</v>
      </c>
      <c r="L65" s="96">
        <f t="shared" si="13"/>
        <v>1</v>
      </c>
      <c r="M65" s="96">
        <f t="shared" si="14"/>
        <v>0</v>
      </c>
      <c r="N65" s="149">
        <f t="shared" si="15"/>
        <v>0</v>
      </c>
      <c r="O65" s="96"/>
      <c r="P65" s="144">
        <f t="shared" si="16"/>
        <v>1</v>
      </c>
      <c r="Y65" s="94" t="s">
        <v>229</v>
      </c>
      <c r="Z65" s="94">
        <v>21</v>
      </c>
      <c r="AA65" s="94" t="s">
        <v>227</v>
      </c>
      <c r="AB65" s="94">
        <v>830</v>
      </c>
    </row>
    <row r="66" spans="1:28" x14ac:dyDescent="0.25">
      <c r="A66" s="62" t="s">
        <v>13</v>
      </c>
      <c r="B66" s="62" t="s">
        <v>236</v>
      </c>
      <c r="C66" s="30">
        <f t="shared" si="17"/>
        <v>16</v>
      </c>
      <c r="D66" s="10">
        <f t="shared" si="18"/>
        <v>4</v>
      </c>
      <c r="E66" s="64">
        <f t="shared" si="19"/>
        <v>1</v>
      </c>
      <c r="F66" s="3">
        <f t="shared" si="20"/>
        <v>0</v>
      </c>
      <c r="G66" s="3">
        <f t="shared" si="21"/>
        <v>0</v>
      </c>
      <c r="H66" s="3">
        <f t="shared" si="22"/>
        <v>1</v>
      </c>
      <c r="I66" s="30">
        <f t="shared" si="23"/>
        <v>12</v>
      </c>
      <c r="J66" s="2">
        <f t="shared" si="11"/>
        <v>1</v>
      </c>
      <c r="K66" s="77">
        <f t="shared" si="24"/>
        <v>2</v>
      </c>
      <c r="L66" s="96">
        <f t="shared" si="13"/>
        <v>1</v>
      </c>
      <c r="M66" s="96">
        <f t="shared" si="14"/>
        <v>0</v>
      </c>
      <c r="N66" s="149">
        <f t="shared" si="15"/>
        <v>0</v>
      </c>
      <c r="O66" s="96"/>
      <c r="P66" s="144">
        <f t="shared" si="16"/>
        <v>1</v>
      </c>
      <c r="Y66" s="94" t="s">
        <v>230</v>
      </c>
      <c r="Z66" s="94">
        <v>13</v>
      </c>
      <c r="AA66" s="94" t="s">
        <v>228</v>
      </c>
      <c r="AB66" s="94">
        <v>503</v>
      </c>
    </row>
    <row r="67" spans="1:28" x14ac:dyDescent="0.25">
      <c r="A67" s="62" t="s">
        <v>13</v>
      </c>
      <c r="B67" s="62" t="s">
        <v>237</v>
      </c>
      <c r="C67" s="30">
        <f t="shared" si="17"/>
        <v>46</v>
      </c>
      <c r="D67" s="10">
        <f t="shared" si="18"/>
        <v>9</v>
      </c>
      <c r="E67" s="64">
        <f t="shared" si="19"/>
        <v>1</v>
      </c>
      <c r="F67" s="3">
        <f t="shared" si="20"/>
        <v>0</v>
      </c>
      <c r="G67" s="3">
        <f t="shared" si="21"/>
        <v>0</v>
      </c>
      <c r="H67" s="3">
        <f t="shared" si="22"/>
        <v>1</v>
      </c>
      <c r="I67" s="30">
        <f t="shared" si="23"/>
        <v>37</v>
      </c>
      <c r="J67" s="2">
        <f t="shared" si="11"/>
        <v>1</v>
      </c>
      <c r="K67" s="77">
        <f t="shared" si="24"/>
        <v>2</v>
      </c>
      <c r="L67" s="96">
        <f t="shared" si="13"/>
        <v>1</v>
      </c>
      <c r="M67" s="96">
        <f t="shared" si="14"/>
        <v>1</v>
      </c>
      <c r="N67" s="149">
        <f t="shared" si="15"/>
        <v>1</v>
      </c>
      <c r="O67" s="96"/>
      <c r="P67" s="144">
        <f t="shared" si="16"/>
        <v>0</v>
      </c>
      <c r="Y67" s="94" t="s">
        <v>12</v>
      </c>
      <c r="Z67" s="94">
        <v>15</v>
      </c>
      <c r="AA67" s="94" t="s">
        <v>229</v>
      </c>
      <c r="AB67" s="94">
        <v>148</v>
      </c>
    </row>
    <row r="68" spans="1:28" x14ac:dyDescent="0.25">
      <c r="A68" s="62" t="s">
        <v>13</v>
      </c>
      <c r="B68" s="62" t="s">
        <v>238</v>
      </c>
      <c r="C68" s="30">
        <f t="shared" si="17"/>
        <v>39</v>
      </c>
      <c r="D68" s="10">
        <f t="shared" si="18"/>
        <v>4</v>
      </c>
      <c r="E68" s="64">
        <f t="shared" si="19"/>
        <v>1</v>
      </c>
      <c r="F68" s="3">
        <f t="shared" si="20"/>
        <v>0</v>
      </c>
      <c r="G68" s="3">
        <f t="shared" si="21"/>
        <v>0</v>
      </c>
      <c r="H68" s="3">
        <f t="shared" si="22"/>
        <v>1</v>
      </c>
      <c r="I68" s="30">
        <f t="shared" si="23"/>
        <v>35</v>
      </c>
      <c r="J68" s="2">
        <f t="shared" si="11"/>
        <v>1</v>
      </c>
      <c r="K68" s="77">
        <f t="shared" si="24"/>
        <v>2</v>
      </c>
      <c r="L68" s="96">
        <f t="shared" si="13"/>
        <v>1</v>
      </c>
      <c r="M68" s="96">
        <f t="shared" si="14"/>
        <v>0</v>
      </c>
      <c r="N68" s="149">
        <f t="shared" si="15"/>
        <v>0</v>
      </c>
      <c r="O68" s="96"/>
      <c r="P68" s="144">
        <f t="shared" si="16"/>
        <v>1</v>
      </c>
      <c r="Y68" s="94" t="s">
        <v>231</v>
      </c>
      <c r="Z68" s="94">
        <v>2</v>
      </c>
      <c r="AA68" s="94" t="s">
        <v>230</v>
      </c>
      <c r="AB68" s="94">
        <v>127</v>
      </c>
    </row>
    <row r="69" spans="1:28" x14ac:dyDescent="0.25">
      <c r="A69" s="62" t="s">
        <v>13</v>
      </c>
      <c r="B69" s="62" t="s">
        <v>239</v>
      </c>
      <c r="C69" s="30">
        <f t="shared" si="17"/>
        <v>65</v>
      </c>
      <c r="D69" s="10">
        <f t="shared" si="18"/>
        <v>8</v>
      </c>
      <c r="E69" s="64">
        <f t="shared" si="19"/>
        <v>1</v>
      </c>
      <c r="F69" s="3">
        <f t="shared" si="20"/>
        <v>0</v>
      </c>
      <c r="G69" s="3">
        <f t="shared" si="21"/>
        <v>0</v>
      </c>
      <c r="H69" s="3">
        <f t="shared" si="22"/>
        <v>1</v>
      </c>
      <c r="I69" s="30">
        <f t="shared" si="23"/>
        <v>57</v>
      </c>
      <c r="J69" s="2">
        <f t="shared" si="11"/>
        <v>1</v>
      </c>
      <c r="K69" s="77">
        <f t="shared" si="24"/>
        <v>2</v>
      </c>
      <c r="L69" s="96">
        <f t="shared" si="13"/>
        <v>1</v>
      </c>
      <c r="M69" s="96">
        <f t="shared" si="14"/>
        <v>0</v>
      </c>
      <c r="N69" s="149">
        <f t="shared" si="15"/>
        <v>0</v>
      </c>
      <c r="O69" s="96"/>
      <c r="P69" s="144">
        <f t="shared" si="16"/>
        <v>1</v>
      </c>
      <c r="Y69" s="94" t="s">
        <v>232</v>
      </c>
      <c r="Z69" s="94">
        <v>1</v>
      </c>
      <c r="AA69" s="94" t="s">
        <v>12</v>
      </c>
      <c r="AB69" s="94">
        <v>575</v>
      </c>
    </row>
    <row r="70" spans="1:28" x14ac:dyDescent="0.25">
      <c r="A70" s="62" t="s">
        <v>14</v>
      </c>
      <c r="B70" s="62" t="s">
        <v>293</v>
      </c>
      <c r="C70" s="30">
        <f t="shared" si="17"/>
        <v>7</v>
      </c>
      <c r="D70" s="10">
        <f t="shared" si="18"/>
        <v>0</v>
      </c>
      <c r="E70" s="64">
        <f t="shared" si="19"/>
        <v>0</v>
      </c>
      <c r="F70" s="3">
        <f t="shared" si="20"/>
        <v>0</v>
      </c>
      <c r="G70" s="3">
        <f t="shared" si="21"/>
        <v>0</v>
      </c>
      <c r="H70" s="3">
        <f t="shared" si="22"/>
        <v>0</v>
      </c>
      <c r="I70" s="30">
        <f t="shared" si="23"/>
        <v>7</v>
      </c>
      <c r="J70" s="2">
        <f t="shared" si="11"/>
        <v>1</v>
      </c>
      <c r="K70" s="77">
        <f t="shared" si="24"/>
        <v>1</v>
      </c>
      <c r="L70" s="96">
        <f t="shared" si="13"/>
        <v>0</v>
      </c>
      <c r="M70" s="96">
        <f t="shared" si="14"/>
        <v>0</v>
      </c>
      <c r="N70" s="149">
        <f t="shared" si="15"/>
        <v>0</v>
      </c>
      <c r="O70" s="96"/>
      <c r="P70" s="144">
        <f t="shared" si="16"/>
        <v>0</v>
      </c>
      <c r="Y70" s="94" t="s">
        <v>233</v>
      </c>
      <c r="Z70" s="94">
        <v>7</v>
      </c>
      <c r="AA70" s="94" t="s">
        <v>231</v>
      </c>
      <c r="AB70" s="94">
        <v>153</v>
      </c>
    </row>
    <row r="71" spans="1:28" x14ac:dyDescent="0.25">
      <c r="A71" s="62" t="s">
        <v>14</v>
      </c>
      <c r="B71" s="62" t="s">
        <v>294</v>
      </c>
      <c r="C71" s="30">
        <f t="shared" si="17"/>
        <v>0</v>
      </c>
      <c r="D71" s="10">
        <f t="shared" si="18"/>
        <v>0</v>
      </c>
      <c r="E71" s="64">
        <f t="shared" si="19"/>
        <v>0</v>
      </c>
      <c r="F71" s="3">
        <f t="shared" si="20"/>
        <v>0</v>
      </c>
      <c r="G71" s="3">
        <f t="shared" si="21"/>
        <v>0</v>
      </c>
      <c r="H71" s="3">
        <f t="shared" si="22"/>
        <v>0</v>
      </c>
      <c r="I71" s="30">
        <f t="shared" si="23"/>
        <v>0</v>
      </c>
      <c r="J71" s="2">
        <f t="shared" ref="J71:J122" si="25">ROUNDUP((I71*$H$128),0)</f>
        <v>0</v>
      </c>
      <c r="K71" s="77">
        <f t="shared" si="24"/>
        <v>0</v>
      </c>
      <c r="L71" s="96">
        <f t="shared" ref="L71:L122" si="26">ROUNDUP((D71*$G$128),0)</f>
        <v>0</v>
      </c>
      <c r="M71" s="96">
        <f t="shared" ref="M71:M122" si="27">ROUND((D71*0.6*$G$128),0)</f>
        <v>0</v>
      </c>
      <c r="N71" s="149">
        <f t="shared" ref="N71:N122" si="28">M71+F71+G71</f>
        <v>0</v>
      </c>
      <c r="O71" s="96"/>
      <c r="P71" s="144">
        <f t="shared" ref="P71:P122" si="29">L71-N71</f>
        <v>0</v>
      </c>
      <c r="Y71" s="94" t="s">
        <v>234</v>
      </c>
      <c r="Z71" s="94">
        <v>3</v>
      </c>
      <c r="AA71" s="94" t="s">
        <v>232</v>
      </c>
      <c r="AB71" s="94">
        <v>170</v>
      </c>
    </row>
    <row r="72" spans="1:28" x14ac:dyDescent="0.25">
      <c r="A72" s="62" t="s">
        <v>14</v>
      </c>
      <c r="B72" s="62" t="s">
        <v>240</v>
      </c>
      <c r="C72" s="30">
        <f t="shared" si="17"/>
        <v>523</v>
      </c>
      <c r="D72" s="10">
        <f t="shared" si="18"/>
        <v>51</v>
      </c>
      <c r="E72" s="64">
        <f t="shared" si="19"/>
        <v>4</v>
      </c>
      <c r="F72" s="3">
        <f t="shared" si="20"/>
        <v>2</v>
      </c>
      <c r="G72" s="3">
        <f t="shared" si="21"/>
        <v>0</v>
      </c>
      <c r="H72" s="3">
        <f t="shared" si="22"/>
        <v>6</v>
      </c>
      <c r="I72" s="30">
        <f t="shared" si="23"/>
        <v>472</v>
      </c>
      <c r="J72" s="2">
        <f t="shared" si="25"/>
        <v>5</v>
      </c>
      <c r="K72" s="77">
        <f t="shared" si="24"/>
        <v>11</v>
      </c>
      <c r="L72" s="96">
        <f t="shared" si="26"/>
        <v>6</v>
      </c>
      <c r="M72" s="96">
        <f t="shared" si="27"/>
        <v>3</v>
      </c>
      <c r="N72" s="149">
        <f t="shared" si="28"/>
        <v>5</v>
      </c>
      <c r="O72" s="96"/>
      <c r="P72" s="144">
        <f t="shared" si="29"/>
        <v>1</v>
      </c>
      <c r="Y72" s="94" t="s">
        <v>235</v>
      </c>
      <c r="Z72" s="94">
        <v>2</v>
      </c>
      <c r="AA72" s="94" t="s">
        <v>233</v>
      </c>
      <c r="AB72" s="94">
        <v>130</v>
      </c>
    </row>
    <row r="73" spans="1:28" x14ac:dyDescent="0.25">
      <c r="A73" s="62" t="s">
        <v>14</v>
      </c>
      <c r="B73" s="62" t="s">
        <v>241</v>
      </c>
      <c r="C73" s="30">
        <f t="shared" si="17"/>
        <v>570</v>
      </c>
      <c r="D73" s="10">
        <f t="shared" si="18"/>
        <v>30</v>
      </c>
      <c r="E73" s="64">
        <f t="shared" si="19"/>
        <v>2</v>
      </c>
      <c r="F73" s="3">
        <f t="shared" si="20"/>
        <v>1</v>
      </c>
      <c r="G73" s="3">
        <f t="shared" si="21"/>
        <v>0</v>
      </c>
      <c r="H73" s="3">
        <f t="shared" si="22"/>
        <v>3</v>
      </c>
      <c r="I73" s="30">
        <f t="shared" si="23"/>
        <v>540</v>
      </c>
      <c r="J73" s="2">
        <f t="shared" si="25"/>
        <v>6</v>
      </c>
      <c r="K73" s="77">
        <f t="shared" si="24"/>
        <v>9</v>
      </c>
      <c r="L73" s="96">
        <f t="shared" si="26"/>
        <v>3</v>
      </c>
      <c r="M73" s="96">
        <f t="shared" si="27"/>
        <v>2</v>
      </c>
      <c r="N73" s="149">
        <f t="shared" si="28"/>
        <v>3</v>
      </c>
      <c r="O73" s="96"/>
      <c r="P73" s="144">
        <f t="shared" si="29"/>
        <v>0</v>
      </c>
      <c r="Y73" s="94" t="s">
        <v>13</v>
      </c>
      <c r="Z73" s="94">
        <v>25</v>
      </c>
      <c r="AA73" s="94" t="s">
        <v>234</v>
      </c>
      <c r="AB73" s="94">
        <v>57</v>
      </c>
    </row>
    <row r="74" spans="1:28" x14ac:dyDescent="0.25">
      <c r="A74" s="62" t="s">
        <v>14</v>
      </c>
      <c r="B74" s="62" t="s">
        <v>242</v>
      </c>
      <c r="C74" s="30">
        <f t="shared" si="17"/>
        <v>112</v>
      </c>
      <c r="D74" s="10">
        <f t="shared" si="18"/>
        <v>9</v>
      </c>
      <c r="E74" s="64">
        <f t="shared" si="19"/>
        <v>1</v>
      </c>
      <c r="F74" s="3">
        <f t="shared" si="20"/>
        <v>0</v>
      </c>
      <c r="G74" s="3">
        <f t="shared" si="21"/>
        <v>0</v>
      </c>
      <c r="H74" s="3">
        <f t="shared" si="22"/>
        <v>1</v>
      </c>
      <c r="I74" s="30">
        <f t="shared" si="23"/>
        <v>103</v>
      </c>
      <c r="J74" s="2">
        <f t="shared" si="25"/>
        <v>2</v>
      </c>
      <c r="K74" s="77">
        <f t="shared" si="24"/>
        <v>3</v>
      </c>
      <c r="L74" s="96">
        <f t="shared" si="26"/>
        <v>1</v>
      </c>
      <c r="M74" s="96">
        <f t="shared" si="27"/>
        <v>1</v>
      </c>
      <c r="N74" s="149">
        <f t="shared" si="28"/>
        <v>1</v>
      </c>
      <c r="O74" s="96"/>
      <c r="P74" s="144">
        <f t="shared" si="29"/>
        <v>0</v>
      </c>
      <c r="Y74" s="94" t="s">
        <v>236</v>
      </c>
      <c r="Z74" s="94">
        <v>4</v>
      </c>
      <c r="AA74" s="94" t="s">
        <v>235</v>
      </c>
      <c r="AB74" s="94">
        <v>65</v>
      </c>
    </row>
    <row r="75" spans="1:28" x14ac:dyDescent="0.25">
      <c r="A75" s="62" t="s">
        <v>14</v>
      </c>
      <c r="B75" s="62" t="s">
        <v>243</v>
      </c>
      <c r="C75" s="30">
        <f t="shared" si="17"/>
        <v>169</v>
      </c>
      <c r="D75" s="10">
        <f t="shared" si="18"/>
        <v>32</v>
      </c>
      <c r="E75" s="64">
        <f t="shared" si="19"/>
        <v>3</v>
      </c>
      <c r="F75" s="3">
        <f t="shared" si="20"/>
        <v>1</v>
      </c>
      <c r="G75" s="3">
        <f t="shared" si="21"/>
        <v>0</v>
      </c>
      <c r="H75" s="3">
        <f t="shared" si="22"/>
        <v>4</v>
      </c>
      <c r="I75" s="30">
        <f t="shared" si="23"/>
        <v>137</v>
      </c>
      <c r="J75" s="2">
        <f t="shared" si="25"/>
        <v>2</v>
      </c>
      <c r="K75" s="77">
        <f t="shared" si="24"/>
        <v>6</v>
      </c>
      <c r="L75" s="96">
        <f t="shared" si="26"/>
        <v>4</v>
      </c>
      <c r="M75" s="96">
        <f t="shared" si="27"/>
        <v>2</v>
      </c>
      <c r="N75" s="149">
        <f t="shared" si="28"/>
        <v>3</v>
      </c>
      <c r="O75" s="96"/>
      <c r="P75" s="144">
        <f t="shared" si="29"/>
        <v>1</v>
      </c>
      <c r="Y75" s="94" t="s">
        <v>237</v>
      </c>
      <c r="Z75" s="94">
        <v>9</v>
      </c>
      <c r="AA75" s="94" t="s">
        <v>13</v>
      </c>
      <c r="AB75" s="94">
        <v>141</v>
      </c>
    </row>
    <row r="76" spans="1:28" x14ac:dyDescent="0.25">
      <c r="A76" s="62" t="s">
        <v>14</v>
      </c>
      <c r="B76" s="62" t="s">
        <v>244</v>
      </c>
      <c r="C76" s="30">
        <f t="shared" si="17"/>
        <v>236</v>
      </c>
      <c r="D76" s="10">
        <f t="shared" si="18"/>
        <v>21</v>
      </c>
      <c r="E76" s="64">
        <f t="shared" si="19"/>
        <v>2</v>
      </c>
      <c r="F76" s="3">
        <f t="shared" si="20"/>
        <v>1</v>
      </c>
      <c r="G76" s="3">
        <f t="shared" si="21"/>
        <v>0</v>
      </c>
      <c r="H76" s="3">
        <f t="shared" si="22"/>
        <v>3</v>
      </c>
      <c r="I76" s="30">
        <f t="shared" si="23"/>
        <v>215</v>
      </c>
      <c r="J76" s="2">
        <f t="shared" si="25"/>
        <v>3</v>
      </c>
      <c r="K76" s="77">
        <f t="shared" si="24"/>
        <v>6</v>
      </c>
      <c r="L76" s="96">
        <f t="shared" si="26"/>
        <v>3</v>
      </c>
      <c r="M76" s="96">
        <f t="shared" si="27"/>
        <v>1</v>
      </c>
      <c r="N76" s="149">
        <f t="shared" si="28"/>
        <v>2</v>
      </c>
      <c r="O76" s="96"/>
      <c r="P76" s="144">
        <f t="shared" si="29"/>
        <v>1</v>
      </c>
      <c r="Y76" s="94" t="s">
        <v>238</v>
      </c>
      <c r="Z76" s="94">
        <v>4</v>
      </c>
      <c r="AA76" s="94" t="s">
        <v>236</v>
      </c>
      <c r="AB76" s="94">
        <v>12</v>
      </c>
    </row>
    <row r="77" spans="1:28" x14ac:dyDescent="0.25">
      <c r="A77" s="62" t="s">
        <v>14</v>
      </c>
      <c r="B77" s="62" t="s">
        <v>245</v>
      </c>
      <c r="C77" s="30">
        <f t="shared" si="17"/>
        <v>114</v>
      </c>
      <c r="D77" s="10">
        <f t="shared" si="18"/>
        <v>12</v>
      </c>
      <c r="E77" s="64">
        <f t="shared" si="19"/>
        <v>2</v>
      </c>
      <c r="F77" s="3">
        <f t="shared" si="20"/>
        <v>0</v>
      </c>
      <c r="G77" s="3">
        <f t="shared" si="21"/>
        <v>0</v>
      </c>
      <c r="H77" s="3">
        <f t="shared" si="22"/>
        <v>2</v>
      </c>
      <c r="I77" s="30">
        <f t="shared" si="23"/>
        <v>102</v>
      </c>
      <c r="J77" s="2">
        <f t="shared" si="25"/>
        <v>2</v>
      </c>
      <c r="K77" s="77">
        <f t="shared" si="24"/>
        <v>4</v>
      </c>
      <c r="L77" s="96">
        <f t="shared" si="26"/>
        <v>2</v>
      </c>
      <c r="M77" s="96">
        <f t="shared" si="27"/>
        <v>1</v>
      </c>
      <c r="N77" s="149">
        <f t="shared" si="28"/>
        <v>1</v>
      </c>
      <c r="O77" s="96"/>
      <c r="P77" s="144">
        <f t="shared" si="29"/>
        <v>1</v>
      </c>
      <c r="Y77" s="94" t="s">
        <v>239</v>
      </c>
      <c r="Z77" s="94">
        <v>8</v>
      </c>
      <c r="AA77" s="94" t="s">
        <v>237</v>
      </c>
      <c r="AB77" s="94">
        <v>37</v>
      </c>
    </row>
    <row r="78" spans="1:28" x14ac:dyDescent="0.25">
      <c r="A78" s="62" t="s">
        <v>14</v>
      </c>
      <c r="B78" s="62" t="s">
        <v>246</v>
      </c>
      <c r="C78" s="30">
        <f t="shared" si="17"/>
        <v>434</v>
      </c>
      <c r="D78" s="10">
        <f t="shared" si="18"/>
        <v>53</v>
      </c>
      <c r="E78" s="64">
        <f t="shared" si="19"/>
        <v>4</v>
      </c>
      <c r="F78" s="3">
        <f t="shared" si="20"/>
        <v>2</v>
      </c>
      <c r="G78" s="3">
        <f t="shared" si="21"/>
        <v>0</v>
      </c>
      <c r="H78" s="3">
        <f t="shared" si="22"/>
        <v>6</v>
      </c>
      <c r="I78" s="30">
        <f t="shared" si="23"/>
        <v>381</v>
      </c>
      <c r="J78" s="2">
        <f t="shared" si="25"/>
        <v>4</v>
      </c>
      <c r="K78" s="77">
        <f t="shared" si="24"/>
        <v>10</v>
      </c>
      <c r="L78" s="96">
        <f t="shared" si="26"/>
        <v>6</v>
      </c>
      <c r="M78" s="96">
        <f t="shared" si="27"/>
        <v>3</v>
      </c>
      <c r="N78" s="149">
        <f t="shared" si="28"/>
        <v>5</v>
      </c>
      <c r="O78" s="96"/>
      <c r="P78" s="144">
        <f t="shared" si="29"/>
        <v>1</v>
      </c>
      <c r="Y78" s="94" t="s">
        <v>14</v>
      </c>
      <c r="Z78" s="94">
        <v>360</v>
      </c>
      <c r="AA78" s="94" t="s">
        <v>238</v>
      </c>
      <c r="AB78" s="94">
        <v>35</v>
      </c>
    </row>
    <row r="79" spans="1:28" x14ac:dyDescent="0.25">
      <c r="A79" s="62" t="s">
        <v>14</v>
      </c>
      <c r="B79" s="62" t="s">
        <v>247</v>
      </c>
      <c r="C79" s="30">
        <f t="shared" si="17"/>
        <v>643</v>
      </c>
      <c r="D79" s="10">
        <f t="shared" si="18"/>
        <v>84</v>
      </c>
      <c r="E79" s="64">
        <f t="shared" si="19"/>
        <v>6</v>
      </c>
      <c r="F79" s="3">
        <f t="shared" si="20"/>
        <v>3</v>
      </c>
      <c r="G79" s="3">
        <f t="shared" si="21"/>
        <v>0</v>
      </c>
      <c r="H79" s="3">
        <f t="shared" si="22"/>
        <v>9</v>
      </c>
      <c r="I79" s="30">
        <f t="shared" si="23"/>
        <v>559</v>
      </c>
      <c r="J79" s="2">
        <f t="shared" si="25"/>
        <v>6</v>
      </c>
      <c r="K79" s="77">
        <f t="shared" si="24"/>
        <v>15</v>
      </c>
      <c r="L79" s="96">
        <f t="shared" si="26"/>
        <v>9</v>
      </c>
      <c r="M79" s="96">
        <f t="shared" si="27"/>
        <v>5</v>
      </c>
      <c r="N79" s="149">
        <f t="shared" si="28"/>
        <v>8</v>
      </c>
      <c r="O79" s="96"/>
      <c r="P79" s="144">
        <f t="shared" si="29"/>
        <v>1</v>
      </c>
      <c r="Y79" s="94" t="s">
        <v>240</v>
      </c>
      <c r="Z79" s="94">
        <v>51</v>
      </c>
      <c r="AA79" s="94" t="s">
        <v>239</v>
      </c>
      <c r="AB79" s="94">
        <v>57</v>
      </c>
    </row>
    <row r="80" spans="1:28" x14ac:dyDescent="0.25">
      <c r="A80" s="62" t="s">
        <v>14</v>
      </c>
      <c r="B80" s="62" t="s">
        <v>248</v>
      </c>
      <c r="C80" s="30">
        <f t="shared" si="17"/>
        <v>119</v>
      </c>
      <c r="D80" s="10">
        <f t="shared" si="18"/>
        <v>8</v>
      </c>
      <c r="E80" s="64">
        <f t="shared" si="19"/>
        <v>1</v>
      </c>
      <c r="F80" s="3">
        <f t="shared" si="20"/>
        <v>0</v>
      </c>
      <c r="G80" s="3">
        <f t="shared" si="21"/>
        <v>0</v>
      </c>
      <c r="H80" s="3">
        <f t="shared" si="22"/>
        <v>1</v>
      </c>
      <c r="I80" s="30">
        <f t="shared" si="23"/>
        <v>111</v>
      </c>
      <c r="J80" s="2">
        <f t="shared" si="25"/>
        <v>2</v>
      </c>
      <c r="K80" s="77">
        <f t="shared" si="24"/>
        <v>3</v>
      </c>
      <c r="L80" s="96">
        <f t="shared" si="26"/>
        <v>1</v>
      </c>
      <c r="M80" s="96">
        <f t="shared" si="27"/>
        <v>0</v>
      </c>
      <c r="N80" s="149">
        <f t="shared" si="28"/>
        <v>0</v>
      </c>
      <c r="O80" s="96"/>
      <c r="P80" s="144">
        <f t="shared" si="29"/>
        <v>1</v>
      </c>
      <c r="Y80" s="94" t="s">
        <v>241</v>
      </c>
      <c r="Z80" s="94">
        <v>30</v>
      </c>
      <c r="AA80" s="94" t="s">
        <v>14</v>
      </c>
      <c r="AB80" s="94">
        <v>2959</v>
      </c>
    </row>
    <row r="81" spans="1:28" x14ac:dyDescent="0.25">
      <c r="A81" s="62" t="s">
        <v>14</v>
      </c>
      <c r="B81" s="62" t="s">
        <v>249</v>
      </c>
      <c r="C81" s="30">
        <f t="shared" si="17"/>
        <v>159</v>
      </c>
      <c r="D81" s="10">
        <f t="shared" si="18"/>
        <v>19</v>
      </c>
      <c r="E81" s="64">
        <f t="shared" si="19"/>
        <v>1</v>
      </c>
      <c r="F81" s="3">
        <f t="shared" si="20"/>
        <v>1</v>
      </c>
      <c r="G81" s="3">
        <f t="shared" si="21"/>
        <v>0</v>
      </c>
      <c r="H81" s="3">
        <f t="shared" si="22"/>
        <v>2</v>
      </c>
      <c r="I81" s="30">
        <f t="shared" si="23"/>
        <v>140</v>
      </c>
      <c r="J81" s="2">
        <f t="shared" si="25"/>
        <v>2</v>
      </c>
      <c r="K81" s="77">
        <f t="shared" si="24"/>
        <v>4</v>
      </c>
      <c r="L81" s="96">
        <f t="shared" si="26"/>
        <v>2</v>
      </c>
      <c r="M81" s="96">
        <f t="shared" si="27"/>
        <v>1</v>
      </c>
      <c r="N81" s="149">
        <f t="shared" si="28"/>
        <v>2</v>
      </c>
      <c r="O81" s="96"/>
      <c r="P81" s="144">
        <f t="shared" si="29"/>
        <v>0</v>
      </c>
      <c r="Y81" s="94" t="s">
        <v>242</v>
      </c>
      <c r="Z81" s="94">
        <v>9</v>
      </c>
      <c r="AA81" s="94" t="s">
        <v>293</v>
      </c>
      <c r="AB81" s="94">
        <v>7</v>
      </c>
    </row>
    <row r="82" spans="1:28" x14ac:dyDescent="0.25">
      <c r="A82" s="62" t="s">
        <v>14</v>
      </c>
      <c r="B82" s="62" t="s">
        <v>250</v>
      </c>
      <c r="C82" s="30">
        <f t="shared" si="17"/>
        <v>233</v>
      </c>
      <c r="D82" s="10">
        <f t="shared" si="18"/>
        <v>41</v>
      </c>
      <c r="E82" s="64">
        <f t="shared" si="19"/>
        <v>4</v>
      </c>
      <c r="F82" s="3">
        <f t="shared" si="20"/>
        <v>1</v>
      </c>
      <c r="G82" s="3">
        <f t="shared" si="21"/>
        <v>0</v>
      </c>
      <c r="H82" s="3">
        <f t="shared" si="22"/>
        <v>5</v>
      </c>
      <c r="I82" s="30">
        <f t="shared" si="23"/>
        <v>192</v>
      </c>
      <c r="J82" s="2">
        <f t="shared" si="25"/>
        <v>2</v>
      </c>
      <c r="K82" s="77">
        <f t="shared" si="24"/>
        <v>7</v>
      </c>
      <c r="L82" s="96">
        <f t="shared" si="26"/>
        <v>5</v>
      </c>
      <c r="M82" s="96">
        <f t="shared" si="27"/>
        <v>2</v>
      </c>
      <c r="N82" s="149">
        <f t="shared" si="28"/>
        <v>3</v>
      </c>
      <c r="O82" s="96"/>
      <c r="P82" s="144">
        <f t="shared" si="29"/>
        <v>2</v>
      </c>
      <c r="Y82" s="94" t="s">
        <v>243</v>
      </c>
      <c r="Z82" s="94">
        <v>32</v>
      </c>
      <c r="AA82" s="94" t="s">
        <v>240</v>
      </c>
      <c r="AB82" s="94">
        <v>472</v>
      </c>
    </row>
    <row r="83" spans="1:28" x14ac:dyDescent="0.25">
      <c r="A83" s="62" t="s">
        <v>15</v>
      </c>
      <c r="B83" s="62" t="s">
        <v>251</v>
      </c>
      <c r="C83" s="30">
        <f t="shared" si="17"/>
        <v>205</v>
      </c>
      <c r="D83" s="10">
        <f t="shared" si="18"/>
        <v>54</v>
      </c>
      <c r="E83" s="64">
        <f t="shared" si="19"/>
        <v>4</v>
      </c>
      <c r="F83" s="3">
        <f t="shared" si="20"/>
        <v>2</v>
      </c>
      <c r="G83" s="3">
        <f t="shared" si="21"/>
        <v>0</v>
      </c>
      <c r="H83" s="3">
        <f t="shared" si="22"/>
        <v>6</v>
      </c>
      <c r="I83" s="30">
        <f t="shared" si="23"/>
        <v>151</v>
      </c>
      <c r="J83" s="2">
        <f t="shared" si="25"/>
        <v>2</v>
      </c>
      <c r="K83" s="77">
        <f t="shared" si="24"/>
        <v>8</v>
      </c>
      <c r="L83" s="96">
        <f t="shared" si="26"/>
        <v>6</v>
      </c>
      <c r="M83" s="96">
        <f t="shared" si="27"/>
        <v>3</v>
      </c>
      <c r="N83" s="149">
        <f t="shared" si="28"/>
        <v>5</v>
      </c>
      <c r="O83" s="96"/>
      <c r="P83" s="144">
        <f t="shared" si="29"/>
        <v>1</v>
      </c>
      <c r="Y83" s="94" t="s">
        <v>244</v>
      </c>
      <c r="Z83" s="94">
        <v>21</v>
      </c>
      <c r="AA83" s="94" t="s">
        <v>241</v>
      </c>
      <c r="AB83" s="94">
        <v>540</v>
      </c>
    </row>
    <row r="84" spans="1:28" x14ac:dyDescent="0.25">
      <c r="A84" s="62" t="s">
        <v>15</v>
      </c>
      <c r="B84" s="62" t="s">
        <v>252</v>
      </c>
      <c r="C84" s="30">
        <f t="shared" si="17"/>
        <v>227</v>
      </c>
      <c r="D84" s="10">
        <f t="shared" si="18"/>
        <v>70</v>
      </c>
      <c r="E84" s="64">
        <f t="shared" si="19"/>
        <v>5</v>
      </c>
      <c r="F84" s="3">
        <f t="shared" si="20"/>
        <v>2</v>
      </c>
      <c r="G84" s="3">
        <f t="shared" si="21"/>
        <v>0</v>
      </c>
      <c r="H84" s="3">
        <f t="shared" si="22"/>
        <v>7</v>
      </c>
      <c r="I84" s="30">
        <f t="shared" si="23"/>
        <v>157</v>
      </c>
      <c r="J84" s="2">
        <f t="shared" si="25"/>
        <v>2</v>
      </c>
      <c r="K84" s="77">
        <f t="shared" si="24"/>
        <v>9</v>
      </c>
      <c r="L84" s="96">
        <f t="shared" si="26"/>
        <v>7</v>
      </c>
      <c r="M84" s="96">
        <f t="shared" si="27"/>
        <v>4</v>
      </c>
      <c r="N84" s="149">
        <f t="shared" si="28"/>
        <v>6</v>
      </c>
      <c r="O84" s="96"/>
      <c r="P84" s="144">
        <f t="shared" si="29"/>
        <v>1</v>
      </c>
      <c r="Y84" s="94" t="s">
        <v>245</v>
      </c>
      <c r="Z84" s="94">
        <v>12</v>
      </c>
      <c r="AA84" s="94" t="s">
        <v>242</v>
      </c>
      <c r="AB84" s="94">
        <v>103</v>
      </c>
    </row>
    <row r="85" spans="1:28" x14ac:dyDescent="0.25">
      <c r="A85" s="62" t="s">
        <v>15</v>
      </c>
      <c r="B85" s="62" t="s">
        <v>253</v>
      </c>
      <c r="C85" s="30">
        <f t="shared" si="17"/>
        <v>4</v>
      </c>
      <c r="D85" s="10">
        <f t="shared" si="18"/>
        <v>1</v>
      </c>
      <c r="E85" s="64">
        <f t="shared" si="19"/>
        <v>1</v>
      </c>
      <c r="F85" s="3">
        <f t="shared" si="20"/>
        <v>0</v>
      </c>
      <c r="G85" s="3">
        <f t="shared" si="21"/>
        <v>0</v>
      </c>
      <c r="H85" s="3">
        <f t="shared" si="22"/>
        <v>1</v>
      </c>
      <c r="I85" s="30">
        <f t="shared" si="23"/>
        <v>3</v>
      </c>
      <c r="J85" s="2">
        <f t="shared" si="25"/>
        <v>1</v>
      </c>
      <c r="K85" s="77">
        <f t="shared" si="24"/>
        <v>2</v>
      </c>
      <c r="L85" s="96">
        <f t="shared" si="26"/>
        <v>1</v>
      </c>
      <c r="M85" s="96">
        <f t="shared" si="27"/>
        <v>0</v>
      </c>
      <c r="N85" s="149">
        <f t="shared" si="28"/>
        <v>0</v>
      </c>
      <c r="O85" s="96"/>
      <c r="P85" s="144">
        <f t="shared" si="29"/>
        <v>1</v>
      </c>
      <c r="Y85" s="94" t="s">
        <v>246</v>
      </c>
      <c r="Z85" s="94">
        <v>53</v>
      </c>
      <c r="AA85" s="94" t="s">
        <v>243</v>
      </c>
      <c r="AB85" s="94">
        <v>137</v>
      </c>
    </row>
    <row r="86" spans="1:28" x14ac:dyDescent="0.25">
      <c r="A86" s="62" t="s">
        <v>15</v>
      </c>
      <c r="B86" s="62" t="s">
        <v>254</v>
      </c>
      <c r="C86" s="30">
        <f t="shared" si="17"/>
        <v>193</v>
      </c>
      <c r="D86" s="10">
        <f t="shared" si="18"/>
        <v>47</v>
      </c>
      <c r="E86" s="64">
        <f t="shared" si="19"/>
        <v>3</v>
      </c>
      <c r="F86" s="3">
        <f t="shared" si="20"/>
        <v>2</v>
      </c>
      <c r="G86" s="3">
        <f t="shared" si="21"/>
        <v>0</v>
      </c>
      <c r="H86" s="3">
        <f t="shared" si="22"/>
        <v>5</v>
      </c>
      <c r="I86" s="30">
        <f t="shared" si="23"/>
        <v>146</v>
      </c>
      <c r="J86" s="2">
        <f t="shared" si="25"/>
        <v>2</v>
      </c>
      <c r="K86" s="77">
        <f t="shared" si="24"/>
        <v>7</v>
      </c>
      <c r="L86" s="96">
        <f t="shared" si="26"/>
        <v>5</v>
      </c>
      <c r="M86" s="96">
        <f t="shared" si="27"/>
        <v>3</v>
      </c>
      <c r="N86" s="149">
        <f t="shared" si="28"/>
        <v>5</v>
      </c>
      <c r="O86" s="96"/>
      <c r="P86" s="144">
        <f t="shared" si="29"/>
        <v>0</v>
      </c>
      <c r="Y86" s="94" t="s">
        <v>247</v>
      </c>
      <c r="Z86" s="94">
        <v>84</v>
      </c>
      <c r="AA86" s="94" t="s">
        <v>244</v>
      </c>
      <c r="AB86" s="94">
        <v>215</v>
      </c>
    </row>
    <row r="87" spans="1:28" x14ac:dyDescent="0.25">
      <c r="A87" s="62" t="s">
        <v>15</v>
      </c>
      <c r="B87" s="62" t="s">
        <v>255</v>
      </c>
      <c r="C87" s="30">
        <f t="shared" si="17"/>
        <v>262</v>
      </c>
      <c r="D87" s="10">
        <f t="shared" si="18"/>
        <v>122</v>
      </c>
      <c r="E87" s="64">
        <f t="shared" si="19"/>
        <v>8</v>
      </c>
      <c r="F87" s="3">
        <f t="shared" si="20"/>
        <v>4</v>
      </c>
      <c r="G87" s="3">
        <f t="shared" si="21"/>
        <v>1</v>
      </c>
      <c r="H87" s="3">
        <f t="shared" si="22"/>
        <v>13</v>
      </c>
      <c r="I87" s="30">
        <f t="shared" si="23"/>
        <v>140</v>
      </c>
      <c r="J87" s="2">
        <f t="shared" si="25"/>
        <v>2</v>
      </c>
      <c r="K87" s="77">
        <f t="shared" si="24"/>
        <v>15</v>
      </c>
      <c r="L87" s="96">
        <f t="shared" si="26"/>
        <v>13</v>
      </c>
      <c r="M87" s="96">
        <f t="shared" si="27"/>
        <v>7</v>
      </c>
      <c r="N87" s="149">
        <f t="shared" si="28"/>
        <v>12</v>
      </c>
      <c r="O87" s="96"/>
      <c r="P87" s="144">
        <f t="shared" si="29"/>
        <v>1</v>
      </c>
      <c r="Y87" s="94" t="s">
        <v>248</v>
      </c>
      <c r="Z87" s="94">
        <v>8</v>
      </c>
      <c r="AA87" s="94" t="s">
        <v>245</v>
      </c>
      <c r="AB87" s="94">
        <v>102</v>
      </c>
    </row>
    <row r="88" spans="1:28" x14ac:dyDescent="0.25">
      <c r="A88" s="62" t="s">
        <v>15</v>
      </c>
      <c r="B88" s="62" t="s">
        <v>256</v>
      </c>
      <c r="C88" s="30">
        <f t="shared" si="17"/>
        <v>73</v>
      </c>
      <c r="D88" s="10">
        <f t="shared" si="18"/>
        <v>18</v>
      </c>
      <c r="E88" s="64">
        <f t="shared" si="19"/>
        <v>1</v>
      </c>
      <c r="F88" s="3">
        <f t="shared" si="20"/>
        <v>1</v>
      </c>
      <c r="G88" s="3">
        <f t="shared" si="21"/>
        <v>0</v>
      </c>
      <c r="H88" s="3">
        <f t="shared" si="22"/>
        <v>2</v>
      </c>
      <c r="I88" s="30">
        <f t="shared" si="23"/>
        <v>55</v>
      </c>
      <c r="J88" s="2">
        <f t="shared" si="25"/>
        <v>1</v>
      </c>
      <c r="K88" s="77">
        <f t="shared" si="24"/>
        <v>3</v>
      </c>
      <c r="L88" s="96">
        <f t="shared" si="26"/>
        <v>2</v>
      </c>
      <c r="M88" s="96">
        <f t="shared" si="27"/>
        <v>1</v>
      </c>
      <c r="N88" s="149">
        <f t="shared" si="28"/>
        <v>2</v>
      </c>
      <c r="O88" s="96"/>
      <c r="P88" s="144">
        <f t="shared" si="29"/>
        <v>0</v>
      </c>
      <c r="Y88" s="94" t="s">
        <v>249</v>
      </c>
      <c r="Z88" s="94">
        <v>19</v>
      </c>
      <c r="AA88" s="94" t="s">
        <v>246</v>
      </c>
      <c r="AB88" s="94">
        <v>381</v>
      </c>
    </row>
    <row r="89" spans="1:28" x14ac:dyDescent="0.25">
      <c r="A89" s="62" t="s">
        <v>16</v>
      </c>
      <c r="B89" s="62" t="s">
        <v>257</v>
      </c>
      <c r="C89" s="30">
        <f t="shared" si="17"/>
        <v>488</v>
      </c>
      <c r="D89" s="10">
        <f t="shared" si="18"/>
        <v>239</v>
      </c>
      <c r="E89" s="64">
        <f t="shared" si="19"/>
        <v>15</v>
      </c>
      <c r="F89" s="3">
        <f t="shared" si="20"/>
        <v>8</v>
      </c>
      <c r="G89" s="3">
        <f t="shared" si="21"/>
        <v>1</v>
      </c>
      <c r="H89" s="3">
        <f t="shared" si="22"/>
        <v>24</v>
      </c>
      <c r="I89" s="30">
        <f t="shared" si="23"/>
        <v>249</v>
      </c>
      <c r="J89" s="2">
        <f t="shared" si="25"/>
        <v>3</v>
      </c>
      <c r="K89" s="77">
        <f t="shared" si="24"/>
        <v>27</v>
      </c>
      <c r="L89" s="96">
        <f t="shared" si="26"/>
        <v>24</v>
      </c>
      <c r="M89" s="96">
        <f t="shared" si="27"/>
        <v>14</v>
      </c>
      <c r="N89" s="149">
        <f t="shared" si="28"/>
        <v>23</v>
      </c>
      <c r="O89" s="96"/>
      <c r="P89" s="144">
        <f t="shared" si="29"/>
        <v>1</v>
      </c>
      <c r="Y89" s="94" t="s">
        <v>250</v>
      </c>
      <c r="Z89" s="94">
        <v>41</v>
      </c>
      <c r="AA89" s="94" t="s">
        <v>247</v>
      </c>
      <c r="AB89" s="94">
        <v>559</v>
      </c>
    </row>
    <row r="90" spans="1:28" x14ac:dyDescent="0.25">
      <c r="A90" s="62" t="s">
        <v>16</v>
      </c>
      <c r="B90" s="62" t="s">
        <v>258</v>
      </c>
      <c r="C90" s="30">
        <f t="shared" si="17"/>
        <v>415</v>
      </c>
      <c r="D90" s="10">
        <f t="shared" si="18"/>
        <v>57</v>
      </c>
      <c r="E90" s="64">
        <f t="shared" si="19"/>
        <v>4</v>
      </c>
      <c r="F90" s="3">
        <f t="shared" si="20"/>
        <v>2</v>
      </c>
      <c r="G90" s="3">
        <f t="shared" si="21"/>
        <v>0</v>
      </c>
      <c r="H90" s="3">
        <f t="shared" si="22"/>
        <v>6</v>
      </c>
      <c r="I90" s="30">
        <f t="shared" si="23"/>
        <v>358</v>
      </c>
      <c r="J90" s="2">
        <f t="shared" si="25"/>
        <v>4</v>
      </c>
      <c r="K90" s="77">
        <f t="shared" si="24"/>
        <v>10</v>
      </c>
      <c r="L90" s="96">
        <f t="shared" si="26"/>
        <v>6</v>
      </c>
      <c r="M90" s="96">
        <f t="shared" si="27"/>
        <v>3</v>
      </c>
      <c r="N90" s="149">
        <f t="shared" si="28"/>
        <v>5</v>
      </c>
      <c r="O90" s="96"/>
      <c r="P90" s="144">
        <f t="shared" si="29"/>
        <v>1</v>
      </c>
      <c r="Y90" s="94" t="s">
        <v>15</v>
      </c>
      <c r="Z90" s="94">
        <v>312</v>
      </c>
      <c r="AA90" s="94" t="s">
        <v>248</v>
      </c>
      <c r="AB90" s="94">
        <v>111</v>
      </c>
    </row>
    <row r="91" spans="1:28" x14ac:dyDescent="0.25">
      <c r="A91" s="62" t="s">
        <v>16</v>
      </c>
      <c r="B91" s="62" t="s">
        <v>259</v>
      </c>
      <c r="C91" s="30">
        <f t="shared" si="17"/>
        <v>697</v>
      </c>
      <c r="D91" s="10">
        <f t="shared" si="18"/>
        <v>378</v>
      </c>
      <c r="E91" s="64">
        <f t="shared" si="19"/>
        <v>23</v>
      </c>
      <c r="F91" s="3">
        <f t="shared" si="20"/>
        <v>13</v>
      </c>
      <c r="G91" s="3">
        <f t="shared" si="21"/>
        <v>2</v>
      </c>
      <c r="H91" s="3">
        <f t="shared" si="22"/>
        <v>38</v>
      </c>
      <c r="I91" s="30">
        <f t="shared" si="23"/>
        <v>319</v>
      </c>
      <c r="J91" s="2">
        <f t="shared" si="25"/>
        <v>4</v>
      </c>
      <c r="K91" s="77">
        <f t="shared" si="24"/>
        <v>42</v>
      </c>
      <c r="L91" s="96">
        <f t="shared" si="26"/>
        <v>38</v>
      </c>
      <c r="M91" s="96">
        <f t="shared" si="27"/>
        <v>23</v>
      </c>
      <c r="N91" s="149">
        <f t="shared" si="28"/>
        <v>38</v>
      </c>
      <c r="O91" s="96"/>
      <c r="P91" s="144">
        <f t="shared" si="29"/>
        <v>0</v>
      </c>
      <c r="Y91" s="94" t="s">
        <v>251</v>
      </c>
      <c r="Z91" s="94">
        <v>54</v>
      </c>
      <c r="AA91" s="94" t="s">
        <v>249</v>
      </c>
      <c r="AB91" s="94">
        <v>140</v>
      </c>
    </row>
    <row r="92" spans="1:28" x14ac:dyDescent="0.25">
      <c r="A92" s="62" t="s">
        <v>16</v>
      </c>
      <c r="B92" s="62" t="s">
        <v>260</v>
      </c>
      <c r="C92" s="30">
        <f t="shared" si="17"/>
        <v>449</v>
      </c>
      <c r="D92" s="10">
        <f t="shared" si="18"/>
        <v>276</v>
      </c>
      <c r="E92" s="64">
        <f t="shared" si="19"/>
        <v>17</v>
      </c>
      <c r="F92" s="3">
        <f t="shared" si="20"/>
        <v>10</v>
      </c>
      <c r="G92" s="3">
        <f t="shared" si="21"/>
        <v>1</v>
      </c>
      <c r="H92" s="3">
        <f t="shared" si="22"/>
        <v>28</v>
      </c>
      <c r="I92" s="30">
        <f t="shared" si="23"/>
        <v>173</v>
      </c>
      <c r="J92" s="2">
        <f t="shared" si="25"/>
        <v>2</v>
      </c>
      <c r="K92" s="77">
        <f t="shared" si="24"/>
        <v>30</v>
      </c>
      <c r="L92" s="96">
        <f t="shared" si="26"/>
        <v>28</v>
      </c>
      <c r="M92" s="96">
        <f t="shared" si="27"/>
        <v>17</v>
      </c>
      <c r="N92" s="149">
        <f t="shared" si="28"/>
        <v>28</v>
      </c>
      <c r="O92" s="96"/>
      <c r="P92" s="144">
        <f t="shared" si="29"/>
        <v>0</v>
      </c>
      <c r="Y92" s="94" t="s">
        <v>252</v>
      </c>
      <c r="Z92" s="94">
        <v>70</v>
      </c>
      <c r="AA92" s="94" t="s">
        <v>250</v>
      </c>
      <c r="AB92" s="94">
        <v>192</v>
      </c>
    </row>
    <row r="93" spans="1:28" x14ac:dyDescent="0.25">
      <c r="A93" s="62" t="s">
        <v>16</v>
      </c>
      <c r="B93" s="62" t="s">
        <v>261</v>
      </c>
      <c r="C93" s="30">
        <f t="shared" si="17"/>
        <v>352</v>
      </c>
      <c r="D93" s="10">
        <f t="shared" si="18"/>
        <v>144</v>
      </c>
      <c r="E93" s="64">
        <f t="shared" si="19"/>
        <v>9</v>
      </c>
      <c r="F93" s="3">
        <f t="shared" si="20"/>
        <v>5</v>
      </c>
      <c r="G93" s="3">
        <f t="shared" si="21"/>
        <v>1</v>
      </c>
      <c r="H93" s="3">
        <f t="shared" si="22"/>
        <v>15</v>
      </c>
      <c r="I93" s="30">
        <f t="shared" si="23"/>
        <v>208</v>
      </c>
      <c r="J93" s="2">
        <f t="shared" si="25"/>
        <v>3</v>
      </c>
      <c r="K93" s="77">
        <f t="shared" si="24"/>
        <v>18</v>
      </c>
      <c r="L93" s="96">
        <f t="shared" si="26"/>
        <v>15</v>
      </c>
      <c r="M93" s="96">
        <f t="shared" si="27"/>
        <v>9</v>
      </c>
      <c r="N93" s="149">
        <f t="shared" si="28"/>
        <v>15</v>
      </c>
      <c r="O93" s="96"/>
      <c r="P93" s="144">
        <f t="shared" si="29"/>
        <v>0</v>
      </c>
      <c r="Y93" s="94" t="s">
        <v>253</v>
      </c>
      <c r="Z93" s="94">
        <v>1</v>
      </c>
      <c r="AA93" s="94" t="s">
        <v>15</v>
      </c>
      <c r="AB93" s="94">
        <v>652</v>
      </c>
    </row>
    <row r="94" spans="1:28" x14ac:dyDescent="0.25">
      <c r="A94" s="62" t="s">
        <v>16</v>
      </c>
      <c r="B94" s="62" t="s">
        <v>262</v>
      </c>
      <c r="C94" s="30">
        <f t="shared" si="17"/>
        <v>236</v>
      </c>
      <c r="D94" s="10">
        <f t="shared" si="18"/>
        <v>147</v>
      </c>
      <c r="E94" s="64">
        <f t="shared" si="19"/>
        <v>9</v>
      </c>
      <c r="F94" s="3">
        <f t="shared" si="20"/>
        <v>5</v>
      </c>
      <c r="G94" s="3">
        <f t="shared" si="21"/>
        <v>1</v>
      </c>
      <c r="H94" s="3">
        <f t="shared" si="22"/>
        <v>15</v>
      </c>
      <c r="I94" s="30">
        <f t="shared" si="23"/>
        <v>89</v>
      </c>
      <c r="J94" s="2">
        <f t="shared" si="25"/>
        <v>1</v>
      </c>
      <c r="K94" s="77">
        <f t="shared" si="24"/>
        <v>16</v>
      </c>
      <c r="L94" s="96">
        <f t="shared" si="26"/>
        <v>15</v>
      </c>
      <c r="M94" s="96">
        <f t="shared" si="27"/>
        <v>9</v>
      </c>
      <c r="N94" s="149">
        <f t="shared" si="28"/>
        <v>15</v>
      </c>
      <c r="O94" s="96"/>
      <c r="P94" s="144">
        <f t="shared" si="29"/>
        <v>0</v>
      </c>
      <c r="Y94" s="94" t="s">
        <v>254</v>
      </c>
      <c r="Z94" s="94">
        <v>47</v>
      </c>
      <c r="AA94" s="94" t="s">
        <v>251</v>
      </c>
      <c r="AB94" s="94">
        <v>151</v>
      </c>
    </row>
    <row r="95" spans="1:28" x14ac:dyDescent="0.25">
      <c r="A95" s="62" t="s">
        <v>16</v>
      </c>
      <c r="B95" s="62" t="s">
        <v>263</v>
      </c>
      <c r="C95" s="30">
        <f t="shared" si="17"/>
        <v>305</v>
      </c>
      <c r="D95" s="10">
        <f t="shared" si="18"/>
        <v>185</v>
      </c>
      <c r="E95" s="64">
        <f t="shared" si="19"/>
        <v>12</v>
      </c>
      <c r="F95" s="3">
        <f t="shared" si="20"/>
        <v>6</v>
      </c>
      <c r="G95" s="3">
        <f t="shared" si="21"/>
        <v>1</v>
      </c>
      <c r="H95" s="3">
        <f t="shared" si="22"/>
        <v>19</v>
      </c>
      <c r="I95" s="30">
        <f t="shared" si="23"/>
        <v>120</v>
      </c>
      <c r="J95" s="2">
        <f t="shared" si="25"/>
        <v>2</v>
      </c>
      <c r="K95" s="77">
        <f t="shared" si="24"/>
        <v>21</v>
      </c>
      <c r="L95" s="96">
        <f t="shared" si="26"/>
        <v>19</v>
      </c>
      <c r="M95" s="96">
        <f t="shared" si="27"/>
        <v>11</v>
      </c>
      <c r="N95" s="149">
        <f t="shared" si="28"/>
        <v>18</v>
      </c>
      <c r="O95" s="96"/>
      <c r="P95" s="144">
        <f t="shared" si="29"/>
        <v>1</v>
      </c>
      <c r="Y95" s="94" t="s">
        <v>255</v>
      </c>
      <c r="Z95" s="94">
        <v>122</v>
      </c>
      <c r="AA95" s="94" t="s">
        <v>252</v>
      </c>
      <c r="AB95" s="94">
        <v>157</v>
      </c>
    </row>
    <row r="96" spans="1:28" x14ac:dyDescent="0.25">
      <c r="A96" s="62" t="s">
        <v>16</v>
      </c>
      <c r="B96" s="62" t="s">
        <v>264</v>
      </c>
      <c r="C96" s="30">
        <f t="shared" si="17"/>
        <v>804</v>
      </c>
      <c r="D96" s="10">
        <f t="shared" si="18"/>
        <v>430</v>
      </c>
      <c r="E96" s="64">
        <f t="shared" si="19"/>
        <v>26</v>
      </c>
      <c r="F96" s="3">
        <f t="shared" si="20"/>
        <v>15</v>
      </c>
      <c r="G96" s="3">
        <f t="shared" si="21"/>
        <v>2</v>
      </c>
      <c r="H96" s="3">
        <f t="shared" si="22"/>
        <v>43</v>
      </c>
      <c r="I96" s="30">
        <f t="shared" si="23"/>
        <v>374</v>
      </c>
      <c r="J96" s="2">
        <f t="shared" si="25"/>
        <v>4</v>
      </c>
      <c r="K96" s="77">
        <f t="shared" si="24"/>
        <v>47</v>
      </c>
      <c r="L96" s="96">
        <f t="shared" si="26"/>
        <v>43</v>
      </c>
      <c r="M96" s="96">
        <f t="shared" si="27"/>
        <v>26</v>
      </c>
      <c r="N96" s="149">
        <f t="shared" si="28"/>
        <v>43</v>
      </c>
      <c r="O96" s="96"/>
      <c r="P96" s="144">
        <f t="shared" si="29"/>
        <v>0</v>
      </c>
      <c r="Y96" s="94" t="s">
        <v>256</v>
      </c>
      <c r="Z96" s="94">
        <v>18</v>
      </c>
      <c r="AA96" s="94" t="s">
        <v>253</v>
      </c>
      <c r="AB96" s="94">
        <v>3</v>
      </c>
    </row>
    <row r="97" spans="1:28" x14ac:dyDescent="0.25">
      <c r="A97" s="62" t="s">
        <v>17</v>
      </c>
      <c r="B97" s="62" t="s">
        <v>265</v>
      </c>
      <c r="C97" s="30">
        <f t="shared" si="17"/>
        <v>76</v>
      </c>
      <c r="D97" s="10">
        <f t="shared" si="18"/>
        <v>21</v>
      </c>
      <c r="E97" s="64">
        <f t="shared" si="19"/>
        <v>2</v>
      </c>
      <c r="F97" s="3">
        <f t="shared" si="20"/>
        <v>1</v>
      </c>
      <c r="G97" s="3">
        <f t="shared" si="21"/>
        <v>0</v>
      </c>
      <c r="H97" s="3">
        <f t="shared" si="22"/>
        <v>3</v>
      </c>
      <c r="I97" s="30">
        <f t="shared" si="23"/>
        <v>55</v>
      </c>
      <c r="J97" s="2">
        <f t="shared" si="25"/>
        <v>1</v>
      </c>
      <c r="K97" s="77">
        <f t="shared" si="24"/>
        <v>4</v>
      </c>
      <c r="L97" s="96">
        <f t="shared" si="26"/>
        <v>3</v>
      </c>
      <c r="M97" s="96">
        <f t="shared" si="27"/>
        <v>1</v>
      </c>
      <c r="N97" s="149">
        <f t="shared" si="28"/>
        <v>2</v>
      </c>
      <c r="O97" s="96"/>
      <c r="P97" s="144">
        <f t="shared" si="29"/>
        <v>1</v>
      </c>
      <c r="Y97" s="94" t="s">
        <v>16</v>
      </c>
      <c r="Z97" s="94">
        <v>1856</v>
      </c>
      <c r="AA97" s="94" t="s">
        <v>254</v>
      </c>
      <c r="AB97" s="94">
        <v>146</v>
      </c>
    </row>
    <row r="98" spans="1:28" x14ac:dyDescent="0.25">
      <c r="A98" s="62" t="s">
        <v>17</v>
      </c>
      <c r="B98" s="62" t="s">
        <v>266</v>
      </c>
      <c r="C98" s="30">
        <f t="shared" ref="C98:C122" si="30">D98+I98</f>
        <v>126</v>
      </c>
      <c r="D98" s="10">
        <f t="shared" ref="D98:D122" si="31">SUMIFS(Z:Z,Y:Y,B98)</f>
        <v>40</v>
      </c>
      <c r="E98" s="64">
        <f t="shared" ref="E98:E122" si="32">IF(L98&gt;N98,ROUND((D98*0.6*$G$128),0)+P98,ROUND((D98*0.6*$G$128),0)+P98)</f>
        <v>3</v>
      </c>
      <c r="F98" s="3">
        <f t="shared" ref="F98:F122" si="33">ROUND((D98*0.35*$G$128),0)</f>
        <v>1</v>
      </c>
      <c r="G98" s="3">
        <f t="shared" ref="G98:G122" si="34">ROUND((D98*0.05*$G$128),0)</f>
        <v>0</v>
      </c>
      <c r="H98" s="3">
        <f t="shared" ref="H98:H122" si="35">SUM(E98:G98)</f>
        <v>4</v>
      </c>
      <c r="I98" s="30">
        <f t="shared" ref="I98:I122" si="36">SUMIFS(AB:AB,AA:AA,B98)</f>
        <v>86</v>
      </c>
      <c r="J98" s="2">
        <f t="shared" si="25"/>
        <v>1</v>
      </c>
      <c r="K98" s="77">
        <f t="shared" ref="K98:K122" si="37">J98+H98</f>
        <v>5</v>
      </c>
      <c r="L98" s="96">
        <f t="shared" si="26"/>
        <v>4</v>
      </c>
      <c r="M98" s="96">
        <f t="shared" si="27"/>
        <v>2</v>
      </c>
      <c r="N98" s="149">
        <f t="shared" si="28"/>
        <v>3</v>
      </c>
      <c r="O98" s="96"/>
      <c r="P98" s="144">
        <f t="shared" si="29"/>
        <v>1</v>
      </c>
      <c r="Y98" s="94" t="s">
        <v>257</v>
      </c>
      <c r="Z98" s="94">
        <v>239</v>
      </c>
      <c r="AA98" s="94" t="s">
        <v>255</v>
      </c>
      <c r="AB98" s="94">
        <v>140</v>
      </c>
    </row>
    <row r="99" spans="1:28" x14ac:dyDescent="0.25">
      <c r="A99" s="62" t="s">
        <v>17</v>
      </c>
      <c r="B99" s="62" t="s">
        <v>267</v>
      </c>
      <c r="C99" s="30">
        <f t="shared" si="30"/>
        <v>90</v>
      </c>
      <c r="D99" s="10">
        <f t="shared" si="31"/>
        <v>27</v>
      </c>
      <c r="E99" s="64">
        <f t="shared" si="32"/>
        <v>2</v>
      </c>
      <c r="F99" s="3">
        <f t="shared" si="33"/>
        <v>1</v>
      </c>
      <c r="G99" s="3">
        <f t="shared" si="34"/>
        <v>0</v>
      </c>
      <c r="H99" s="3">
        <f t="shared" si="35"/>
        <v>3</v>
      </c>
      <c r="I99" s="30">
        <f t="shared" si="36"/>
        <v>63</v>
      </c>
      <c r="J99" s="2">
        <f t="shared" si="25"/>
        <v>1</v>
      </c>
      <c r="K99" s="77">
        <f t="shared" si="37"/>
        <v>4</v>
      </c>
      <c r="L99" s="96">
        <f t="shared" si="26"/>
        <v>3</v>
      </c>
      <c r="M99" s="96">
        <f t="shared" si="27"/>
        <v>2</v>
      </c>
      <c r="N99" s="149">
        <f t="shared" si="28"/>
        <v>3</v>
      </c>
      <c r="O99" s="96"/>
      <c r="P99" s="144">
        <f t="shared" si="29"/>
        <v>0</v>
      </c>
      <c r="Y99" s="94" t="s">
        <v>258</v>
      </c>
      <c r="Z99" s="94">
        <v>57</v>
      </c>
      <c r="AA99" s="94" t="s">
        <v>256</v>
      </c>
      <c r="AB99" s="94">
        <v>55</v>
      </c>
    </row>
    <row r="100" spans="1:28" x14ac:dyDescent="0.25">
      <c r="A100" s="62" t="s">
        <v>17</v>
      </c>
      <c r="B100" s="62" t="s">
        <v>268</v>
      </c>
      <c r="C100" s="30">
        <f t="shared" si="30"/>
        <v>15</v>
      </c>
      <c r="D100" s="10">
        <f t="shared" si="31"/>
        <v>8</v>
      </c>
      <c r="E100" s="64">
        <f t="shared" si="32"/>
        <v>1</v>
      </c>
      <c r="F100" s="3">
        <f t="shared" si="33"/>
        <v>0</v>
      </c>
      <c r="G100" s="3">
        <f t="shared" si="34"/>
        <v>0</v>
      </c>
      <c r="H100" s="3">
        <f t="shared" si="35"/>
        <v>1</v>
      </c>
      <c r="I100" s="30">
        <f t="shared" si="36"/>
        <v>7</v>
      </c>
      <c r="J100" s="2">
        <f t="shared" si="25"/>
        <v>1</v>
      </c>
      <c r="K100" s="77">
        <f t="shared" si="37"/>
        <v>2</v>
      </c>
      <c r="L100" s="96">
        <f t="shared" si="26"/>
        <v>1</v>
      </c>
      <c r="M100" s="96">
        <f t="shared" si="27"/>
        <v>0</v>
      </c>
      <c r="N100" s="149">
        <f t="shared" si="28"/>
        <v>0</v>
      </c>
      <c r="O100" s="96"/>
      <c r="P100" s="144">
        <f t="shared" si="29"/>
        <v>1</v>
      </c>
      <c r="Y100" s="94" t="s">
        <v>259</v>
      </c>
      <c r="Z100" s="94">
        <v>378</v>
      </c>
      <c r="AA100" s="94" t="s">
        <v>16</v>
      </c>
      <c r="AB100" s="94">
        <v>1890</v>
      </c>
    </row>
    <row r="101" spans="1:28" x14ac:dyDescent="0.25">
      <c r="A101" s="62" t="s">
        <v>17</v>
      </c>
      <c r="B101" s="62" t="s">
        <v>269</v>
      </c>
      <c r="C101" s="30">
        <f t="shared" si="30"/>
        <v>861</v>
      </c>
      <c r="D101" s="10">
        <f t="shared" si="31"/>
        <v>371</v>
      </c>
      <c r="E101" s="64">
        <f t="shared" si="32"/>
        <v>23</v>
      </c>
      <c r="F101" s="3">
        <f t="shared" si="33"/>
        <v>13</v>
      </c>
      <c r="G101" s="3">
        <f t="shared" si="34"/>
        <v>2</v>
      </c>
      <c r="H101" s="3">
        <f t="shared" si="35"/>
        <v>38</v>
      </c>
      <c r="I101" s="30">
        <f t="shared" si="36"/>
        <v>490</v>
      </c>
      <c r="J101" s="2">
        <f t="shared" si="25"/>
        <v>5</v>
      </c>
      <c r="K101" s="77">
        <f t="shared" si="37"/>
        <v>43</v>
      </c>
      <c r="L101" s="96">
        <f t="shared" si="26"/>
        <v>38</v>
      </c>
      <c r="M101" s="96">
        <f t="shared" si="27"/>
        <v>22</v>
      </c>
      <c r="N101" s="149">
        <f t="shared" si="28"/>
        <v>37</v>
      </c>
      <c r="O101" s="96"/>
      <c r="P101" s="144">
        <f t="shared" si="29"/>
        <v>1</v>
      </c>
      <c r="Y101" s="94" t="s">
        <v>260</v>
      </c>
      <c r="Z101" s="94">
        <v>276</v>
      </c>
      <c r="AA101" s="94" t="s">
        <v>257</v>
      </c>
      <c r="AB101" s="94">
        <v>249</v>
      </c>
    </row>
    <row r="102" spans="1:28" x14ac:dyDescent="0.25">
      <c r="A102" s="62" t="s">
        <v>17</v>
      </c>
      <c r="B102" s="62" t="s">
        <v>270</v>
      </c>
      <c r="C102" s="30">
        <f t="shared" si="30"/>
        <v>483</v>
      </c>
      <c r="D102" s="10">
        <f t="shared" si="31"/>
        <v>89</v>
      </c>
      <c r="E102" s="64">
        <f t="shared" si="32"/>
        <v>6</v>
      </c>
      <c r="F102" s="3">
        <f t="shared" si="33"/>
        <v>3</v>
      </c>
      <c r="G102" s="3">
        <f t="shared" si="34"/>
        <v>0</v>
      </c>
      <c r="H102" s="3">
        <f t="shared" si="35"/>
        <v>9</v>
      </c>
      <c r="I102" s="30">
        <f t="shared" si="36"/>
        <v>394</v>
      </c>
      <c r="J102" s="2">
        <f t="shared" si="25"/>
        <v>4</v>
      </c>
      <c r="K102" s="77">
        <f t="shared" si="37"/>
        <v>13</v>
      </c>
      <c r="L102" s="96">
        <f t="shared" si="26"/>
        <v>9</v>
      </c>
      <c r="M102" s="96">
        <f t="shared" si="27"/>
        <v>5</v>
      </c>
      <c r="N102" s="149">
        <f t="shared" si="28"/>
        <v>8</v>
      </c>
      <c r="O102" s="96"/>
      <c r="P102" s="144">
        <f t="shared" si="29"/>
        <v>1</v>
      </c>
      <c r="Y102" s="94" t="s">
        <v>261</v>
      </c>
      <c r="Z102" s="94">
        <v>144</v>
      </c>
      <c r="AA102" s="94" t="s">
        <v>258</v>
      </c>
      <c r="AB102" s="94">
        <v>358</v>
      </c>
    </row>
    <row r="103" spans="1:28" x14ac:dyDescent="0.25">
      <c r="A103" s="62" t="s">
        <v>17</v>
      </c>
      <c r="B103" s="62" t="s">
        <v>271</v>
      </c>
      <c r="C103" s="30">
        <f t="shared" si="30"/>
        <v>27</v>
      </c>
      <c r="D103" s="10">
        <f t="shared" si="31"/>
        <v>3</v>
      </c>
      <c r="E103" s="64">
        <f t="shared" si="32"/>
        <v>1</v>
      </c>
      <c r="F103" s="3">
        <f t="shared" si="33"/>
        <v>0</v>
      </c>
      <c r="G103" s="3">
        <f t="shared" si="34"/>
        <v>0</v>
      </c>
      <c r="H103" s="3">
        <f t="shared" si="35"/>
        <v>1</v>
      </c>
      <c r="I103" s="30">
        <f t="shared" si="36"/>
        <v>24</v>
      </c>
      <c r="J103" s="2">
        <f t="shared" si="25"/>
        <v>1</v>
      </c>
      <c r="K103" s="77">
        <f t="shared" si="37"/>
        <v>2</v>
      </c>
      <c r="L103" s="96">
        <f t="shared" si="26"/>
        <v>1</v>
      </c>
      <c r="M103" s="96">
        <f t="shared" si="27"/>
        <v>0</v>
      </c>
      <c r="N103" s="149">
        <f t="shared" si="28"/>
        <v>0</v>
      </c>
      <c r="O103" s="96"/>
      <c r="P103" s="144">
        <f t="shared" si="29"/>
        <v>1</v>
      </c>
      <c r="Y103" s="94" t="s">
        <v>262</v>
      </c>
      <c r="Z103" s="94">
        <v>147</v>
      </c>
      <c r="AA103" s="94" t="s">
        <v>259</v>
      </c>
      <c r="AB103" s="94">
        <v>319</v>
      </c>
    </row>
    <row r="104" spans="1:28" x14ac:dyDescent="0.25">
      <c r="A104" s="62" t="s">
        <v>17</v>
      </c>
      <c r="B104" s="62" t="s">
        <v>272</v>
      </c>
      <c r="C104" s="30">
        <f t="shared" si="30"/>
        <v>85</v>
      </c>
      <c r="D104" s="10">
        <f t="shared" si="31"/>
        <v>23</v>
      </c>
      <c r="E104" s="64">
        <f t="shared" si="32"/>
        <v>2</v>
      </c>
      <c r="F104" s="3">
        <f t="shared" si="33"/>
        <v>1</v>
      </c>
      <c r="G104" s="3">
        <f t="shared" si="34"/>
        <v>0</v>
      </c>
      <c r="H104" s="3">
        <f t="shared" si="35"/>
        <v>3</v>
      </c>
      <c r="I104" s="30">
        <f t="shared" si="36"/>
        <v>62</v>
      </c>
      <c r="J104" s="2">
        <f t="shared" si="25"/>
        <v>1</v>
      </c>
      <c r="K104" s="77">
        <f t="shared" si="37"/>
        <v>4</v>
      </c>
      <c r="L104" s="96">
        <f t="shared" si="26"/>
        <v>3</v>
      </c>
      <c r="M104" s="96">
        <f t="shared" si="27"/>
        <v>1</v>
      </c>
      <c r="N104" s="149">
        <f t="shared" si="28"/>
        <v>2</v>
      </c>
      <c r="O104" s="96"/>
      <c r="P104" s="144">
        <f t="shared" si="29"/>
        <v>1</v>
      </c>
      <c r="Y104" s="94" t="s">
        <v>263</v>
      </c>
      <c r="Z104" s="94">
        <v>185</v>
      </c>
      <c r="AA104" s="94" t="s">
        <v>260</v>
      </c>
      <c r="AB104" s="94">
        <v>173</v>
      </c>
    </row>
    <row r="105" spans="1:28" x14ac:dyDescent="0.25">
      <c r="A105" s="62" t="s">
        <v>17</v>
      </c>
      <c r="B105" s="62" t="s">
        <v>273</v>
      </c>
      <c r="C105" s="30">
        <f t="shared" si="30"/>
        <v>42</v>
      </c>
      <c r="D105" s="10">
        <f t="shared" si="31"/>
        <v>4</v>
      </c>
      <c r="E105" s="64">
        <f t="shared" si="32"/>
        <v>1</v>
      </c>
      <c r="F105" s="3">
        <f t="shared" si="33"/>
        <v>0</v>
      </c>
      <c r="G105" s="3">
        <f t="shared" si="34"/>
        <v>0</v>
      </c>
      <c r="H105" s="3">
        <f t="shared" si="35"/>
        <v>1</v>
      </c>
      <c r="I105" s="30">
        <f t="shared" si="36"/>
        <v>38</v>
      </c>
      <c r="J105" s="2">
        <f t="shared" si="25"/>
        <v>1</v>
      </c>
      <c r="K105" s="77">
        <f t="shared" si="37"/>
        <v>2</v>
      </c>
      <c r="L105" s="96">
        <f t="shared" si="26"/>
        <v>1</v>
      </c>
      <c r="M105" s="96">
        <f t="shared" si="27"/>
        <v>0</v>
      </c>
      <c r="N105" s="149">
        <f t="shared" si="28"/>
        <v>0</v>
      </c>
      <c r="O105" s="96"/>
      <c r="P105" s="144">
        <f t="shared" si="29"/>
        <v>1</v>
      </c>
      <c r="Y105" s="94" t="s">
        <v>264</v>
      </c>
      <c r="Z105" s="94">
        <v>430</v>
      </c>
      <c r="AA105" s="94" t="s">
        <v>261</v>
      </c>
      <c r="AB105" s="94">
        <v>208</v>
      </c>
    </row>
    <row r="106" spans="1:28" x14ac:dyDescent="0.25">
      <c r="A106" s="62" t="s">
        <v>18</v>
      </c>
      <c r="B106" s="62" t="s">
        <v>274</v>
      </c>
      <c r="C106" s="30">
        <f t="shared" si="30"/>
        <v>354</v>
      </c>
      <c r="D106" s="10">
        <f t="shared" si="31"/>
        <v>19</v>
      </c>
      <c r="E106" s="64">
        <f t="shared" si="32"/>
        <v>1</v>
      </c>
      <c r="F106" s="3">
        <f t="shared" si="33"/>
        <v>1</v>
      </c>
      <c r="G106" s="3">
        <f t="shared" si="34"/>
        <v>0</v>
      </c>
      <c r="H106" s="3">
        <f t="shared" si="35"/>
        <v>2</v>
      </c>
      <c r="I106" s="30">
        <f t="shared" si="36"/>
        <v>335</v>
      </c>
      <c r="J106" s="2">
        <f t="shared" si="25"/>
        <v>4</v>
      </c>
      <c r="K106" s="77">
        <f t="shared" si="37"/>
        <v>6</v>
      </c>
      <c r="L106" s="96">
        <f t="shared" si="26"/>
        <v>2</v>
      </c>
      <c r="M106" s="96">
        <f t="shared" si="27"/>
        <v>1</v>
      </c>
      <c r="N106" s="149">
        <f t="shared" si="28"/>
        <v>2</v>
      </c>
      <c r="O106" s="96"/>
      <c r="P106" s="144">
        <f t="shared" si="29"/>
        <v>0</v>
      </c>
      <c r="Y106" s="94" t="s">
        <v>17</v>
      </c>
      <c r="Z106" s="94">
        <v>586</v>
      </c>
      <c r="AA106" s="94" t="s">
        <v>262</v>
      </c>
      <c r="AB106" s="94">
        <v>89</v>
      </c>
    </row>
    <row r="107" spans="1:28" x14ac:dyDescent="0.25">
      <c r="A107" s="62" t="s">
        <v>18</v>
      </c>
      <c r="B107" s="62" t="s">
        <v>275</v>
      </c>
      <c r="C107" s="30">
        <f t="shared" si="30"/>
        <v>464</v>
      </c>
      <c r="D107" s="10">
        <f t="shared" si="31"/>
        <v>45</v>
      </c>
      <c r="E107" s="64">
        <f t="shared" si="32"/>
        <v>3</v>
      </c>
      <c r="F107" s="3">
        <f t="shared" si="33"/>
        <v>2</v>
      </c>
      <c r="G107" s="3">
        <f t="shared" si="34"/>
        <v>0</v>
      </c>
      <c r="H107" s="3">
        <f t="shared" si="35"/>
        <v>5</v>
      </c>
      <c r="I107" s="30">
        <f t="shared" si="36"/>
        <v>419</v>
      </c>
      <c r="J107" s="2">
        <f t="shared" si="25"/>
        <v>5</v>
      </c>
      <c r="K107" s="77">
        <f t="shared" si="37"/>
        <v>10</v>
      </c>
      <c r="L107" s="96">
        <f t="shared" si="26"/>
        <v>5</v>
      </c>
      <c r="M107" s="96">
        <f t="shared" si="27"/>
        <v>3</v>
      </c>
      <c r="N107" s="149">
        <f t="shared" si="28"/>
        <v>5</v>
      </c>
      <c r="O107" s="96"/>
      <c r="P107" s="144">
        <f t="shared" si="29"/>
        <v>0</v>
      </c>
      <c r="Y107" s="94" t="s">
        <v>265</v>
      </c>
      <c r="Z107" s="94">
        <v>21</v>
      </c>
      <c r="AA107" s="94" t="s">
        <v>263</v>
      </c>
      <c r="AB107" s="94">
        <v>120</v>
      </c>
    </row>
    <row r="108" spans="1:28" x14ac:dyDescent="0.25">
      <c r="A108" s="62" t="s">
        <v>18</v>
      </c>
      <c r="B108" s="62" t="s">
        <v>276</v>
      </c>
      <c r="C108" s="30">
        <f t="shared" si="30"/>
        <v>299</v>
      </c>
      <c r="D108" s="10">
        <f t="shared" si="31"/>
        <v>26</v>
      </c>
      <c r="E108" s="64">
        <f t="shared" si="32"/>
        <v>2</v>
      </c>
      <c r="F108" s="3">
        <f t="shared" si="33"/>
        <v>1</v>
      </c>
      <c r="G108" s="3">
        <f t="shared" si="34"/>
        <v>0</v>
      </c>
      <c r="H108" s="3">
        <f t="shared" si="35"/>
        <v>3</v>
      </c>
      <c r="I108" s="30">
        <f t="shared" si="36"/>
        <v>273</v>
      </c>
      <c r="J108" s="2">
        <f t="shared" si="25"/>
        <v>3</v>
      </c>
      <c r="K108" s="77">
        <f t="shared" si="37"/>
        <v>6</v>
      </c>
      <c r="L108" s="96">
        <f t="shared" si="26"/>
        <v>3</v>
      </c>
      <c r="M108" s="96">
        <f t="shared" si="27"/>
        <v>2</v>
      </c>
      <c r="N108" s="149">
        <f t="shared" si="28"/>
        <v>3</v>
      </c>
      <c r="O108" s="96"/>
      <c r="P108" s="144">
        <f t="shared" si="29"/>
        <v>0</v>
      </c>
      <c r="Y108" s="94" t="s">
        <v>266</v>
      </c>
      <c r="Z108" s="94">
        <v>40</v>
      </c>
      <c r="AA108" s="94" t="s">
        <v>264</v>
      </c>
      <c r="AB108" s="94">
        <v>374</v>
      </c>
    </row>
    <row r="109" spans="1:28" x14ac:dyDescent="0.25">
      <c r="A109" s="62" t="s">
        <v>19</v>
      </c>
      <c r="B109" s="62" t="s">
        <v>277</v>
      </c>
      <c r="C109" s="30">
        <f t="shared" si="30"/>
        <v>1490</v>
      </c>
      <c r="D109" s="10">
        <f t="shared" si="31"/>
        <v>96</v>
      </c>
      <c r="E109" s="64">
        <f t="shared" si="32"/>
        <v>7</v>
      </c>
      <c r="F109" s="3">
        <f t="shared" si="33"/>
        <v>3</v>
      </c>
      <c r="G109" s="3">
        <f t="shared" si="34"/>
        <v>0</v>
      </c>
      <c r="H109" s="3">
        <f t="shared" si="35"/>
        <v>10</v>
      </c>
      <c r="I109" s="30">
        <f t="shared" si="36"/>
        <v>1394</v>
      </c>
      <c r="J109" s="2">
        <f t="shared" si="25"/>
        <v>14</v>
      </c>
      <c r="K109" s="77">
        <f t="shared" si="37"/>
        <v>24</v>
      </c>
      <c r="L109" s="96">
        <f t="shared" si="26"/>
        <v>10</v>
      </c>
      <c r="M109" s="96">
        <f t="shared" si="27"/>
        <v>6</v>
      </c>
      <c r="N109" s="149">
        <f t="shared" si="28"/>
        <v>9</v>
      </c>
      <c r="O109" s="96"/>
      <c r="P109" s="144">
        <f t="shared" si="29"/>
        <v>1</v>
      </c>
      <c r="Y109" s="94" t="s">
        <v>267</v>
      </c>
      <c r="Z109" s="94">
        <v>27</v>
      </c>
      <c r="AA109" s="94" t="s">
        <v>17</v>
      </c>
      <c r="AB109" s="94">
        <v>1219</v>
      </c>
    </row>
    <row r="110" spans="1:28" x14ac:dyDescent="0.25">
      <c r="A110" s="62" t="s">
        <v>20</v>
      </c>
      <c r="B110" s="62" t="s">
        <v>278</v>
      </c>
      <c r="C110" s="30">
        <f t="shared" si="30"/>
        <v>520</v>
      </c>
      <c r="D110" s="10">
        <f t="shared" si="31"/>
        <v>47</v>
      </c>
      <c r="E110" s="64">
        <f t="shared" si="32"/>
        <v>3</v>
      </c>
      <c r="F110" s="3">
        <f t="shared" si="33"/>
        <v>2</v>
      </c>
      <c r="G110" s="3">
        <f t="shared" si="34"/>
        <v>0</v>
      </c>
      <c r="H110" s="3">
        <f t="shared" si="35"/>
        <v>5</v>
      </c>
      <c r="I110" s="30">
        <f t="shared" si="36"/>
        <v>473</v>
      </c>
      <c r="J110" s="2">
        <f t="shared" si="25"/>
        <v>5</v>
      </c>
      <c r="K110" s="77">
        <f t="shared" si="37"/>
        <v>10</v>
      </c>
      <c r="L110" s="96">
        <f t="shared" si="26"/>
        <v>5</v>
      </c>
      <c r="M110" s="96">
        <f t="shared" si="27"/>
        <v>3</v>
      </c>
      <c r="N110" s="149">
        <f t="shared" si="28"/>
        <v>5</v>
      </c>
      <c r="O110" s="96"/>
      <c r="P110" s="144">
        <f t="shared" si="29"/>
        <v>0</v>
      </c>
      <c r="Y110" s="94" t="s">
        <v>268</v>
      </c>
      <c r="Z110" s="94">
        <v>8</v>
      </c>
      <c r="AA110" s="94" t="s">
        <v>265</v>
      </c>
      <c r="AB110" s="94">
        <v>55</v>
      </c>
    </row>
    <row r="111" spans="1:28" x14ac:dyDescent="0.25">
      <c r="A111" s="62" t="s">
        <v>21</v>
      </c>
      <c r="B111" s="62" t="s">
        <v>279</v>
      </c>
      <c r="C111" s="30">
        <f t="shared" si="30"/>
        <v>159</v>
      </c>
      <c r="D111" s="10">
        <f t="shared" si="31"/>
        <v>3</v>
      </c>
      <c r="E111" s="64">
        <f t="shared" si="32"/>
        <v>1</v>
      </c>
      <c r="F111" s="3">
        <f t="shared" si="33"/>
        <v>0</v>
      </c>
      <c r="G111" s="3">
        <f t="shared" si="34"/>
        <v>0</v>
      </c>
      <c r="H111" s="3">
        <f t="shared" si="35"/>
        <v>1</v>
      </c>
      <c r="I111" s="30">
        <f t="shared" si="36"/>
        <v>156</v>
      </c>
      <c r="J111" s="2">
        <f t="shared" si="25"/>
        <v>2</v>
      </c>
      <c r="K111" s="77">
        <f t="shared" si="37"/>
        <v>3</v>
      </c>
      <c r="L111" s="96">
        <f t="shared" si="26"/>
        <v>1</v>
      </c>
      <c r="M111" s="96">
        <f t="shared" si="27"/>
        <v>0</v>
      </c>
      <c r="N111" s="149">
        <f t="shared" si="28"/>
        <v>0</v>
      </c>
      <c r="O111" s="96"/>
      <c r="P111" s="144">
        <f t="shared" si="29"/>
        <v>1</v>
      </c>
      <c r="Y111" s="94" t="s">
        <v>269</v>
      </c>
      <c r="Z111" s="94">
        <v>371</v>
      </c>
      <c r="AA111" s="94" t="s">
        <v>266</v>
      </c>
      <c r="AB111" s="94">
        <v>86</v>
      </c>
    </row>
    <row r="112" spans="1:28" x14ac:dyDescent="0.25">
      <c r="A112" s="62" t="s">
        <v>21</v>
      </c>
      <c r="B112" s="62" t="s">
        <v>280</v>
      </c>
      <c r="C112" s="30">
        <f t="shared" si="30"/>
        <v>174</v>
      </c>
      <c r="D112" s="10">
        <f t="shared" si="31"/>
        <v>13</v>
      </c>
      <c r="E112" s="64">
        <f t="shared" si="32"/>
        <v>2</v>
      </c>
      <c r="F112" s="3">
        <f t="shared" si="33"/>
        <v>0</v>
      </c>
      <c r="G112" s="3">
        <f t="shared" si="34"/>
        <v>0</v>
      </c>
      <c r="H112" s="3">
        <f t="shared" si="35"/>
        <v>2</v>
      </c>
      <c r="I112" s="30">
        <f t="shared" si="36"/>
        <v>161</v>
      </c>
      <c r="J112" s="2">
        <f t="shared" si="25"/>
        <v>2</v>
      </c>
      <c r="K112" s="77">
        <f t="shared" si="37"/>
        <v>4</v>
      </c>
      <c r="L112" s="96">
        <f t="shared" si="26"/>
        <v>2</v>
      </c>
      <c r="M112" s="96">
        <f t="shared" si="27"/>
        <v>1</v>
      </c>
      <c r="N112" s="149">
        <f t="shared" si="28"/>
        <v>1</v>
      </c>
      <c r="O112" s="96"/>
      <c r="P112" s="144">
        <f t="shared" si="29"/>
        <v>1</v>
      </c>
      <c r="Y112" s="94" t="s">
        <v>270</v>
      </c>
      <c r="Z112" s="94">
        <v>89</v>
      </c>
      <c r="AA112" s="94" t="s">
        <v>267</v>
      </c>
      <c r="AB112" s="94">
        <v>63</v>
      </c>
    </row>
    <row r="113" spans="1:28" x14ac:dyDescent="0.25">
      <c r="A113" s="62" t="s">
        <v>22</v>
      </c>
      <c r="B113" s="62" t="s">
        <v>281</v>
      </c>
      <c r="C113" s="30">
        <f t="shared" si="30"/>
        <v>238</v>
      </c>
      <c r="D113" s="10">
        <f t="shared" si="31"/>
        <v>17</v>
      </c>
      <c r="E113" s="64">
        <f t="shared" si="32"/>
        <v>1</v>
      </c>
      <c r="F113" s="3">
        <f t="shared" si="33"/>
        <v>1</v>
      </c>
      <c r="G113" s="3">
        <f t="shared" si="34"/>
        <v>0</v>
      </c>
      <c r="H113" s="3">
        <f t="shared" si="35"/>
        <v>2</v>
      </c>
      <c r="I113" s="30">
        <f t="shared" si="36"/>
        <v>221</v>
      </c>
      <c r="J113" s="2">
        <f t="shared" si="25"/>
        <v>3</v>
      </c>
      <c r="K113" s="77">
        <f t="shared" si="37"/>
        <v>5</v>
      </c>
      <c r="L113" s="96">
        <f t="shared" si="26"/>
        <v>2</v>
      </c>
      <c r="M113" s="96">
        <f t="shared" si="27"/>
        <v>1</v>
      </c>
      <c r="N113" s="149">
        <f t="shared" si="28"/>
        <v>2</v>
      </c>
      <c r="O113" s="96"/>
      <c r="P113" s="144">
        <f t="shared" si="29"/>
        <v>0</v>
      </c>
      <c r="Y113" s="94" t="s">
        <v>271</v>
      </c>
      <c r="Z113" s="94">
        <v>3</v>
      </c>
      <c r="AA113" s="94" t="s">
        <v>268</v>
      </c>
      <c r="AB113" s="94">
        <v>7</v>
      </c>
    </row>
    <row r="114" spans="1:28" x14ac:dyDescent="0.25">
      <c r="A114" s="62" t="s">
        <v>23</v>
      </c>
      <c r="B114" s="62" t="s">
        <v>282</v>
      </c>
      <c r="C114" s="30">
        <f t="shared" si="30"/>
        <v>244</v>
      </c>
      <c r="D114" s="10">
        <f t="shared" si="31"/>
        <v>35</v>
      </c>
      <c r="E114" s="64">
        <f t="shared" si="32"/>
        <v>3</v>
      </c>
      <c r="F114" s="3">
        <f t="shared" si="33"/>
        <v>1</v>
      </c>
      <c r="G114" s="3">
        <f t="shared" si="34"/>
        <v>0</v>
      </c>
      <c r="H114" s="3">
        <f t="shared" si="35"/>
        <v>4</v>
      </c>
      <c r="I114" s="30">
        <f t="shared" si="36"/>
        <v>209</v>
      </c>
      <c r="J114" s="2">
        <f t="shared" si="25"/>
        <v>3</v>
      </c>
      <c r="K114" s="77">
        <f t="shared" si="37"/>
        <v>7</v>
      </c>
      <c r="L114" s="96">
        <f t="shared" si="26"/>
        <v>4</v>
      </c>
      <c r="M114" s="96">
        <f t="shared" si="27"/>
        <v>2</v>
      </c>
      <c r="N114" s="149">
        <f t="shared" si="28"/>
        <v>3</v>
      </c>
      <c r="O114" s="96"/>
      <c r="P114" s="144">
        <f t="shared" si="29"/>
        <v>1</v>
      </c>
      <c r="Y114" s="94" t="s">
        <v>272</v>
      </c>
      <c r="Z114" s="94">
        <v>23</v>
      </c>
      <c r="AA114" s="94" t="s">
        <v>269</v>
      </c>
      <c r="AB114" s="94">
        <v>490</v>
      </c>
    </row>
    <row r="115" spans="1:28" x14ac:dyDescent="0.25">
      <c r="A115" s="62" t="s">
        <v>23</v>
      </c>
      <c r="B115" s="62" t="s">
        <v>283</v>
      </c>
      <c r="C115" s="30">
        <f t="shared" si="30"/>
        <v>251</v>
      </c>
      <c r="D115" s="10">
        <f t="shared" si="31"/>
        <v>31</v>
      </c>
      <c r="E115" s="64">
        <f t="shared" si="32"/>
        <v>3</v>
      </c>
      <c r="F115" s="3">
        <f t="shared" si="33"/>
        <v>1</v>
      </c>
      <c r="G115" s="3">
        <f t="shared" si="34"/>
        <v>0</v>
      </c>
      <c r="H115" s="3">
        <f t="shared" si="35"/>
        <v>4</v>
      </c>
      <c r="I115" s="30">
        <f t="shared" si="36"/>
        <v>220</v>
      </c>
      <c r="J115" s="2">
        <f t="shared" si="25"/>
        <v>3</v>
      </c>
      <c r="K115" s="77">
        <f t="shared" si="37"/>
        <v>7</v>
      </c>
      <c r="L115" s="96">
        <f t="shared" si="26"/>
        <v>4</v>
      </c>
      <c r="M115" s="96">
        <f t="shared" si="27"/>
        <v>2</v>
      </c>
      <c r="N115" s="149">
        <f t="shared" si="28"/>
        <v>3</v>
      </c>
      <c r="O115" s="96"/>
      <c r="P115" s="144">
        <f t="shared" si="29"/>
        <v>1</v>
      </c>
      <c r="Y115" s="94" t="s">
        <v>273</v>
      </c>
      <c r="Z115" s="94">
        <v>4</v>
      </c>
      <c r="AA115" s="94" t="s">
        <v>270</v>
      </c>
      <c r="AB115" s="94">
        <v>394</v>
      </c>
    </row>
    <row r="116" spans="1:28" x14ac:dyDescent="0.25">
      <c r="A116" s="62" t="s">
        <v>23</v>
      </c>
      <c r="B116" s="62" t="s">
        <v>284</v>
      </c>
      <c r="C116" s="30">
        <f t="shared" si="30"/>
        <v>47</v>
      </c>
      <c r="D116" s="10">
        <f t="shared" si="31"/>
        <v>0</v>
      </c>
      <c r="E116" s="64">
        <f t="shared" si="32"/>
        <v>0</v>
      </c>
      <c r="F116" s="3">
        <f t="shared" si="33"/>
        <v>0</v>
      </c>
      <c r="G116" s="3">
        <f t="shared" si="34"/>
        <v>0</v>
      </c>
      <c r="H116" s="3">
        <f t="shared" si="35"/>
        <v>0</v>
      </c>
      <c r="I116" s="30">
        <f t="shared" si="36"/>
        <v>47</v>
      </c>
      <c r="J116" s="2">
        <f t="shared" si="25"/>
        <v>1</v>
      </c>
      <c r="K116" s="77">
        <f t="shared" si="37"/>
        <v>1</v>
      </c>
      <c r="L116" s="96">
        <f t="shared" si="26"/>
        <v>0</v>
      </c>
      <c r="M116" s="96">
        <f t="shared" si="27"/>
        <v>0</v>
      </c>
      <c r="N116" s="149">
        <f t="shared" si="28"/>
        <v>0</v>
      </c>
      <c r="O116" s="96"/>
      <c r="P116" s="144">
        <f t="shared" si="29"/>
        <v>0</v>
      </c>
      <c r="Y116" s="94" t="s">
        <v>18</v>
      </c>
      <c r="Z116" s="94">
        <v>90</v>
      </c>
      <c r="AA116" s="94" t="s">
        <v>271</v>
      </c>
      <c r="AB116" s="94">
        <v>24</v>
      </c>
    </row>
    <row r="117" spans="1:28" x14ac:dyDescent="0.25">
      <c r="A117" s="62" t="s">
        <v>23</v>
      </c>
      <c r="B117" s="62" t="s">
        <v>285</v>
      </c>
      <c r="C117" s="30">
        <f t="shared" si="30"/>
        <v>26</v>
      </c>
      <c r="D117" s="10">
        <f t="shared" si="31"/>
        <v>4</v>
      </c>
      <c r="E117" s="64">
        <f t="shared" si="32"/>
        <v>1</v>
      </c>
      <c r="F117" s="3">
        <f t="shared" si="33"/>
        <v>0</v>
      </c>
      <c r="G117" s="3">
        <f t="shared" si="34"/>
        <v>0</v>
      </c>
      <c r="H117" s="3">
        <f t="shared" si="35"/>
        <v>1</v>
      </c>
      <c r="I117" s="30">
        <f t="shared" si="36"/>
        <v>22</v>
      </c>
      <c r="J117" s="2">
        <f t="shared" si="25"/>
        <v>1</v>
      </c>
      <c r="K117" s="77">
        <f t="shared" si="37"/>
        <v>2</v>
      </c>
      <c r="L117" s="96">
        <f t="shared" si="26"/>
        <v>1</v>
      </c>
      <c r="M117" s="96">
        <f t="shared" si="27"/>
        <v>0</v>
      </c>
      <c r="N117" s="149">
        <f t="shared" si="28"/>
        <v>0</v>
      </c>
      <c r="O117" s="96"/>
      <c r="P117" s="144">
        <f t="shared" si="29"/>
        <v>1</v>
      </c>
      <c r="Y117" s="94" t="s">
        <v>274</v>
      </c>
      <c r="Z117" s="94">
        <v>19</v>
      </c>
      <c r="AA117" s="94" t="s">
        <v>272</v>
      </c>
      <c r="AB117" s="94">
        <v>62</v>
      </c>
    </row>
    <row r="118" spans="1:28" x14ac:dyDescent="0.25">
      <c r="A118" s="62" t="s">
        <v>23</v>
      </c>
      <c r="B118" s="62" t="s">
        <v>286</v>
      </c>
      <c r="C118" s="30">
        <f t="shared" si="30"/>
        <v>34</v>
      </c>
      <c r="D118" s="10">
        <f t="shared" si="31"/>
        <v>9</v>
      </c>
      <c r="E118" s="64">
        <f t="shared" si="32"/>
        <v>1</v>
      </c>
      <c r="F118" s="3">
        <f t="shared" si="33"/>
        <v>0</v>
      </c>
      <c r="G118" s="3">
        <f t="shared" si="34"/>
        <v>0</v>
      </c>
      <c r="H118" s="3">
        <f t="shared" si="35"/>
        <v>1</v>
      </c>
      <c r="I118" s="30">
        <f t="shared" si="36"/>
        <v>25</v>
      </c>
      <c r="J118" s="2">
        <f t="shared" si="25"/>
        <v>1</v>
      </c>
      <c r="K118" s="77">
        <f t="shared" si="37"/>
        <v>2</v>
      </c>
      <c r="L118" s="96">
        <f t="shared" si="26"/>
        <v>1</v>
      </c>
      <c r="M118" s="96">
        <f t="shared" si="27"/>
        <v>1</v>
      </c>
      <c r="N118" s="149">
        <f t="shared" si="28"/>
        <v>1</v>
      </c>
      <c r="O118" s="96"/>
      <c r="P118" s="144">
        <f t="shared" si="29"/>
        <v>0</v>
      </c>
      <c r="Y118" s="94" t="s">
        <v>275</v>
      </c>
      <c r="Z118" s="94">
        <v>45</v>
      </c>
      <c r="AA118" s="94" t="s">
        <v>273</v>
      </c>
      <c r="AB118" s="94">
        <v>38</v>
      </c>
    </row>
    <row r="119" spans="1:28" x14ac:dyDescent="0.25">
      <c r="A119" s="62" t="s">
        <v>23</v>
      </c>
      <c r="B119" s="62" t="s">
        <v>287</v>
      </c>
      <c r="C119" s="30">
        <f t="shared" si="30"/>
        <v>131</v>
      </c>
      <c r="D119" s="10">
        <f t="shared" si="31"/>
        <v>7</v>
      </c>
      <c r="E119" s="64">
        <f t="shared" si="32"/>
        <v>1</v>
      </c>
      <c r="F119" s="3">
        <f t="shared" si="33"/>
        <v>0</v>
      </c>
      <c r="G119" s="3">
        <f t="shared" si="34"/>
        <v>0</v>
      </c>
      <c r="H119" s="3">
        <f t="shared" si="35"/>
        <v>1</v>
      </c>
      <c r="I119" s="30">
        <f t="shared" si="36"/>
        <v>124</v>
      </c>
      <c r="J119" s="2">
        <f t="shared" si="25"/>
        <v>2</v>
      </c>
      <c r="K119" s="77">
        <f t="shared" si="37"/>
        <v>3</v>
      </c>
      <c r="L119" s="96">
        <f t="shared" si="26"/>
        <v>1</v>
      </c>
      <c r="M119" s="96">
        <f t="shared" si="27"/>
        <v>0</v>
      </c>
      <c r="N119" s="149">
        <f t="shared" si="28"/>
        <v>0</v>
      </c>
      <c r="O119" s="96"/>
      <c r="P119" s="144">
        <f t="shared" si="29"/>
        <v>1</v>
      </c>
      <c r="Y119" s="94" t="s">
        <v>276</v>
      </c>
      <c r="Z119" s="94">
        <v>26</v>
      </c>
      <c r="AA119" s="94" t="s">
        <v>18</v>
      </c>
      <c r="AB119" s="94">
        <v>1027</v>
      </c>
    </row>
    <row r="120" spans="1:28" x14ac:dyDescent="0.25">
      <c r="A120" s="62" t="s">
        <v>23</v>
      </c>
      <c r="B120" s="62" t="s">
        <v>288</v>
      </c>
      <c r="C120" s="30">
        <f t="shared" si="30"/>
        <v>138</v>
      </c>
      <c r="D120" s="10">
        <f t="shared" si="31"/>
        <v>11</v>
      </c>
      <c r="E120" s="64">
        <f t="shared" si="32"/>
        <v>2</v>
      </c>
      <c r="F120" s="3">
        <f t="shared" si="33"/>
        <v>0</v>
      </c>
      <c r="G120" s="3">
        <f t="shared" si="34"/>
        <v>0</v>
      </c>
      <c r="H120" s="3">
        <f t="shared" si="35"/>
        <v>2</v>
      </c>
      <c r="I120" s="30">
        <f t="shared" si="36"/>
        <v>127</v>
      </c>
      <c r="J120" s="2">
        <f t="shared" si="25"/>
        <v>2</v>
      </c>
      <c r="K120" s="77">
        <f t="shared" si="37"/>
        <v>4</v>
      </c>
      <c r="L120" s="96">
        <f t="shared" si="26"/>
        <v>2</v>
      </c>
      <c r="M120" s="96">
        <f t="shared" si="27"/>
        <v>1</v>
      </c>
      <c r="N120" s="149">
        <f t="shared" si="28"/>
        <v>1</v>
      </c>
      <c r="O120" s="96"/>
      <c r="P120" s="144">
        <f t="shared" si="29"/>
        <v>1</v>
      </c>
      <c r="Y120" s="94" t="s">
        <v>19</v>
      </c>
      <c r="Z120" s="94">
        <v>96</v>
      </c>
      <c r="AA120" s="94" t="s">
        <v>274</v>
      </c>
      <c r="AB120" s="94">
        <v>335</v>
      </c>
    </row>
    <row r="121" spans="1:28" x14ac:dyDescent="0.25">
      <c r="A121" s="62" t="s">
        <v>23</v>
      </c>
      <c r="B121" s="62" t="s">
        <v>289</v>
      </c>
      <c r="C121" s="30">
        <f t="shared" si="30"/>
        <v>121</v>
      </c>
      <c r="D121" s="10">
        <f t="shared" si="31"/>
        <v>8</v>
      </c>
      <c r="E121" s="64">
        <f t="shared" si="32"/>
        <v>1</v>
      </c>
      <c r="F121" s="3">
        <f t="shared" si="33"/>
        <v>0</v>
      </c>
      <c r="G121" s="3">
        <f t="shared" si="34"/>
        <v>0</v>
      </c>
      <c r="H121" s="3">
        <f t="shared" si="35"/>
        <v>1</v>
      </c>
      <c r="I121" s="30">
        <f t="shared" si="36"/>
        <v>113</v>
      </c>
      <c r="J121" s="2">
        <f t="shared" si="25"/>
        <v>2</v>
      </c>
      <c r="K121" s="77">
        <f t="shared" si="37"/>
        <v>3</v>
      </c>
      <c r="L121" s="96">
        <f t="shared" si="26"/>
        <v>1</v>
      </c>
      <c r="M121" s="96">
        <f t="shared" si="27"/>
        <v>0</v>
      </c>
      <c r="N121" s="149">
        <f t="shared" si="28"/>
        <v>0</v>
      </c>
      <c r="O121" s="96"/>
      <c r="P121" s="144">
        <f t="shared" si="29"/>
        <v>1</v>
      </c>
      <c r="Y121" s="94" t="s">
        <v>277</v>
      </c>
      <c r="Z121" s="94">
        <v>96</v>
      </c>
      <c r="AA121" s="94" t="s">
        <v>275</v>
      </c>
      <c r="AB121" s="94">
        <v>419</v>
      </c>
    </row>
    <row r="122" spans="1:28" x14ac:dyDescent="0.25">
      <c r="A122" s="62" t="s">
        <v>23</v>
      </c>
      <c r="B122" s="62" t="s">
        <v>290</v>
      </c>
      <c r="C122" s="30">
        <f t="shared" si="30"/>
        <v>187</v>
      </c>
      <c r="D122" s="10">
        <f t="shared" si="31"/>
        <v>26</v>
      </c>
      <c r="E122" s="64">
        <f t="shared" si="32"/>
        <v>2</v>
      </c>
      <c r="F122" s="3">
        <f t="shared" si="33"/>
        <v>1</v>
      </c>
      <c r="G122" s="3">
        <f t="shared" si="34"/>
        <v>0</v>
      </c>
      <c r="H122" s="3">
        <f t="shared" si="35"/>
        <v>3</v>
      </c>
      <c r="I122" s="30">
        <f t="shared" si="36"/>
        <v>161</v>
      </c>
      <c r="J122" s="2">
        <f t="shared" si="25"/>
        <v>2</v>
      </c>
      <c r="K122" s="77">
        <f t="shared" si="37"/>
        <v>5</v>
      </c>
      <c r="L122" s="96">
        <f t="shared" si="26"/>
        <v>3</v>
      </c>
      <c r="M122" s="96">
        <f t="shared" si="27"/>
        <v>2</v>
      </c>
      <c r="N122" s="149">
        <f t="shared" si="28"/>
        <v>3</v>
      </c>
      <c r="O122" s="96"/>
      <c r="P122" s="144">
        <f t="shared" si="29"/>
        <v>0</v>
      </c>
      <c r="Y122" s="94" t="s">
        <v>20</v>
      </c>
      <c r="Z122" s="94">
        <v>47</v>
      </c>
      <c r="AA122" s="94" t="s">
        <v>276</v>
      </c>
      <c r="AB122" s="94">
        <v>273</v>
      </c>
    </row>
    <row r="123" spans="1:28" x14ac:dyDescent="0.25">
      <c r="A123" s="113"/>
      <c r="B123" s="114"/>
      <c r="C123" s="115"/>
      <c r="D123" s="115"/>
      <c r="E123" s="115"/>
      <c r="F123" s="115"/>
      <c r="G123" s="115"/>
      <c r="H123" s="116"/>
      <c r="I123" s="115"/>
      <c r="J123" s="115"/>
      <c r="K123" s="117"/>
      <c r="L123" s="151"/>
      <c r="M123" s="151"/>
      <c r="N123" s="152"/>
      <c r="O123" s="151"/>
      <c r="Y123" s="94" t="s">
        <v>278</v>
      </c>
      <c r="Z123" s="94">
        <v>47</v>
      </c>
      <c r="AA123" s="94" t="s">
        <v>19</v>
      </c>
      <c r="AB123" s="94">
        <v>1394</v>
      </c>
    </row>
    <row r="124" spans="1:28" x14ac:dyDescent="0.25">
      <c r="A124" s="113"/>
      <c r="B124" s="114"/>
      <c r="C124" s="115"/>
      <c r="D124" s="115"/>
      <c r="E124" s="115"/>
      <c r="F124" s="115"/>
      <c r="G124" s="115"/>
      <c r="H124" s="116"/>
      <c r="I124" s="115"/>
      <c r="J124" s="115"/>
      <c r="K124" s="117"/>
      <c r="L124" s="151"/>
      <c r="M124" s="151"/>
      <c r="N124" s="152"/>
      <c r="O124" s="151"/>
      <c r="Y124" s="94" t="s">
        <v>21</v>
      </c>
      <c r="Z124" s="94">
        <v>16</v>
      </c>
      <c r="AA124" s="94" t="s">
        <v>277</v>
      </c>
      <c r="AB124" s="94">
        <v>1394</v>
      </c>
    </row>
    <row r="125" spans="1:28" x14ac:dyDescent="0.25">
      <c r="A125" s="113"/>
      <c r="B125" s="114"/>
      <c r="C125" s="115"/>
      <c r="D125" s="115"/>
      <c r="E125" s="115"/>
      <c r="F125" s="115"/>
      <c r="G125" s="115"/>
      <c r="H125" s="116"/>
      <c r="I125" s="115"/>
      <c r="J125" s="115"/>
      <c r="K125" s="117"/>
      <c r="L125" s="151"/>
      <c r="M125" s="151"/>
      <c r="N125" s="152"/>
      <c r="O125" s="151"/>
      <c r="Y125" s="94" t="s">
        <v>279</v>
      </c>
      <c r="Z125" s="94">
        <v>3</v>
      </c>
      <c r="AA125" s="94" t="s">
        <v>20</v>
      </c>
      <c r="AB125" s="94">
        <v>473</v>
      </c>
    </row>
    <row r="126" spans="1:28" x14ac:dyDescent="0.25">
      <c r="A126" s="69"/>
      <c r="B126" s="99"/>
      <c r="C126" s="29"/>
      <c r="D126" s="8"/>
      <c r="E126" s="8"/>
      <c r="F126" s="8"/>
      <c r="G126" s="8"/>
      <c r="H126" s="8"/>
      <c r="I126" s="8"/>
      <c r="J126" s="8"/>
      <c r="K126" s="8"/>
      <c r="L126" s="96"/>
      <c r="M126" s="96"/>
      <c r="Y126" s="94" t="s">
        <v>280</v>
      </c>
      <c r="Z126" s="94">
        <v>13</v>
      </c>
      <c r="AA126" s="94" t="s">
        <v>278</v>
      </c>
      <c r="AB126" s="94">
        <v>473</v>
      </c>
    </row>
    <row r="127" spans="1:28" x14ac:dyDescent="0.25">
      <c r="A127" s="169" t="s">
        <v>54</v>
      </c>
      <c r="B127" s="119"/>
      <c r="C127" s="81"/>
      <c r="G127" s="33" t="s">
        <v>55</v>
      </c>
      <c r="H127" s="33" t="s">
        <v>56</v>
      </c>
      <c r="K127" s="8"/>
      <c r="L127" s="96"/>
      <c r="M127" s="96"/>
      <c r="Y127" s="94" t="s">
        <v>22</v>
      </c>
      <c r="Z127" s="94">
        <v>17</v>
      </c>
      <c r="AA127" s="94" t="s">
        <v>21</v>
      </c>
      <c r="AB127" s="94">
        <v>317</v>
      </c>
    </row>
    <row r="128" spans="1:28" x14ac:dyDescent="0.25">
      <c r="A128" s="169"/>
      <c r="B128" s="119"/>
      <c r="C128" s="81"/>
      <c r="D128" s="81"/>
      <c r="E128" s="19"/>
      <c r="F128" s="32" t="s">
        <v>53</v>
      </c>
      <c r="G128" s="31">
        <v>0.1</v>
      </c>
      <c r="H128" s="34">
        <v>0.01</v>
      </c>
      <c r="K128" s="8"/>
      <c r="L128" s="96"/>
      <c r="M128" s="96"/>
      <c r="Y128" s="94" t="s">
        <v>281</v>
      </c>
      <c r="Z128" s="94">
        <v>17</v>
      </c>
      <c r="AA128" s="94" t="s">
        <v>279</v>
      </c>
      <c r="AB128" s="94">
        <v>156</v>
      </c>
    </row>
    <row r="129" spans="25:28" x14ac:dyDescent="0.25">
      <c r="Y129" s="94" t="s">
        <v>23</v>
      </c>
      <c r="Z129" s="94">
        <v>131</v>
      </c>
      <c r="AA129" s="94" t="s">
        <v>280</v>
      </c>
      <c r="AB129" s="94">
        <v>161</v>
      </c>
    </row>
    <row r="130" spans="25:28" x14ac:dyDescent="0.25">
      <c r="Y130" s="94" t="s">
        <v>282</v>
      </c>
      <c r="Z130" s="94">
        <v>35</v>
      </c>
      <c r="AA130" s="94" t="s">
        <v>22</v>
      </c>
      <c r="AB130" s="94">
        <v>221</v>
      </c>
    </row>
    <row r="131" spans="25:28" x14ac:dyDescent="0.25">
      <c r="Y131" s="94" t="s">
        <v>283</v>
      </c>
      <c r="Z131" s="94">
        <v>31</v>
      </c>
      <c r="AA131" s="94" t="s">
        <v>281</v>
      </c>
      <c r="AB131" s="94">
        <v>221</v>
      </c>
    </row>
    <row r="132" spans="25:28" x14ac:dyDescent="0.25">
      <c r="Y132" s="94" t="s">
        <v>285</v>
      </c>
      <c r="Z132" s="94">
        <v>4</v>
      </c>
      <c r="AA132" s="94" t="s">
        <v>23</v>
      </c>
      <c r="AB132" s="94">
        <v>1048</v>
      </c>
    </row>
    <row r="133" spans="25:28" x14ac:dyDescent="0.25">
      <c r="Y133" s="94" t="s">
        <v>286</v>
      </c>
      <c r="Z133" s="94">
        <v>9</v>
      </c>
      <c r="AA133" s="94" t="s">
        <v>282</v>
      </c>
      <c r="AB133" s="94">
        <v>209</v>
      </c>
    </row>
    <row r="134" spans="25:28" x14ac:dyDescent="0.25">
      <c r="Y134" s="94" t="s">
        <v>287</v>
      </c>
      <c r="Z134" s="94">
        <v>7</v>
      </c>
      <c r="AA134" s="94" t="s">
        <v>283</v>
      </c>
      <c r="AB134" s="94">
        <v>220</v>
      </c>
    </row>
    <row r="135" spans="25:28" x14ac:dyDescent="0.25">
      <c r="Y135" s="94" t="s">
        <v>288</v>
      </c>
      <c r="Z135" s="94">
        <v>11</v>
      </c>
      <c r="AA135" s="94" t="s">
        <v>284</v>
      </c>
      <c r="AB135" s="94">
        <v>47</v>
      </c>
    </row>
    <row r="136" spans="25:28" x14ac:dyDescent="0.25">
      <c r="Y136" s="94" t="s">
        <v>289</v>
      </c>
      <c r="Z136" s="94">
        <v>8</v>
      </c>
      <c r="AA136" s="94" t="s">
        <v>285</v>
      </c>
      <c r="AB136" s="94">
        <v>22</v>
      </c>
    </row>
    <row r="137" spans="25:28" x14ac:dyDescent="0.25">
      <c r="Y137" s="94" t="s">
        <v>290</v>
      </c>
      <c r="Z137" s="94">
        <v>26</v>
      </c>
      <c r="AA137" s="94" t="s">
        <v>286</v>
      </c>
      <c r="AB137" s="94">
        <v>25</v>
      </c>
    </row>
    <row r="138" spans="25:28" x14ac:dyDescent="0.25">
      <c r="Y138" s="94" t="s">
        <v>75</v>
      </c>
      <c r="Z138" s="94">
        <v>5616</v>
      </c>
      <c r="AA138" s="94" t="s">
        <v>287</v>
      </c>
      <c r="AB138" s="94">
        <v>124</v>
      </c>
    </row>
    <row r="139" spans="25:28" x14ac:dyDescent="0.25">
      <c r="AA139" s="94" t="s">
        <v>288</v>
      </c>
      <c r="AB139" s="94">
        <v>127</v>
      </c>
    </row>
    <row r="140" spans="25:28" x14ac:dyDescent="0.25">
      <c r="AA140" s="94" t="s">
        <v>289</v>
      </c>
      <c r="AB140" s="94">
        <v>113</v>
      </c>
    </row>
    <row r="141" spans="25:28" x14ac:dyDescent="0.25">
      <c r="AA141" s="94" t="s">
        <v>290</v>
      </c>
      <c r="AB141" s="94">
        <v>161</v>
      </c>
    </row>
    <row r="142" spans="25:28" x14ac:dyDescent="0.25">
      <c r="AA142" s="94" t="s">
        <v>75</v>
      </c>
      <c r="AB142" s="94">
        <v>22167</v>
      </c>
    </row>
  </sheetData>
  <mergeCells count="15">
    <mergeCell ref="C1:C5"/>
    <mergeCell ref="A127:A128"/>
    <mergeCell ref="A1:A5"/>
    <mergeCell ref="D1:D5"/>
    <mergeCell ref="E4:E5"/>
    <mergeCell ref="E1:H1"/>
    <mergeCell ref="B1:B5"/>
    <mergeCell ref="I1:I5"/>
    <mergeCell ref="K1:K5"/>
    <mergeCell ref="E2:H2"/>
    <mergeCell ref="E3:H3"/>
    <mergeCell ref="J3:J5"/>
    <mergeCell ref="F4:F5"/>
    <mergeCell ref="G4:G5"/>
    <mergeCell ref="H4:H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BED0-5537-43D1-A8D3-03D7471D59DC}">
  <sheetPr>
    <tabColor rgb="FF002060"/>
  </sheetPr>
  <dimension ref="A1:J30"/>
  <sheetViews>
    <sheetView zoomScale="85" zoomScaleNormal="85" workbookViewId="0">
      <selection activeCell="G31" sqref="G31"/>
    </sheetView>
  </sheetViews>
  <sheetFormatPr defaultRowHeight="15" x14ac:dyDescent="0.25"/>
  <cols>
    <col min="1" max="5" width="30" customWidth="1"/>
    <col min="6" max="6" width="25.42578125" customWidth="1"/>
    <col min="7" max="7" width="27.5703125" customWidth="1"/>
    <col min="9" max="9" width="59" customWidth="1"/>
    <col min="10" max="10" width="14.28515625" customWidth="1"/>
  </cols>
  <sheetData>
    <row r="1" spans="1:10" x14ac:dyDescent="0.25">
      <c r="A1" s="170" t="s">
        <v>0</v>
      </c>
      <c r="B1" s="170" t="s">
        <v>58</v>
      </c>
      <c r="C1" s="170" t="s">
        <v>150</v>
      </c>
      <c r="D1" s="184" t="s">
        <v>1</v>
      </c>
      <c r="E1" s="185"/>
      <c r="F1" s="185"/>
      <c r="G1" s="186"/>
      <c r="H1" s="170" t="s">
        <v>143</v>
      </c>
      <c r="I1" s="118" t="s">
        <v>1</v>
      </c>
      <c r="J1" s="166" t="s">
        <v>96</v>
      </c>
    </row>
    <row r="2" spans="1:10" ht="60" x14ac:dyDescent="0.25">
      <c r="A2" s="171"/>
      <c r="B2" s="171"/>
      <c r="C2" s="171"/>
      <c r="D2" s="184" t="s">
        <v>154</v>
      </c>
      <c r="E2" s="185"/>
      <c r="F2" s="185"/>
      <c r="G2" s="186"/>
      <c r="H2" s="171"/>
      <c r="I2" s="120" t="s">
        <v>160</v>
      </c>
      <c r="J2" s="166"/>
    </row>
    <row r="3" spans="1:10" x14ac:dyDescent="0.25">
      <c r="A3" s="171"/>
      <c r="B3" s="171"/>
      <c r="C3" s="171"/>
      <c r="D3" s="187" t="str">
        <f>F30*100&amp;"% degli allevamenti di grandi dimensioni"</f>
        <v>10% degli allevamenti di grandi dimensioni</v>
      </c>
      <c r="E3" s="188"/>
      <c r="F3" s="188"/>
      <c r="G3" s="189"/>
      <c r="H3" s="171"/>
      <c r="I3" s="170" t="str">
        <f>G30*100&amp;"% degli allevamenti di piccole dimensioni da controllare"</f>
        <v>1% degli allevamenti di piccole dimensioni da controllare</v>
      </c>
      <c r="J3" s="166"/>
    </row>
    <row r="4" spans="1:10" x14ac:dyDescent="0.25">
      <c r="A4" s="171"/>
      <c r="B4" s="171"/>
      <c r="C4" s="171"/>
      <c r="D4" s="170" t="s">
        <v>98</v>
      </c>
      <c r="E4" s="170" t="s">
        <v>97</v>
      </c>
      <c r="F4" s="170" t="s">
        <v>95</v>
      </c>
      <c r="G4" s="170" t="s">
        <v>24</v>
      </c>
      <c r="H4" s="171"/>
      <c r="I4" s="171"/>
      <c r="J4" s="166"/>
    </row>
    <row r="5" spans="1:10" x14ac:dyDescent="0.25">
      <c r="A5" s="172"/>
      <c r="B5" s="172"/>
      <c r="C5" s="172"/>
      <c r="D5" s="172"/>
      <c r="E5" s="172"/>
      <c r="F5" s="172"/>
      <c r="G5" s="172"/>
      <c r="H5" s="172"/>
      <c r="I5" s="172"/>
      <c r="J5" s="166"/>
    </row>
    <row r="6" spans="1:10" x14ac:dyDescent="0.25">
      <c r="A6" s="27" t="s">
        <v>3</v>
      </c>
      <c r="B6" s="30">
        <f t="shared" ref="B6:B26" si="0">C6+H6</f>
        <v>464</v>
      </c>
      <c r="C6" s="10">
        <f>SUMIFS(Caprini!D:D,Caprini!$A:$A,'Caprini REG'!$A6)</f>
        <v>44</v>
      </c>
      <c r="D6" s="10">
        <f>SUMIFS(Caprini!E:E,Caprini!$A:$A,'Caprini REG'!$A6)</f>
        <v>6</v>
      </c>
      <c r="E6" s="10">
        <f>SUMIFS(Caprini!F:F,Caprini!$A:$A,'Caprini REG'!$A6)</f>
        <v>0</v>
      </c>
      <c r="F6" s="10">
        <f>SUMIFS(Caprini!G:G,Caprini!$A:$A,'Caprini REG'!$A6)</f>
        <v>0</v>
      </c>
      <c r="G6" s="3">
        <f>SUM(D6:F6)</f>
        <v>6</v>
      </c>
      <c r="H6" s="10">
        <f>SUMIFS(Caprini!I:I,Caprini!$A:$A,'Caprini REG'!$A6)</f>
        <v>420</v>
      </c>
      <c r="I6" s="10">
        <f>SUMIFS(Caprini!J:J,Caprini!$A:$A,'Caprini REG'!$A6)</f>
        <v>6</v>
      </c>
      <c r="J6" s="77">
        <f>I6+G6</f>
        <v>12</v>
      </c>
    </row>
    <row r="7" spans="1:10" x14ac:dyDescent="0.25">
      <c r="A7" s="27" t="s">
        <v>4</v>
      </c>
      <c r="B7" s="30">
        <f t="shared" si="0"/>
        <v>563</v>
      </c>
      <c r="C7" s="10">
        <f>SUMIFS(Caprini!D:D,Caprini!$A:$A,'Caprini REG'!$A7)</f>
        <v>137</v>
      </c>
      <c r="D7" s="10">
        <f>SUMIFS(Caprini!E:E,Caprini!$A:$A,'Caprini REG'!$A7)</f>
        <v>11</v>
      </c>
      <c r="E7" s="10">
        <f>SUMIFS(Caprini!F:F,Caprini!$A:$A,'Caprini REG'!$A7)</f>
        <v>4</v>
      </c>
      <c r="F7" s="10">
        <f>SUMIFS(Caprini!G:G,Caprini!$A:$A,'Caprini REG'!$A7)</f>
        <v>0</v>
      </c>
      <c r="G7" s="3">
        <f t="shared" ref="G7:G27" si="1">SUM(D7:F7)</f>
        <v>15</v>
      </c>
      <c r="H7" s="10">
        <f>SUMIFS(Caprini!I:I,Caprini!$A:$A,'Caprini REG'!$A7)</f>
        <v>426</v>
      </c>
      <c r="I7" s="10">
        <f>SUMIFS(Caprini!J:J,Caprini!$A:$A,'Caprini REG'!$A7)</f>
        <v>5</v>
      </c>
      <c r="J7" s="77">
        <f t="shared" ref="J7:J26" si="2">I7+G7</f>
        <v>20</v>
      </c>
    </row>
    <row r="8" spans="1:10" x14ac:dyDescent="0.25">
      <c r="A8" s="27" t="s">
        <v>5</v>
      </c>
      <c r="B8" s="30">
        <f t="shared" si="0"/>
        <v>2370</v>
      </c>
      <c r="C8" s="10">
        <f>SUMIFS(Caprini!D:D,Caprini!$A:$A,'Caprini REG'!$A8)</f>
        <v>702</v>
      </c>
      <c r="D8" s="10">
        <f>SUMIFS(Caprini!E:E,Caprini!$A:$A,'Caprini REG'!$A8)</f>
        <v>46</v>
      </c>
      <c r="E8" s="10">
        <f>SUMIFS(Caprini!F:F,Caprini!$A:$A,'Caprini REG'!$A8)</f>
        <v>25</v>
      </c>
      <c r="F8" s="10">
        <f>SUMIFS(Caprini!G:G,Caprini!$A:$A,'Caprini REG'!$A8)</f>
        <v>2</v>
      </c>
      <c r="G8" s="3">
        <f t="shared" si="1"/>
        <v>73</v>
      </c>
      <c r="H8" s="10">
        <f>SUMIFS(Caprini!I:I,Caprini!$A:$A,'Caprini REG'!$A8)</f>
        <v>1668</v>
      </c>
      <c r="I8" s="10">
        <f>SUMIFS(Caprini!J:J,Caprini!$A:$A,'Caprini REG'!$A8)</f>
        <v>20</v>
      </c>
      <c r="J8" s="77">
        <f t="shared" si="2"/>
        <v>93</v>
      </c>
    </row>
    <row r="9" spans="1:10" x14ac:dyDescent="0.25">
      <c r="A9" s="27" t="s">
        <v>6</v>
      </c>
      <c r="B9" s="30">
        <f t="shared" si="0"/>
        <v>1636</v>
      </c>
      <c r="C9" s="10">
        <f>SUMIFS(Caprini!D:D,Caprini!$A:$A,'Caprini REG'!$A9)</f>
        <v>281</v>
      </c>
      <c r="D9" s="10">
        <f>SUMIFS(Caprini!E:E,Caprini!$A:$A,'Caprini REG'!$A9)</f>
        <v>20</v>
      </c>
      <c r="E9" s="10">
        <f>SUMIFS(Caprini!F:F,Caprini!$A:$A,'Caprini REG'!$A9)</f>
        <v>10</v>
      </c>
      <c r="F9" s="10">
        <f>SUMIFS(Caprini!G:G,Caprini!$A:$A,'Caprini REG'!$A9)</f>
        <v>1</v>
      </c>
      <c r="G9" s="3">
        <f t="shared" si="1"/>
        <v>31</v>
      </c>
      <c r="H9" s="10">
        <f>SUMIFS(Caprini!I:I,Caprini!$A:$A,'Caprini REG'!$A9)</f>
        <v>1355</v>
      </c>
      <c r="I9" s="10">
        <f>SUMIFS(Caprini!J:J,Caprini!$A:$A,'Caprini REG'!$A9)</f>
        <v>19</v>
      </c>
      <c r="J9" s="77">
        <f t="shared" si="2"/>
        <v>50</v>
      </c>
    </row>
    <row r="10" spans="1:10" x14ac:dyDescent="0.25">
      <c r="A10" s="27" t="s">
        <v>7</v>
      </c>
      <c r="B10" s="30">
        <f t="shared" si="0"/>
        <v>797</v>
      </c>
      <c r="C10" s="10">
        <f>SUMIFS(Caprini!D:D,Caprini!$A:$A,'Caprini REG'!$A10)</f>
        <v>57</v>
      </c>
      <c r="D10" s="10">
        <f>SUMIFS(Caprini!E:E,Caprini!$A:$A,'Caprini REG'!$A10)</f>
        <v>11</v>
      </c>
      <c r="E10" s="10">
        <f>SUMIFS(Caprini!F:F,Caprini!$A:$A,'Caprini REG'!$A10)</f>
        <v>0</v>
      </c>
      <c r="F10" s="10">
        <f>SUMIFS(Caprini!G:G,Caprini!$A:$A,'Caprini REG'!$A10)</f>
        <v>0</v>
      </c>
      <c r="G10" s="3">
        <f t="shared" si="1"/>
        <v>11</v>
      </c>
      <c r="H10" s="10">
        <f>SUMIFS(Caprini!I:I,Caprini!$A:$A,'Caprini REG'!$A10)</f>
        <v>740</v>
      </c>
      <c r="I10" s="10">
        <f>SUMIFS(Caprini!J:J,Caprini!$A:$A,'Caprini REG'!$A10)</f>
        <v>13</v>
      </c>
      <c r="J10" s="77">
        <f t="shared" si="2"/>
        <v>24</v>
      </c>
    </row>
    <row r="11" spans="1:10" x14ac:dyDescent="0.25">
      <c r="A11" s="27" t="s">
        <v>8</v>
      </c>
      <c r="B11" s="30">
        <f t="shared" si="0"/>
        <v>341</v>
      </c>
      <c r="C11" s="10">
        <f>SUMIFS(Caprini!D:D,Caprini!$A:$A,'Caprini REG'!$A11)</f>
        <v>46</v>
      </c>
      <c r="D11" s="10">
        <f>SUMIFS(Caprini!E:E,Caprini!$A:$A,'Caprini REG'!$A11)</f>
        <v>4</v>
      </c>
      <c r="E11" s="10">
        <f>SUMIFS(Caprini!F:F,Caprini!$A:$A,'Caprini REG'!$A11)</f>
        <v>2</v>
      </c>
      <c r="F11" s="10">
        <f>SUMIFS(Caprini!G:G,Caprini!$A:$A,'Caprini REG'!$A11)</f>
        <v>0</v>
      </c>
      <c r="G11" s="3">
        <f t="shared" si="1"/>
        <v>6</v>
      </c>
      <c r="H11" s="10">
        <f>SUMIFS(Caprini!I:I,Caprini!$A:$A,'Caprini REG'!$A11)</f>
        <v>295</v>
      </c>
      <c r="I11" s="10">
        <f>SUMIFS(Caprini!J:J,Caprini!$A:$A,'Caprini REG'!$A11)</f>
        <v>4</v>
      </c>
      <c r="J11" s="77">
        <f t="shared" si="2"/>
        <v>10</v>
      </c>
    </row>
    <row r="12" spans="1:10" x14ac:dyDescent="0.25">
      <c r="A12" s="27" t="s">
        <v>9</v>
      </c>
      <c r="B12" s="30">
        <f t="shared" si="0"/>
        <v>1420</v>
      </c>
      <c r="C12" s="10">
        <f>SUMIFS(Caprini!D:D,Caprini!$A:$A,'Caprini REG'!$A12)</f>
        <v>287</v>
      </c>
      <c r="D12" s="10">
        <f>SUMIFS(Caprini!E:E,Caprini!$A:$A,'Caprini REG'!$A12)</f>
        <v>23</v>
      </c>
      <c r="E12" s="10">
        <f>SUMIFS(Caprini!F:F,Caprini!$A:$A,'Caprini REG'!$A12)</f>
        <v>10</v>
      </c>
      <c r="F12" s="10">
        <f>SUMIFS(Caprini!G:G,Caprini!$A:$A,'Caprini REG'!$A12)</f>
        <v>1</v>
      </c>
      <c r="G12" s="3">
        <f t="shared" si="1"/>
        <v>34</v>
      </c>
      <c r="H12" s="10">
        <f>SUMIFS(Caprini!I:I,Caprini!$A:$A,'Caprini REG'!$A12)</f>
        <v>1133</v>
      </c>
      <c r="I12" s="10">
        <f>SUMIFS(Caprini!J:J,Caprini!$A:$A,'Caprini REG'!$A12)</f>
        <v>17</v>
      </c>
      <c r="J12" s="77">
        <f t="shared" si="2"/>
        <v>51</v>
      </c>
    </row>
    <row r="13" spans="1:10" x14ac:dyDescent="0.25">
      <c r="A13" s="27" t="s">
        <v>10</v>
      </c>
      <c r="B13" s="30">
        <f t="shared" si="0"/>
        <v>569</v>
      </c>
      <c r="C13" s="10">
        <f>SUMIFS(Caprini!D:D,Caprini!$A:$A,'Caprini REG'!$A13)</f>
        <v>44</v>
      </c>
      <c r="D13" s="10">
        <f>SUMIFS(Caprini!E:E,Caprini!$A:$A,'Caprini REG'!$A13)</f>
        <v>6</v>
      </c>
      <c r="E13" s="10">
        <f>SUMIFS(Caprini!F:F,Caprini!$A:$A,'Caprini REG'!$A13)</f>
        <v>1</v>
      </c>
      <c r="F13" s="10">
        <f>SUMIFS(Caprini!G:G,Caprini!$A:$A,'Caprini REG'!$A13)</f>
        <v>0</v>
      </c>
      <c r="G13" s="3">
        <f t="shared" si="1"/>
        <v>7</v>
      </c>
      <c r="H13" s="10">
        <f>SUMIFS(Caprini!I:I,Caprini!$A:$A,'Caprini REG'!$A13)</f>
        <v>525</v>
      </c>
      <c r="I13" s="10">
        <f>SUMIFS(Caprini!J:J,Caprini!$A:$A,'Caprini REG'!$A13)</f>
        <v>7</v>
      </c>
      <c r="J13" s="77">
        <f t="shared" si="2"/>
        <v>14</v>
      </c>
    </row>
    <row r="14" spans="1:10" x14ac:dyDescent="0.25">
      <c r="A14" s="27" t="s">
        <v>11</v>
      </c>
      <c r="B14" s="30">
        <f t="shared" si="0"/>
        <v>4156</v>
      </c>
      <c r="C14" s="10">
        <f>SUMIFS(Caprini!D:D,Caprini!$A:$A,'Caprini REG'!$A14)</f>
        <v>467</v>
      </c>
      <c r="D14" s="10">
        <f>SUMIFS(Caprini!E:E,Caprini!$A:$A,'Caprini REG'!$A14)</f>
        <v>33</v>
      </c>
      <c r="E14" s="10">
        <f>SUMIFS(Caprini!F:F,Caprini!$A:$A,'Caprini REG'!$A14)</f>
        <v>17</v>
      </c>
      <c r="F14" s="10">
        <f>SUMIFS(Caprini!G:G,Caprini!$A:$A,'Caprini REG'!$A14)</f>
        <v>2</v>
      </c>
      <c r="G14" s="3">
        <f t="shared" si="1"/>
        <v>52</v>
      </c>
      <c r="H14" s="10">
        <f>SUMIFS(Caprini!I:I,Caprini!$A:$A,'Caprini REG'!$A14)</f>
        <v>3689</v>
      </c>
      <c r="I14" s="10">
        <f>SUMIFS(Caprini!J:J,Caprini!$A:$A,'Caprini REG'!$A14)</f>
        <v>42</v>
      </c>
      <c r="J14" s="77">
        <f t="shared" si="2"/>
        <v>94</v>
      </c>
    </row>
    <row r="15" spans="1:10" x14ac:dyDescent="0.25">
      <c r="A15" s="27" t="s">
        <v>12</v>
      </c>
      <c r="B15" s="30">
        <f t="shared" si="0"/>
        <v>590</v>
      </c>
      <c r="C15" s="10">
        <f>SUMIFS(Caprini!D:D,Caprini!$A:$A,'Caprini REG'!$A15)</f>
        <v>15</v>
      </c>
      <c r="D15" s="10">
        <f>SUMIFS(Caprini!E:E,Caprini!$A:$A,'Caprini REG'!$A15)</f>
        <v>5</v>
      </c>
      <c r="E15" s="10">
        <f>SUMIFS(Caprini!F:F,Caprini!$A:$A,'Caprini REG'!$A15)</f>
        <v>0</v>
      </c>
      <c r="F15" s="10">
        <f>SUMIFS(Caprini!G:G,Caprini!$A:$A,'Caprini REG'!$A15)</f>
        <v>0</v>
      </c>
      <c r="G15" s="3">
        <f t="shared" si="1"/>
        <v>5</v>
      </c>
      <c r="H15" s="10">
        <f>SUMIFS(Caprini!I:I,Caprini!$A:$A,'Caprini REG'!$A15)</f>
        <v>575</v>
      </c>
      <c r="I15" s="10">
        <f>SUMIFS(Caprini!J:J,Caprini!$A:$A,'Caprini REG'!$A15)</f>
        <v>8</v>
      </c>
      <c r="J15" s="77">
        <f t="shared" si="2"/>
        <v>13</v>
      </c>
    </row>
    <row r="16" spans="1:10" x14ac:dyDescent="0.25">
      <c r="A16" s="27" t="s">
        <v>13</v>
      </c>
      <c r="B16" s="30">
        <f t="shared" si="0"/>
        <v>166</v>
      </c>
      <c r="C16" s="10">
        <f>SUMIFS(Caprini!D:D,Caprini!$A:$A,'Caprini REG'!$A16)</f>
        <v>25</v>
      </c>
      <c r="D16" s="10">
        <f>SUMIFS(Caprini!E:E,Caprini!$A:$A,'Caprini REG'!$A16)</f>
        <v>4</v>
      </c>
      <c r="E16" s="10">
        <f>SUMIFS(Caprini!F:F,Caprini!$A:$A,'Caprini REG'!$A16)</f>
        <v>0</v>
      </c>
      <c r="F16" s="10">
        <f>SUMIFS(Caprini!G:G,Caprini!$A:$A,'Caprini REG'!$A16)</f>
        <v>0</v>
      </c>
      <c r="G16" s="3">
        <f t="shared" si="1"/>
        <v>4</v>
      </c>
      <c r="H16" s="10">
        <f>SUMIFS(Caprini!I:I,Caprini!$A:$A,'Caprini REG'!$A16)</f>
        <v>141</v>
      </c>
      <c r="I16" s="10">
        <f>SUMIFS(Caprini!J:J,Caprini!$A:$A,'Caprini REG'!$A16)</f>
        <v>4</v>
      </c>
      <c r="J16" s="77">
        <f t="shared" si="2"/>
        <v>8</v>
      </c>
    </row>
    <row r="17" spans="1:10" x14ac:dyDescent="0.25">
      <c r="A17" s="27" t="s">
        <v>14</v>
      </c>
      <c r="B17" s="30">
        <f t="shared" si="0"/>
        <v>3319</v>
      </c>
      <c r="C17" s="10">
        <f>SUMIFS(Caprini!D:D,Caprini!$A:$A,'Caprini REG'!$A17)</f>
        <v>360</v>
      </c>
      <c r="D17" s="10">
        <f>SUMIFS(Caprini!E:E,Caprini!$A:$A,'Caprini REG'!$A17)</f>
        <v>30</v>
      </c>
      <c r="E17" s="10">
        <f>SUMIFS(Caprini!F:F,Caprini!$A:$A,'Caprini REG'!$A17)</f>
        <v>12</v>
      </c>
      <c r="F17" s="10">
        <f>SUMIFS(Caprini!G:G,Caprini!$A:$A,'Caprini REG'!$A17)</f>
        <v>0</v>
      </c>
      <c r="G17" s="3">
        <f t="shared" si="1"/>
        <v>42</v>
      </c>
      <c r="H17" s="10">
        <f>SUMIFS(Caprini!I:I,Caprini!$A:$A,'Caprini REG'!$A17)</f>
        <v>2959</v>
      </c>
      <c r="I17" s="10">
        <f>SUMIFS(Caprini!J:J,Caprini!$A:$A,'Caprini REG'!$A17)</f>
        <v>37</v>
      </c>
      <c r="J17" s="77">
        <f t="shared" si="2"/>
        <v>79</v>
      </c>
    </row>
    <row r="18" spans="1:10" x14ac:dyDescent="0.25">
      <c r="A18" s="27" t="s">
        <v>15</v>
      </c>
      <c r="B18" s="30">
        <f t="shared" si="0"/>
        <v>964</v>
      </c>
      <c r="C18" s="10">
        <f>SUMIFS(Caprini!D:D,Caprini!$A:$A,'Caprini REG'!$A18)</f>
        <v>312</v>
      </c>
      <c r="D18" s="10">
        <f>SUMIFS(Caprini!E:E,Caprini!$A:$A,'Caprini REG'!$A18)</f>
        <v>22</v>
      </c>
      <c r="E18" s="10">
        <f>SUMIFS(Caprini!F:F,Caprini!$A:$A,'Caprini REG'!$A18)</f>
        <v>11</v>
      </c>
      <c r="F18" s="10">
        <f>SUMIFS(Caprini!G:G,Caprini!$A:$A,'Caprini REG'!$A18)</f>
        <v>1</v>
      </c>
      <c r="G18" s="3">
        <f t="shared" si="1"/>
        <v>34</v>
      </c>
      <c r="H18" s="10">
        <f>SUMIFS(Caprini!I:I,Caprini!$A:$A,'Caprini REG'!$A18)</f>
        <v>652</v>
      </c>
      <c r="I18" s="10">
        <f>SUMIFS(Caprini!J:J,Caprini!$A:$A,'Caprini REG'!$A18)</f>
        <v>10</v>
      </c>
      <c r="J18" s="77">
        <f t="shared" si="2"/>
        <v>44</v>
      </c>
    </row>
    <row r="19" spans="1:10" x14ac:dyDescent="0.25">
      <c r="A19" s="27" t="s">
        <v>16</v>
      </c>
      <c r="B19" s="30">
        <f t="shared" si="0"/>
        <v>3746</v>
      </c>
      <c r="C19" s="10">
        <f>SUMIFS(Caprini!D:D,Caprini!$A:$A,'Caprini REG'!$A19)</f>
        <v>1856</v>
      </c>
      <c r="D19" s="10">
        <f>SUMIFS(Caprini!E:E,Caprini!$A:$A,'Caprini REG'!$A19)</f>
        <v>115</v>
      </c>
      <c r="E19" s="10">
        <f>SUMIFS(Caprini!F:F,Caprini!$A:$A,'Caprini REG'!$A19)</f>
        <v>64</v>
      </c>
      <c r="F19" s="10">
        <f>SUMIFS(Caprini!G:G,Caprini!$A:$A,'Caprini REG'!$A19)</f>
        <v>9</v>
      </c>
      <c r="G19" s="3">
        <f t="shared" si="1"/>
        <v>188</v>
      </c>
      <c r="H19" s="10">
        <f>SUMIFS(Caprini!I:I,Caprini!$A:$A,'Caprini REG'!$A19)</f>
        <v>1890</v>
      </c>
      <c r="I19" s="10">
        <f>SUMIFS(Caprini!J:J,Caprini!$A:$A,'Caprini REG'!$A19)</f>
        <v>23</v>
      </c>
      <c r="J19" s="77">
        <f t="shared" si="2"/>
        <v>211</v>
      </c>
    </row>
    <row r="20" spans="1:10" x14ac:dyDescent="0.25">
      <c r="A20" s="27" t="s">
        <v>17</v>
      </c>
      <c r="B20" s="30">
        <f t="shared" si="0"/>
        <v>1805</v>
      </c>
      <c r="C20" s="10">
        <f>SUMIFS(Caprini!D:D,Caprini!$A:$A,'Caprini REG'!$A20)</f>
        <v>586</v>
      </c>
      <c r="D20" s="10">
        <f>SUMIFS(Caprini!E:E,Caprini!$A:$A,'Caprini REG'!$A20)</f>
        <v>41</v>
      </c>
      <c r="E20" s="10">
        <f>SUMIFS(Caprini!F:F,Caprini!$A:$A,'Caprini REG'!$A20)</f>
        <v>20</v>
      </c>
      <c r="F20" s="10">
        <f>SUMIFS(Caprini!G:G,Caprini!$A:$A,'Caprini REG'!$A20)</f>
        <v>2</v>
      </c>
      <c r="G20" s="3">
        <f t="shared" si="1"/>
        <v>63</v>
      </c>
      <c r="H20" s="10">
        <f>SUMIFS(Caprini!I:I,Caprini!$A:$A,'Caprini REG'!$A20)</f>
        <v>1219</v>
      </c>
      <c r="I20" s="10">
        <f>SUMIFS(Caprini!J:J,Caprini!$A:$A,'Caprini REG'!$A20)</f>
        <v>16</v>
      </c>
      <c r="J20" s="77">
        <f t="shared" si="2"/>
        <v>79</v>
      </c>
    </row>
    <row r="21" spans="1:10" x14ac:dyDescent="0.25">
      <c r="A21" s="27" t="s">
        <v>18</v>
      </c>
      <c r="B21" s="30">
        <f t="shared" si="0"/>
        <v>1117</v>
      </c>
      <c r="C21" s="10">
        <f>SUMIFS(Caprini!D:D,Caprini!$A:$A,'Caprini REG'!$A21)</f>
        <v>90</v>
      </c>
      <c r="D21" s="10">
        <f>SUMIFS(Caprini!E:E,Caprini!$A:$A,'Caprini REG'!$A21)</f>
        <v>6</v>
      </c>
      <c r="E21" s="10">
        <f>SUMIFS(Caprini!F:F,Caprini!$A:$A,'Caprini REG'!$A21)</f>
        <v>4</v>
      </c>
      <c r="F21" s="10">
        <f>SUMIFS(Caprini!G:G,Caprini!$A:$A,'Caprini REG'!$A21)</f>
        <v>0</v>
      </c>
      <c r="G21" s="3">
        <f t="shared" si="1"/>
        <v>10</v>
      </c>
      <c r="H21" s="10">
        <f>SUMIFS(Caprini!I:I,Caprini!$A:$A,'Caprini REG'!$A21)</f>
        <v>1027</v>
      </c>
      <c r="I21" s="10">
        <f>SUMIFS(Caprini!J:J,Caprini!$A:$A,'Caprini REG'!$A21)</f>
        <v>12</v>
      </c>
      <c r="J21" s="77">
        <f t="shared" si="2"/>
        <v>22</v>
      </c>
    </row>
    <row r="22" spans="1:10" x14ac:dyDescent="0.25">
      <c r="A22" s="27" t="s">
        <v>19</v>
      </c>
      <c r="B22" s="30">
        <f t="shared" si="0"/>
        <v>1490</v>
      </c>
      <c r="C22" s="10">
        <f>SUMIFS(Caprini!D:D,Caprini!$A:$A,'Caprini REG'!$A22)</f>
        <v>96</v>
      </c>
      <c r="D22" s="10">
        <f>SUMIFS(Caprini!E:E,Caprini!$A:$A,'Caprini REG'!$A22)</f>
        <v>7</v>
      </c>
      <c r="E22" s="10">
        <f>SUMIFS(Caprini!F:F,Caprini!$A:$A,'Caprini REG'!$A22)</f>
        <v>3</v>
      </c>
      <c r="F22" s="10">
        <f>SUMIFS(Caprini!G:G,Caprini!$A:$A,'Caprini REG'!$A22)</f>
        <v>0</v>
      </c>
      <c r="G22" s="3">
        <f t="shared" si="1"/>
        <v>10</v>
      </c>
      <c r="H22" s="10">
        <f>SUMIFS(Caprini!I:I,Caprini!$A:$A,'Caprini REG'!$A22)</f>
        <v>1394</v>
      </c>
      <c r="I22" s="10">
        <f>SUMIFS(Caprini!J:J,Caprini!$A:$A,'Caprini REG'!$A22)</f>
        <v>14</v>
      </c>
      <c r="J22" s="77">
        <f t="shared" si="2"/>
        <v>24</v>
      </c>
    </row>
    <row r="23" spans="1:10" x14ac:dyDescent="0.25">
      <c r="A23" s="27" t="s">
        <v>20</v>
      </c>
      <c r="B23" s="30">
        <f t="shared" si="0"/>
        <v>520</v>
      </c>
      <c r="C23" s="10">
        <f>SUMIFS(Caprini!D:D,Caprini!$A:$A,'Caprini REG'!$A23)</f>
        <v>47</v>
      </c>
      <c r="D23" s="10">
        <f>SUMIFS(Caprini!E:E,Caprini!$A:$A,'Caprini REG'!$A23)</f>
        <v>3</v>
      </c>
      <c r="E23" s="10">
        <f>SUMIFS(Caprini!F:F,Caprini!$A:$A,'Caprini REG'!$A23)</f>
        <v>2</v>
      </c>
      <c r="F23" s="10">
        <f>SUMIFS(Caprini!G:G,Caprini!$A:$A,'Caprini REG'!$A23)</f>
        <v>0</v>
      </c>
      <c r="G23" s="3">
        <f t="shared" si="1"/>
        <v>5</v>
      </c>
      <c r="H23" s="10">
        <f>SUMIFS(Caprini!I:I,Caprini!$A:$A,'Caprini REG'!$A23)</f>
        <v>473</v>
      </c>
      <c r="I23" s="10">
        <f>SUMIFS(Caprini!J:J,Caprini!$A:$A,'Caprini REG'!$A23)</f>
        <v>5</v>
      </c>
      <c r="J23" s="77">
        <f t="shared" si="2"/>
        <v>10</v>
      </c>
    </row>
    <row r="24" spans="1:10" x14ac:dyDescent="0.25">
      <c r="A24" s="27" t="s">
        <v>21</v>
      </c>
      <c r="B24" s="30">
        <f t="shared" si="0"/>
        <v>333</v>
      </c>
      <c r="C24" s="10">
        <f>SUMIFS(Caprini!D:D,Caprini!$A:$A,'Caprini REG'!$A24)</f>
        <v>16</v>
      </c>
      <c r="D24" s="10">
        <f>SUMIFS(Caprini!E:E,Caprini!$A:$A,'Caprini REG'!$A24)</f>
        <v>3</v>
      </c>
      <c r="E24" s="10">
        <f>SUMIFS(Caprini!F:F,Caprini!$A:$A,'Caprini REG'!$A24)</f>
        <v>0</v>
      </c>
      <c r="F24" s="10">
        <f>SUMIFS(Caprini!G:G,Caprini!$A:$A,'Caprini REG'!$A24)</f>
        <v>0</v>
      </c>
      <c r="G24" s="3">
        <f t="shared" si="1"/>
        <v>3</v>
      </c>
      <c r="H24" s="10">
        <f>SUMIFS(Caprini!I:I,Caprini!$A:$A,'Caprini REG'!$A24)</f>
        <v>317</v>
      </c>
      <c r="I24" s="10">
        <f>SUMIFS(Caprini!J:J,Caprini!$A:$A,'Caprini REG'!$A24)</f>
        <v>4</v>
      </c>
      <c r="J24" s="77">
        <f t="shared" si="2"/>
        <v>7</v>
      </c>
    </row>
    <row r="25" spans="1:10" x14ac:dyDescent="0.25">
      <c r="A25" s="27" t="s">
        <v>22</v>
      </c>
      <c r="B25" s="30">
        <f t="shared" si="0"/>
        <v>238</v>
      </c>
      <c r="C25" s="10">
        <f>SUMIFS(Caprini!D:D,Caprini!$A:$A,'Caprini REG'!$A25)</f>
        <v>17</v>
      </c>
      <c r="D25" s="10">
        <f>SUMIFS(Caprini!E:E,Caprini!$A:$A,'Caprini REG'!$A25)</f>
        <v>1</v>
      </c>
      <c r="E25" s="10">
        <f>SUMIFS(Caprini!F:F,Caprini!$A:$A,'Caprini REG'!$A25)</f>
        <v>1</v>
      </c>
      <c r="F25" s="10">
        <f>SUMIFS(Caprini!G:G,Caprini!$A:$A,'Caprini REG'!$A25)</f>
        <v>0</v>
      </c>
      <c r="G25" s="3">
        <f t="shared" si="1"/>
        <v>2</v>
      </c>
      <c r="H25" s="10">
        <f>SUMIFS(Caprini!I:I,Caprini!$A:$A,'Caprini REG'!$A25)</f>
        <v>221</v>
      </c>
      <c r="I25" s="10">
        <f>SUMIFS(Caprini!J:J,Caprini!$A:$A,'Caprini REG'!$A25)</f>
        <v>3</v>
      </c>
      <c r="J25" s="77">
        <f t="shared" si="2"/>
        <v>5</v>
      </c>
    </row>
    <row r="26" spans="1:10" x14ac:dyDescent="0.25">
      <c r="A26" s="27" t="s">
        <v>23</v>
      </c>
      <c r="B26" s="30">
        <f t="shared" si="0"/>
        <v>1179</v>
      </c>
      <c r="C26" s="10">
        <f>SUMIFS(Caprini!D:D,Caprini!$A:$A,'Caprini REG'!$A26)</f>
        <v>131</v>
      </c>
      <c r="D26" s="10">
        <f>SUMIFS(Caprini!E:E,Caprini!$A:$A,'Caprini REG'!$A26)</f>
        <v>14</v>
      </c>
      <c r="E26" s="10">
        <f>SUMIFS(Caprini!F:F,Caprini!$A:$A,'Caprini REG'!$A26)</f>
        <v>3</v>
      </c>
      <c r="F26" s="10">
        <f>SUMIFS(Caprini!G:G,Caprini!$A:$A,'Caprini REG'!$A26)</f>
        <v>0</v>
      </c>
      <c r="G26" s="3">
        <f t="shared" si="1"/>
        <v>17</v>
      </c>
      <c r="H26" s="10">
        <f>SUMIFS(Caprini!I:I,Caprini!$A:$A,'Caprini REG'!$A26)</f>
        <v>1048</v>
      </c>
      <c r="I26" s="10">
        <f>SUMIFS(Caprini!J:J,Caprini!$A:$A,'Caprini REG'!$A26)</f>
        <v>17</v>
      </c>
      <c r="J26" s="77">
        <f t="shared" si="2"/>
        <v>34</v>
      </c>
    </row>
    <row r="27" spans="1:10" x14ac:dyDescent="0.25">
      <c r="A27" s="27" t="s">
        <v>24</v>
      </c>
      <c r="B27" s="30">
        <f>SUM(B6:B26)</f>
        <v>27783</v>
      </c>
      <c r="C27" s="30">
        <f t="shared" ref="C27:I27" si="3">SUM(C6:C26)</f>
        <v>5616</v>
      </c>
      <c r="D27" s="30">
        <f t="shared" si="3"/>
        <v>411</v>
      </c>
      <c r="E27" s="30">
        <f t="shared" si="3"/>
        <v>189</v>
      </c>
      <c r="F27" s="30">
        <f t="shared" si="3"/>
        <v>18</v>
      </c>
      <c r="G27" s="3">
        <f t="shared" si="1"/>
        <v>618</v>
      </c>
      <c r="H27" s="30">
        <f t="shared" si="3"/>
        <v>22167</v>
      </c>
      <c r="I27" s="30">
        <f t="shared" si="3"/>
        <v>286</v>
      </c>
      <c r="J27" s="77">
        <f>I27+G27</f>
        <v>904</v>
      </c>
    </row>
    <row r="28" spans="1:10" x14ac:dyDescent="0.25">
      <c r="A28" s="69"/>
      <c r="B28" s="29"/>
      <c r="C28" s="8"/>
      <c r="D28" s="8"/>
      <c r="E28" s="8"/>
      <c r="F28" s="8"/>
      <c r="G28" s="8"/>
      <c r="H28" s="8"/>
      <c r="I28" s="8"/>
      <c r="J28" s="8"/>
    </row>
    <row r="29" spans="1:10" x14ac:dyDescent="0.25">
      <c r="A29" s="169"/>
      <c r="B29" s="119"/>
      <c r="F29" s="135" t="s">
        <v>55</v>
      </c>
      <c r="G29" s="135" t="s">
        <v>56</v>
      </c>
      <c r="J29" s="8"/>
    </row>
    <row r="30" spans="1:10" x14ac:dyDescent="0.25">
      <c r="A30" s="169"/>
      <c r="B30" s="119"/>
      <c r="C30" s="119"/>
      <c r="D30" s="19"/>
      <c r="E30" s="32" t="s">
        <v>53</v>
      </c>
      <c r="F30" s="132">
        <f>Caprini!G128</f>
        <v>0.1</v>
      </c>
      <c r="G30" s="133">
        <f>Caprini!H128</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3F99B-6D1B-4D37-B466-33217DE7ACA4}">
  <sheetPr>
    <tabColor rgb="FF002060"/>
  </sheetPr>
  <dimension ref="A1:Z131"/>
  <sheetViews>
    <sheetView topLeftCell="A97" zoomScale="85" zoomScaleNormal="85" workbookViewId="0">
      <selection activeCell="E108" sqref="E108"/>
    </sheetView>
  </sheetViews>
  <sheetFormatPr defaultRowHeight="15" x14ac:dyDescent="0.25"/>
  <cols>
    <col min="1" max="5" width="30" customWidth="1"/>
    <col min="8" max="11" width="9.140625" style="95"/>
    <col min="12" max="12" width="9.140625" style="94"/>
    <col min="13" max="16" width="9.140625" style="95"/>
    <col min="17" max="24" width="9.140625" style="87"/>
    <col min="25" max="26" width="8.85546875" style="87"/>
  </cols>
  <sheetData>
    <row r="1" spans="1:24" ht="16.5" customHeight="1" x14ac:dyDescent="0.25">
      <c r="A1" s="166" t="s">
        <v>0</v>
      </c>
      <c r="B1" s="170" t="s">
        <v>176</v>
      </c>
      <c r="C1" s="170" t="s">
        <v>94</v>
      </c>
      <c r="D1" s="175" t="s">
        <v>1</v>
      </c>
      <c r="E1" s="176"/>
      <c r="F1" s="176"/>
      <c r="G1" s="176"/>
    </row>
    <row r="2" spans="1:24" ht="65.25" customHeight="1" x14ac:dyDescent="0.25">
      <c r="A2" s="166"/>
      <c r="B2" s="171"/>
      <c r="C2" s="171"/>
      <c r="D2" s="193" t="s">
        <v>161</v>
      </c>
      <c r="E2" s="194"/>
      <c r="F2" s="194"/>
      <c r="G2" s="194"/>
      <c r="V2" s="87" t="s">
        <v>106</v>
      </c>
    </row>
    <row r="3" spans="1:24" ht="15" customHeight="1" x14ac:dyDescent="0.25">
      <c r="A3" s="166"/>
      <c r="B3" s="171"/>
      <c r="C3" s="171"/>
      <c r="D3" s="191"/>
      <c r="E3" s="192"/>
      <c r="F3" s="192"/>
      <c r="G3" s="192"/>
      <c r="V3" s="87" t="s">
        <v>107</v>
      </c>
      <c r="W3" s="87" t="s">
        <v>292</v>
      </c>
      <c r="X3" s="87" t="s">
        <v>24</v>
      </c>
    </row>
    <row r="4" spans="1:24" x14ac:dyDescent="0.25">
      <c r="A4" s="166"/>
      <c r="B4" s="171"/>
      <c r="C4" s="171"/>
      <c r="D4" s="170" t="s">
        <v>98</v>
      </c>
      <c r="E4" s="170" t="s">
        <v>97</v>
      </c>
      <c r="F4" s="170" t="s">
        <v>95</v>
      </c>
      <c r="G4" s="170" t="s">
        <v>96</v>
      </c>
      <c r="M4" s="95" t="s">
        <v>106</v>
      </c>
      <c r="V4" s="87" t="s">
        <v>3</v>
      </c>
      <c r="W4" s="87" t="s">
        <v>178</v>
      </c>
      <c r="X4" s="87">
        <v>3</v>
      </c>
    </row>
    <row r="5" spans="1:24" x14ac:dyDescent="0.25">
      <c r="A5" s="166"/>
      <c r="B5" s="172"/>
      <c r="C5" s="172"/>
      <c r="D5" s="172"/>
      <c r="E5" s="172"/>
      <c r="F5" s="172"/>
      <c r="G5" s="172"/>
      <c r="M5" s="95" t="s">
        <v>107</v>
      </c>
      <c r="N5" s="95" t="s">
        <v>24</v>
      </c>
      <c r="W5" s="87" t="s">
        <v>179</v>
      </c>
      <c r="X5" s="87">
        <v>75</v>
      </c>
    </row>
    <row r="6" spans="1:24" x14ac:dyDescent="0.25">
      <c r="A6" s="59" t="s">
        <v>3</v>
      </c>
      <c r="B6" s="59" t="s">
        <v>177</v>
      </c>
      <c r="C6" s="72">
        <f>SUMIFS(X:X,W:W,B6)</f>
        <v>0</v>
      </c>
      <c r="D6" s="64">
        <f>IF(H6&gt;I6,ROUND((C6*0.6*$E$131),0)+K6,ROUND((C6*0.6*$E$131),0)+K6)</f>
        <v>0</v>
      </c>
      <c r="E6" s="3">
        <f t="shared" ref="E6" si="0">ROUND((C6*0.35*$E$131),0)</f>
        <v>0</v>
      </c>
      <c r="F6" s="3">
        <f t="shared" ref="F6" si="1">ROUND((C6*0.05*$E$131),0)</f>
        <v>0</v>
      </c>
      <c r="G6" s="3">
        <f>SUM(D6:F6)</f>
        <v>0</v>
      </c>
      <c r="H6" s="156">
        <f>ROUNDUP((C6*$E$131),0)</f>
        <v>0</v>
      </c>
      <c r="I6" s="155">
        <f>J6+E6+F6</f>
        <v>0</v>
      </c>
      <c r="J6" s="95">
        <f>ROUND((C6*0.6*$E$131),0)</f>
        <v>0</v>
      </c>
      <c r="K6" s="155">
        <f>H6-I6</f>
        <v>0</v>
      </c>
      <c r="L6" s="150" t="s">
        <v>3</v>
      </c>
      <c r="M6" s="95" t="s">
        <v>3</v>
      </c>
      <c r="N6" s="95">
        <v>79</v>
      </c>
      <c r="W6" s="87" t="s">
        <v>180</v>
      </c>
      <c r="X6" s="87">
        <v>1</v>
      </c>
    </row>
    <row r="7" spans="1:24" x14ac:dyDescent="0.25">
      <c r="A7" s="59" t="s">
        <v>3</v>
      </c>
      <c r="B7" s="62" t="s">
        <v>178</v>
      </c>
      <c r="C7" s="72">
        <f t="shared" ref="C7:C30" si="2">SUMIFS(X:X,W:W,B7)</f>
        <v>3</v>
      </c>
      <c r="D7" s="64">
        <f t="shared" ref="D7:D30" si="3">IF(H7&gt;I7,ROUND((C7*0.6*$E$131),0)+K7,ROUND((C7*0.6*$E$131),0)+K7)</f>
        <v>1</v>
      </c>
      <c r="E7" s="3">
        <f t="shared" ref="E7:E30" si="4">ROUND((C7*0.35*$E$131),0)</f>
        <v>0</v>
      </c>
      <c r="F7" s="3">
        <f t="shared" ref="F7:F30" si="5">ROUND((C7*0.05*$E$131),0)</f>
        <v>0</v>
      </c>
      <c r="G7" s="3">
        <f t="shared" ref="G7:G30" si="6">SUM(D7:F7)</f>
        <v>1</v>
      </c>
      <c r="H7" s="156">
        <f t="shared" ref="H7:H30" si="7">ROUNDUP((C7*$E$131),0)</f>
        <v>1</v>
      </c>
      <c r="I7" s="155">
        <f t="shared" ref="I7:I30" si="8">J7+E7+F7</f>
        <v>0</v>
      </c>
      <c r="J7" s="95">
        <f t="shared" ref="J7:J30" si="9">ROUND((C7*0.6*$E$131),0)</f>
        <v>0</v>
      </c>
      <c r="K7" s="155">
        <f t="shared" ref="K7:K30" si="10">H7-I7</f>
        <v>1</v>
      </c>
      <c r="L7" s="150" t="s">
        <v>4</v>
      </c>
      <c r="M7" s="95" t="s">
        <v>4</v>
      </c>
      <c r="N7" s="95">
        <v>65</v>
      </c>
      <c r="V7" s="87" t="s">
        <v>312</v>
      </c>
      <c r="X7" s="87">
        <v>79</v>
      </c>
    </row>
    <row r="8" spans="1:24" x14ac:dyDescent="0.25">
      <c r="A8" s="59" t="s">
        <v>3</v>
      </c>
      <c r="B8" s="62" t="s">
        <v>179</v>
      </c>
      <c r="C8" s="72">
        <f t="shared" si="2"/>
        <v>75</v>
      </c>
      <c r="D8" s="64">
        <f t="shared" si="3"/>
        <v>5</v>
      </c>
      <c r="E8" s="3">
        <f t="shared" si="4"/>
        <v>3</v>
      </c>
      <c r="F8" s="3">
        <f t="shared" si="5"/>
        <v>0</v>
      </c>
      <c r="G8" s="3">
        <f t="shared" si="6"/>
        <v>8</v>
      </c>
      <c r="H8" s="156">
        <f t="shared" si="7"/>
        <v>8</v>
      </c>
      <c r="I8" s="155">
        <f t="shared" si="8"/>
        <v>8</v>
      </c>
      <c r="J8" s="95">
        <f t="shared" si="9"/>
        <v>5</v>
      </c>
      <c r="K8" s="155">
        <f t="shared" si="10"/>
        <v>0</v>
      </c>
      <c r="L8" s="150" t="s">
        <v>5</v>
      </c>
      <c r="M8" s="95" t="s">
        <v>5</v>
      </c>
      <c r="N8" s="95">
        <v>7</v>
      </c>
      <c r="V8" s="87" t="s">
        <v>4</v>
      </c>
      <c r="W8" s="87" t="s">
        <v>181</v>
      </c>
      <c r="X8" s="87">
        <v>53</v>
      </c>
    </row>
    <row r="9" spans="1:24" x14ac:dyDescent="0.25">
      <c r="A9" s="59" t="s">
        <v>3</v>
      </c>
      <c r="B9" s="62" t="s">
        <v>180</v>
      </c>
      <c r="C9" s="72">
        <f t="shared" si="2"/>
        <v>1</v>
      </c>
      <c r="D9" s="64">
        <f t="shared" si="3"/>
        <v>1</v>
      </c>
      <c r="E9" s="3">
        <f t="shared" si="4"/>
        <v>0</v>
      </c>
      <c r="F9" s="3">
        <f t="shared" si="5"/>
        <v>0</v>
      </c>
      <c r="G9" s="3">
        <f t="shared" si="6"/>
        <v>1</v>
      </c>
      <c r="H9" s="156">
        <f t="shared" si="7"/>
        <v>1</v>
      </c>
      <c r="I9" s="155">
        <f t="shared" si="8"/>
        <v>0</v>
      </c>
      <c r="J9" s="95">
        <f t="shared" si="9"/>
        <v>0</v>
      </c>
      <c r="K9" s="155">
        <f t="shared" si="10"/>
        <v>1</v>
      </c>
      <c r="L9" s="150" t="s">
        <v>6</v>
      </c>
      <c r="M9" s="95" t="s">
        <v>6</v>
      </c>
      <c r="N9" s="95">
        <v>36</v>
      </c>
      <c r="W9" s="87" t="s">
        <v>182</v>
      </c>
      <c r="X9" s="87">
        <v>12</v>
      </c>
    </row>
    <row r="10" spans="1:24" x14ac:dyDescent="0.25">
      <c r="A10" s="62" t="s">
        <v>4</v>
      </c>
      <c r="B10" s="62" t="s">
        <v>181</v>
      </c>
      <c r="C10" s="72">
        <f t="shared" si="2"/>
        <v>53</v>
      </c>
      <c r="D10" s="64">
        <f t="shared" si="3"/>
        <v>4</v>
      </c>
      <c r="E10" s="3">
        <f t="shared" si="4"/>
        <v>2</v>
      </c>
      <c r="F10" s="3">
        <f t="shared" si="5"/>
        <v>0</v>
      </c>
      <c r="G10" s="3">
        <f t="shared" si="6"/>
        <v>6</v>
      </c>
      <c r="H10" s="156">
        <f t="shared" si="7"/>
        <v>6</v>
      </c>
      <c r="I10" s="155">
        <f t="shared" si="8"/>
        <v>5</v>
      </c>
      <c r="J10" s="95">
        <f t="shared" si="9"/>
        <v>3</v>
      </c>
      <c r="K10" s="155">
        <f t="shared" si="10"/>
        <v>1</v>
      </c>
      <c r="L10" s="150" t="s">
        <v>7</v>
      </c>
      <c r="M10" s="95" t="s">
        <v>7</v>
      </c>
      <c r="N10" s="95">
        <v>37</v>
      </c>
      <c r="V10" s="87" t="s">
        <v>297</v>
      </c>
      <c r="X10" s="87">
        <v>65</v>
      </c>
    </row>
    <row r="11" spans="1:24" x14ac:dyDescent="0.25">
      <c r="A11" s="62" t="s">
        <v>4</v>
      </c>
      <c r="B11" s="62" t="s">
        <v>182</v>
      </c>
      <c r="C11" s="72">
        <f t="shared" si="2"/>
        <v>12</v>
      </c>
      <c r="D11" s="64">
        <f t="shared" si="3"/>
        <v>2</v>
      </c>
      <c r="E11" s="3">
        <f t="shared" si="4"/>
        <v>0</v>
      </c>
      <c r="F11" s="3">
        <f t="shared" si="5"/>
        <v>0</v>
      </c>
      <c r="G11" s="3">
        <f t="shared" si="6"/>
        <v>2</v>
      </c>
      <c r="H11" s="156">
        <f t="shared" si="7"/>
        <v>2</v>
      </c>
      <c r="I11" s="155">
        <f t="shared" si="8"/>
        <v>1</v>
      </c>
      <c r="J11" s="95">
        <f t="shared" si="9"/>
        <v>1</v>
      </c>
      <c r="K11" s="155">
        <f t="shared" si="10"/>
        <v>1</v>
      </c>
      <c r="L11" s="150" t="s">
        <v>8</v>
      </c>
      <c r="M11" s="95" t="s">
        <v>8</v>
      </c>
      <c r="N11" s="95">
        <v>12</v>
      </c>
      <c r="V11" s="87" t="s">
        <v>5</v>
      </c>
      <c r="W11" s="87" t="s">
        <v>183</v>
      </c>
      <c r="X11" s="87">
        <v>4</v>
      </c>
    </row>
    <row r="12" spans="1:24" x14ac:dyDescent="0.25">
      <c r="A12" s="62" t="s">
        <v>5</v>
      </c>
      <c r="B12" s="62" t="s">
        <v>183</v>
      </c>
      <c r="C12" s="72">
        <f t="shared" si="2"/>
        <v>4</v>
      </c>
      <c r="D12" s="64">
        <f t="shared" si="3"/>
        <v>1</v>
      </c>
      <c r="E12" s="3">
        <f t="shared" si="4"/>
        <v>0</v>
      </c>
      <c r="F12" s="3">
        <f t="shared" si="5"/>
        <v>0</v>
      </c>
      <c r="G12" s="3">
        <f t="shared" si="6"/>
        <v>1</v>
      </c>
      <c r="H12" s="156">
        <f t="shared" si="7"/>
        <v>1</v>
      </c>
      <c r="I12" s="155">
        <f t="shared" si="8"/>
        <v>0</v>
      </c>
      <c r="J12" s="95">
        <f t="shared" si="9"/>
        <v>0</v>
      </c>
      <c r="K12" s="155">
        <f t="shared" si="10"/>
        <v>1</v>
      </c>
      <c r="L12" s="150" t="s">
        <v>9</v>
      </c>
      <c r="M12" s="95" t="s">
        <v>9</v>
      </c>
      <c r="N12" s="95">
        <v>177</v>
      </c>
      <c r="W12" s="87" t="s">
        <v>185</v>
      </c>
      <c r="X12" s="87">
        <v>2</v>
      </c>
    </row>
    <row r="13" spans="1:24" x14ac:dyDescent="0.25">
      <c r="A13" s="62" t="s">
        <v>5</v>
      </c>
      <c r="B13" s="62" t="s">
        <v>184</v>
      </c>
      <c r="C13" s="72">
        <f t="shared" si="2"/>
        <v>0</v>
      </c>
      <c r="D13" s="64">
        <f t="shared" si="3"/>
        <v>0</v>
      </c>
      <c r="E13" s="3">
        <f t="shared" si="4"/>
        <v>0</v>
      </c>
      <c r="F13" s="3">
        <f t="shared" si="5"/>
        <v>0</v>
      </c>
      <c r="G13" s="3">
        <f t="shared" si="6"/>
        <v>0</v>
      </c>
      <c r="H13" s="156">
        <f t="shared" si="7"/>
        <v>0</v>
      </c>
      <c r="I13" s="155">
        <f t="shared" si="8"/>
        <v>0</v>
      </c>
      <c r="J13" s="95">
        <f t="shared" si="9"/>
        <v>0</v>
      </c>
      <c r="K13" s="155">
        <f t="shared" si="10"/>
        <v>0</v>
      </c>
      <c r="L13" s="150" t="s">
        <v>10</v>
      </c>
      <c r="M13" s="95" t="s">
        <v>10</v>
      </c>
      <c r="N13" s="95">
        <v>12</v>
      </c>
      <c r="W13" s="87" t="s">
        <v>187</v>
      </c>
      <c r="X13" s="87">
        <v>1</v>
      </c>
    </row>
    <row r="14" spans="1:24" x14ac:dyDescent="0.25">
      <c r="A14" s="62" t="s">
        <v>5</v>
      </c>
      <c r="B14" s="62" t="s">
        <v>185</v>
      </c>
      <c r="C14" s="72">
        <f t="shared" si="2"/>
        <v>2</v>
      </c>
      <c r="D14" s="64">
        <f t="shared" si="3"/>
        <v>1</v>
      </c>
      <c r="E14" s="3">
        <f t="shared" si="4"/>
        <v>0</v>
      </c>
      <c r="F14" s="3">
        <f t="shared" si="5"/>
        <v>0</v>
      </c>
      <c r="G14" s="3">
        <f t="shared" si="6"/>
        <v>1</v>
      </c>
      <c r="H14" s="156">
        <f t="shared" si="7"/>
        <v>1</v>
      </c>
      <c r="I14" s="155">
        <f t="shared" si="8"/>
        <v>0</v>
      </c>
      <c r="J14" s="95">
        <f t="shared" si="9"/>
        <v>0</v>
      </c>
      <c r="K14" s="155">
        <f t="shared" si="10"/>
        <v>1</v>
      </c>
      <c r="L14" s="150" t="s">
        <v>11</v>
      </c>
      <c r="M14" s="95" t="s">
        <v>11</v>
      </c>
      <c r="N14" s="95">
        <v>73</v>
      </c>
      <c r="V14" s="87" t="s">
        <v>298</v>
      </c>
      <c r="X14" s="87">
        <v>7</v>
      </c>
    </row>
    <row r="15" spans="1:24" x14ac:dyDescent="0.25">
      <c r="A15" s="62" t="s">
        <v>5</v>
      </c>
      <c r="B15" s="62" t="s">
        <v>186</v>
      </c>
      <c r="C15" s="72">
        <f t="shared" si="2"/>
        <v>0</v>
      </c>
      <c r="D15" s="64">
        <f t="shared" si="3"/>
        <v>0</v>
      </c>
      <c r="E15" s="3">
        <f t="shared" si="4"/>
        <v>0</v>
      </c>
      <c r="F15" s="3">
        <f t="shared" si="5"/>
        <v>0</v>
      </c>
      <c r="G15" s="3">
        <f t="shared" si="6"/>
        <v>0</v>
      </c>
      <c r="H15" s="156">
        <f t="shared" si="7"/>
        <v>0</v>
      </c>
      <c r="I15" s="155">
        <f t="shared" si="8"/>
        <v>0</v>
      </c>
      <c r="J15" s="95">
        <f t="shared" si="9"/>
        <v>0</v>
      </c>
      <c r="K15" s="155">
        <f t="shared" si="10"/>
        <v>0</v>
      </c>
      <c r="L15" s="150" t="s">
        <v>12</v>
      </c>
      <c r="M15" s="95" t="s">
        <v>12</v>
      </c>
      <c r="N15" s="95">
        <v>24</v>
      </c>
      <c r="V15" s="87" t="s">
        <v>6</v>
      </c>
      <c r="W15" s="87" t="s">
        <v>188</v>
      </c>
      <c r="X15" s="87">
        <v>4</v>
      </c>
    </row>
    <row r="16" spans="1:24" x14ac:dyDescent="0.25">
      <c r="A16" s="62" t="s">
        <v>5</v>
      </c>
      <c r="B16" s="62" t="s">
        <v>187</v>
      </c>
      <c r="C16" s="72">
        <f t="shared" si="2"/>
        <v>1</v>
      </c>
      <c r="D16" s="64">
        <f t="shared" si="3"/>
        <v>1</v>
      </c>
      <c r="E16" s="3">
        <f t="shared" si="4"/>
        <v>0</v>
      </c>
      <c r="F16" s="3">
        <f t="shared" si="5"/>
        <v>0</v>
      </c>
      <c r="G16" s="3">
        <f t="shared" si="6"/>
        <v>1</v>
      </c>
      <c r="H16" s="156">
        <f t="shared" si="7"/>
        <v>1</v>
      </c>
      <c r="I16" s="155">
        <f t="shared" si="8"/>
        <v>0</v>
      </c>
      <c r="J16" s="95">
        <f t="shared" si="9"/>
        <v>0</v>
      </c>
      <c r="K16" s="155">
        <f t="shared" si="10"/>
        <v>1</v>
      </c>
      <c r="L16" s="150" t="s">
        <v>13</v>
      </c>
      <c r="M16" s="95" t="s">
        <v>13</v>
      </c>
      <c r="N16" s="95">
        <v>30</v>
      </c>
      <c r="W16" s="87" t="s">
        <v>189</v>
      </c>
      <c r="X16" s="87">
        <v>3</v>
      </c>
    </row>
    <row r="17" spans="1:24" x14ac:dyDescent="0.25">
      <c r="A17" s="62" t="s">
        <v>6</v>
      </c>
      <c r="B17" s="62" t="s">
        <v>188</v>
      </c>
      <c r="C17" s="72">
        <f t="shared" si="2"/>
        <v>4</v>
      </c>
      <c r="D17" s="64">
        <f t="shared" si="3"/>
        <v>1</v>
      </c>
      <c r="E17" s="3">
        <f t="shared" si="4"/>
        <v>0</v>
      </c>
      <c r="F17" s="3">
        <f t="shared" si="5"/>
        <v>0</v>
      </c>
      <c r="G17" s="3">
        <f t="shared" si="6"/>
        <v>1</v>
      </c>
      <c r="H17" s="156">
        <f t="shared" si="7"/>
        <v>1</v>
      </c>
      <c r="I17" s="155">
        <f t="shared" si="8"/>
        <v>0</v>
      </c>
      <c r="J17" s="95">
        <f t="shared" si="9"/>
        <v>0</v>
      </c>
      <c r="K17" s="155">
        <f t="shared" si="10"/>
        <v>1</v>
      </c>
      <c r="L17" s="150" t="s">
        <v>14</v>
      </c>
      <c r="M17" s="95" t="s">
        <v>14</v>
      </c>
      <c r="N17" s="95">
        <v>19</v>
      </c>
      <c r="W17" s="87" t="s">
        <v>190</v>
      </c>
      <c r="X17" s="87">
        <v>11</v>
      </c>
    </row>
    <row r="18" spans="1:24" x14ac:dyDescent="0.25">
      <c r="A18" s="62" t="s">
        <v>6</v>
      </c>
      <c r="B18" s="62" t="s">
        <v>189</v>
      </c>
      <c r="C18" s="72">
        <f t="shared" si="2"/>
        <v>3</v>
      </c>
      <c r="D18" s="64">
        <f t="shared" si="3"/>
        <v>1</v>
      </c>
      <c r="E18" s="3">
        <f t="shared" si="4"/>
        <v>0</v>
      </c>
      <c r="F18" s="3">
        <f t="shared" si="5"/>
        <v>0</v>
      </c>
      <c r="G18" s="3">
        <f t="shared" si="6"/>
        <v>1</v>
      </c>
      <c r="H18" s="156">
        <f t="shared" si="7"/>
        <v>1</v>
      </c>
      <c r="I18" s="155">
        <f t="shared" si="8"/>
        <v>0</v>
      </c>
      <c r="J18" s="95">
        <f t="shared" si="9"/>
        <v>0</v>
      </c>
      <c r="K18" s="155">
        <f t="shared" si="10"/>
        <v>1</v>
      </c>
      <c r="L18" s="150" t="s">
        <v>15</v>
      </c>
      <c r="M18" s="95" t="s">
        <v>15</v>
      </c>
      <c r="N18" s="95">
        <v>121</v>
      </c>
      <c r="W18" s="87" t="s">
        <v>193</v>
      </c>
      <c r="X18" s="87">
        <v>1</v>
      </c>
    </row>
    <row r="19" spans="1:24" x14ac:dyDescent="0.25">
      <c r="A19" s="62" t="s">
        <v>6</v>
      </c>
      <c r="B19" s="62" t="s">
        <v>190</v>
      </c>
      <c r="C19" s="72">
        <f t="shared" si="2"/>
        <v>11</v>
      </c>
      <c r="D19" s="64">
        <f t="shared" si="3"/>
        <v>2</v>
      </c>
      <c r="E19" s="3">
        <f t="shared" si="4"/>
        <v>0</v>
      </c>
      <c r="F19" s="3">
        <f t="shared" si="5"/>
        <v>0</v>
      </c>
      <c r="G19" s="3">
        <f t="shared" si="6"/>
        <v>2</v>
      </c>
      <c r="H19" s="156">
        <f t="shared" si="7"/>
        <v>2</v>
      </c>
      <c r="I19" s="155">
        <f t="shared" si="8"/>
        <v>1</v>
      </c>
      <c r="J19" s="95">
        <f t="shared" si="9"/>
        <v>1</v>
      </c>
      <c r="K19" s="155">
        <f t="shared" si="10"/>
        <v>1</v>
      </c>
      <c r="L19" s="150" t="s">
        <v>16</v>
      </c>
      <c r="M19" s="95" t="s">
        <v>16</v>
      </c>
      <c r="N19" s="95">
        <v>9</v>
      </c>
      <c r="W19" s="87" t="s">
        <v>194</v>
      </c>
      <c r="X19" s="87">
        <v>17</v>
      </c>
    </row>
    <row r="20" spans="1:24" x14ac:dyDescent="0.25">
      <c r="A20" s="62" t="s">
        <v>6</v>
      </c>
      <c r="B20" s="62" t="s">
        <v>191</v>
      </c>
      <c r="C20" s="72">
        <f t="shared" si="2"/>
        <v>0</v>
      </c>
      <c r="D20" s="64">
        <f t="shared" si="3"/>
        <v>0</v>
      </c>
      <c r="E20" s="3">
        <f t="shared" si="4"/>
        <v>0</v>
      </c>
      <c r="F20" s="3">
        <f t="shared" si="5"/>
        <v>0</v>
      </c>
      <c r="G20" s="3">
        <f t="shared" si="6"/>
        <v>0</v>
      </c>
      <c r="H20" s="156">
        <f t="shared" si="7"/>
        <v>0</v>
      </c>
      <c r="I20" s="155">
        <f t="shared" si="8"/>
        <v>0</v>
      </c>
      <c r="J20" s="95">
        <f t="shared" si="9"/>
        <v>0</v>
      </c>
      <c r="K20" s="155">
        <f t="shared" si="10"/>
        <v>0</v>
      </c>
      <c r="L20" s="150" t="s">
        <v>17</v>
      </c>
      <c r="M20" s="95" t="s">
        <v>17</v>
      </c>
      <c r="N20" s="95">
        <v>245</v>
      </c>
      <c r="V20" s="87" t="s">
        <v>299</v>
      </c>
      <c r="X20" s="87">
        <v>36</v>
      </c>
    </row>
    <row r="21" spans="1:24" x14ac:dyDescent="0.25">
      <c r="A21" s="62" t="s">
        <v>6</v>
      </c>
      <c r="B21" s="62" t="s">
        <v>192</v>
      </c>
      <c r="C21" s="72">
        <f t="shared" si="2"/>
        <v>0</v>
      </c>
      <c r="D21" s="64">
        <f t="shared" si="3"/>
        <v>0</v>
      </c>
      <c r="E21" s="3">
        <f t="shared" si="4"/>
        <v>0</v>
      </c>
      <c r="F21" s="3">
        <f t="shared" si="5"/>
        <v>0</v>
      </c>
      <c r="G21" s="3">
        <f t="shared" si="6"/>
        <v>0</v>
      </c>
      <c r="H21" s="156">
        <f t="shared" si="7"/>
        <v>0</v>
      </c>
      <c r="I21" s="155">
        <f t="shared" si="8"/>
        <v>0</v>
      </c>
      <c r="J21" s="95">
        <f t="shared" si="9"/>
        <v>0</v>
      </c>
      <c r="K21" s="155">
        <f t="shared" si="10"/>
        <v>0</v>
      </c>
      <c r="L21" s="150" t="s">
        <v>18</v>
      </c>
      <c r="M21" s="95" t="s">
        <v>18</v>
      </c>
      <c r="N21" s="95">
        <v>21</v>
      </c>
      <c r="V21" s="87" t="s">
        <v>7</v>
      </c>
      <c r="W21" s="87" t="s">
        <v>195</v>
      </c>
      <c r="X21" s="87">
        <v>2</v>
      </c>
    </row>
    <row r="22" spans="1:24" x14ac:dyDescent="0.25">
      <c r="A22" s="62" t="s">
        <v>6</v>
      </c>
      <c r="B22" s="62" t="s">
        <v>193</v>
      </c>
      <c r="C22" s="72">
        <f t="shared" si="2"/>
        <v>1</v>
      </c>
      <c r="D22" s="64">
        <f t="shared" si="3"/>
        <v>1</v>
      </c>
      <c r="E22" s="3">
        <f t="shared" si="4"/>
        <v>0</v>
      </c>
      <c r="F22" s="3">
        <f t="shared" si="5"/>
        <v>0</v>
      </c>
      <c r="G22" s="3">
        <f t="shared" si="6"/>
        <v>1</v>
      </c>
      <c r="H22" s="156">
        <f t="shared" si="7"/>
        <v>1</v>
      </c>
      <c r="I22" s="155">
        <f t="shared" si="8"/>
        <v>0</v>
      </c>
      <c r="J22" s="95">
        <f t="shared" si="9"/>
        <v>0</v>
      </c>
      <c r="K22" s="155">
        <f t="shared" si="10"/>
        <v>1</v>
      </c>
      <c r="L22" s="150" t="s">
        <v>19</v>
      </c>
      <c r="N22" s="95">
        <v>0</v>
      </c>
      <c r="W22" s="87" t="s">
        <v>196</v>
      </c>
      <c r="X22" s="87">
        <v>4</v>
      </c>
    </row>
    <row r="23" spans="1:24" x14ac:dyDescent="0.25">
      <c r="A23" s="62" t="s">
        <v>6</v>
      </c>
      <c r="B23" s="62" t="s">
        <v>194</v>
      </c>
      <c r="C23" s="72">
        <f t="shared" si="2"/>
        <v>17</v>
      </c>
      <c r="D23" s="64">
        <f t="shared" si="3"/>
        <v>1</v>
      </c>
      <c r="E23" s="3">
        <f t="shared" si="4"/>
        <v>1</v>
      </c>
      <c r="F23" s="3">
        <f t="shared" si="5"/>
        <v>0</v>
      </c>
      <c r="G23" s="3">
        <f t="shared" si="6"/>
        <v>2</v>
      </c>
      <c r="H23" s="156">
        <f t="shared" si="7"/>
        <v>2</v>
      </c>
      <c r="I23" s="155">
        <f t="shared" si="8"/>
        <v>2</v>
      </c>
      <c r="J23" s="95">
        <f t="shared" si="9"/>
        <v>1</v>
      </c>
      <c r="K23" s="155">
        <f t="shared" si="10"/>
        <v>0</v>
      </c>
      <c r="L23" s="150" t="s">
        <v>20</v>
      </c>
      <c r="M23" s="95" t="s">
        <v>20</v>
      </c>
      <c r="N23" s="95">
        <v>7</v>
      </c>
      <c r="W23" s="87" t="s">
        <v>197</v>
      </c>
      <c r="X23" s="87">
        <v>6</v>
      </c>
    </row>
    <row r="24" spans="1:24" x14ac:dyDescent="0.25">
      <c r="A24" s="62" t="s">
        <v>7</v>
      </c>
      <c r="B24" s="62" t="s">
        <v>195</v>
      </c>
      <c r="C24" s="72">
        <f t="shared" si="2"/>
        <v>2</v>
      </c>
      <c r="D24" s="64">
        <f t="shared" si="3"/>
        <v>1</v>
      </c>
      <c r="E24" s="3">
        <f t="shared" si="4"/>
        <v>0</v>
      </c>
      <c r="F24" s="3">
        <f t="shared" si="5"/>
        <v>0</v>
      </c>
      <c r="G24" s="3">
        <f t="shared" si="6"/>
        <v>1</v>
      </c>
      <c r="H24" s="156">
        <f t="shared" si="7"/>
        <v>1</v>
      </c>
      <c r="I24" s="155">
        <f t="shared" si="8"/>
        <v>0</v>
      </c>
      <c r="J24" s="95">
        <f t="shared" si="9"/>
        <v>0</v>
      </c>
      <c r="K24" s="155">
        <f t="shared" si="10"/>
        <v>1</v>
      </c>
      <c r="L24" s="150" t="s">
        <v>21</v>
      </c>
      <c r="M24" s="95" t="s">
        <v>21</v>
      </c>
      <c r="N24" s="95">
        <v>52</v>
      </c>
      <c r="W24" s="87" t="s">
        <v>198</v>
      </c>
      <c r="X24" s="87">
        <v>7</v>
      </c>
    </row>
    <row r="25" spans="1:24" x14ac:dyDescent="0.25">
      <c r="A25" s="62" t="s">
        <v>7</v>
      </c>
      <c r="B25" s="62" t="s">
        <v>196</v>
      </c>
      <c r="C25" s="72">
        <f t="shared" si="2"/>
        <v>4</v>
      </c>
      <c r="D25" s="64">
        <f t="shared" si="3"/>
        <v>1</v>
      </c>
      <c r="E25" s="3">
        <f t="shared" si="4"/>
        <v>0</v>
      </c>
      <c r="F25" s="3">
        <f t="shared" si="5"/>
        <v>0</v>
      </c>
      <c r="G25" s="3">
        <f t="shared" si="6"/>
        <v>1</v>
      </c>
      <c r="H25" s="156">
        <f t="shared" si="7"/>
        <v>1</v>
      </c>
      <c r="I25" s="155">
        <f t="shared" si="8"/>
        <v>0</v>
      </c>
      <c r="J25" s="95">
        <f t="shared" si="9"/>
        <v>0</v>
      </c>
      <c r="K25" s="155">
        <f t="shared" si="10"/>
        <v>1</v>
      </c>
      <c r="L25" s="150" t="s">
        <v>22</v>
      </c>
      <c r="N25" s="95">
        <v>0</v>
      </c>
      <c r="W25" s="87" t="s">
        <v>199</v>
      </c>
      <c r="X25" s="87">
        <v>3</v>
      </c>
    </row>
    <row r="26" spans="1:24" x14ac:dyDescent="0.25">
      <c r="A26" s="62" t="s">
        <v>7</v>
      </c>
      <c r="B26" s="62" t="s">
        <v>197</v>
      </c>
      <c r="C26" s="72">
        <f t="shared" si="2"/>
        <v>6</v>
      </c>
      <c r="D26" s="64">
        <f t="shared" si="3"/>
        <v>1</v>
      </c>
      <c r="E26" s="3">
        <f t="shared" si="4"/>
        <v>0</v>
      </c>
      <c r="F26" s="3">
        <f t="shared" si="5"/>
        <v>0</v>
      </c>
      <c r="G26" s="3">
        <f t="shared" si="6"/>
        <v>1</v>
      </c>
      <c r="H26" s="156">
        <f t="shared" si="7"/>
        <v>1</v>
      </c>
      <c r="I26" s="155">
        <f t="shared" si="8"/>
        <v>0</v>
      </c>
      <c r="J26" s="95">
        <f t="shared" si="9"/>
        <v>0</v>
      </c>
      <c r="K26" s="155">
        <f t="shared" si="10"/>
        <v>1</v>
      </c>
      <c r="L26" s="150" t="s">
        <v>23</v>
      </c>
      <c r="M26" s="95" t="s">
        <v>23</v>
      </c>
      <c r="N26" s="95">
        <v>60</v>
      </c>
      <c r="W26" s="87" t="s">
        <v>200</v>
      </c>
      <c r="X26" s="87">
        <v>2</v>
      </c>
    </row>
    <row r="27" spans="1:24" x14ac:dyDescent="0.25">
      <c r="A27" s="62" t="s">
        <v>7</v>
      </c>
      <c r="B27" s="62" t="s">
        <v>198</v>
      </c>
      <c r="C27" s="72">
        <f t="shared" si="2"/>
        <v>7</v>
      </c>
      <c r="D27" s="64">
        <f t="shared" si="3"/>
        <v>1</v>
      </c>
      <c r="E27" s="3">
        <f t="shared" si="4"/>
        <v>0</v>
      </c>
      <c r="F27" s="3">
        <f t="shared" si="5"/>
        <v>0</v>
      </c>
      <c r="G27" s="3">
        <f t="shared" si="6"/>
        <v>1</v>
      </c>
      <c r="H27" s="156">
        <f t="shared" si="7"/>
        <v>1</v>
      </c>
      <c r="I27" s="155">
        <f t="shared" si="8"/>
        <v>0</v>
      </c>
      <c r="J27" s="95">
        <f t="shared" si="9"/>
        <v>0</v>
      </c>
      <c r="K27" s="155">
        <f t="shared" si="10"/>
        <v>1</v>
      </c>
      <c r="L27" s="150" t="s">
        <v>24</v>
      </c>
      <c r="M27" s="95" t="s">
        <v>75</v>
      </c>
      <c r="N27" s="95">
        <v>1086</v>
      </c>
      <c r="W27" s="87" t="s">
        <v>201</v>
      </c>
      <c r="X27" s="87">
        <v>7</v>
      </c>
    </row>
    <row r="28" spans="1:24" x14ac:dyDescent="0.25">
      <c r="A28" s="62" t="s">
        <v>7</v>
      </c>
      <c r="B28" s="62" t="s">
        <v>199</v>
      </c>
      <c r="C28" s="72">
        <f t="shared" si="2"/>
        <v>3</v>
      </c>
      <c r="D28" s="64">
        <f t="shared" si="3"/>
        <v>1</v>
      </c>
      <c r="E28" s="3">
        <f t="shared" si="4"/>
        <v>0</v>
      </c>
      <c r="F28" s="3">
        <f t="shared" si="5"/>
        <v>0</v>
      </c>
      <c r="G28" s="3">
        <f t="shared" si="6"/>
        <v>1</v>
      </c>
      <c r="H28" s="156">
        <f t="shared" si="7"/>
        <v>1</v>
      </c>
      <c r="I28" s="155">
        <f t="shared" si="8"/>
        <v>0</v>
      </c>
      <c r="J28" s="95">
        <f t="shared" si="9"/>
        <v>0</v>
      </c>
      <c r="K28" s="155">
        <f t="shared" si="10"/>
        <v>1</v>
      </c>
      <c r="W28" s="87" t="s">
        <v>203</v>
      </c>
      <c r="X28" s="87">
        <v>3</v>
      </c>
    </row>
    <row r="29" spans="1:24" x14ac:dyDescent="0.25">
      <c r="A29" s="62" t="s">
        <v>7</v>
      </c>
      <c r="B29" s="62" t="s">
        <v>200</v>
      </c>
      <c r="C29" s="72">
        <f t="shared" si="2"/>
        <v>2</v>
      </c>
      <c r="D29" s="64">
        <f t="shared" si="3"/>
        <v>1</v>
      </c>
      <c r="E29" s="3">
        <f t="shared" si="4"/>
        <v>0</v>
      </c>
      <c r="F29" s="3">
        <f t="shared" si="5"/>
        <v>0</v>
      </c>
      <c r="G29" s="3">
        <f t="shared" si="6"/>
        <v>1</v>
      </c>
      <c r="H29" s="156">
        <f t="shared" si="7"/>
        <v>1</v>
      </c>
      <c r="I29" s="155">
        <f t="shared" si="8"/>
        <v>0</v>
      </c>
      <c r="J29" s="95">
        <f t="shared" si="9"/>
        <v>0</v>
      </c>
      <c r="K29" s="155">
        <f t="shared" si="10"/>
        <v>1</v>
      </c>
      <c r="W29" s="87" t="s">
        <v>204</v>
      </c>
      <c r="X29" s="87">
        <v>2</v>
      </c>
    </row>
    <row r="30" spans="1:24" x14ac:dyDescent="0.25">
      <c r="A30" s="62" t="s">
        <v>7</v>
      </c>
      <c r="B30" s="62" t="s">
        <v>201</v>
      </c>
      <c r="C30" s="72">
        <f t="shared" si="2"/>
        <v>7</v>
      </c>
      <c r="D30" s="64">
        <f t="shared" si="3"/>
        <v>1</v>
      </c>
      <c r="E30" s="3">
        <f t="shared" si="4"/>
        <v>0</v>
      </c>
      <c r="F30" s="3">
        <f t="shared" si="5"/>
        <v>0</v>
      </c>
      <c r="G30" s="3">
        <f t="shared" si="6"/>
        <v>1</v>
      </c>
      <c r="H30" s="156">
        <f t="shared" si="7"/>
        <v>1</v>
      </c>
      <c r="I30" s="155">
        <f t="shared" si="8"/>
        <v>0</v>
      </c>
      <c r="J30" s="95">
        <f t="shared" si="9"/>
        <v>0</v>
      </c>
      <c r="K30" s="155">
        <f t="shared" si="10"/>
        <v>1</v>
      </c>
      <c r="W30" s="87" t="s">
        <v>205</v>
      </c>
      <c r="X30" s="87">
        <v>1</v>
      </c>
    </row>
    <row r="31" spans="1:24" x14ac:dyDescent="0.25">
      <c r="A31" s="62" t="s">
        <v>7</v>
      </c>
      <c r="B31" s="62" t="s">
        <v>202</v>
      </c>
      <c r="C31" s="72">
        <f t="shared" ref="C31:C94" si="11">SUMIFS(X:X,W:W,B31)</f>
        <v>0</v>
      </c>
      <c r="D31" s="64">
        <f t="shared" ref="D31:D94" si="12">IF(H31&gt;I31,ROUND((C31*0.6*$E$131),0)+K31,ROUND((C31*0.6*$E$131),0)+K31)</f>
        <v>0</v>
      </c>
      <c r="E31" s="3">
        <f t="shared" ref="E31:E94" si="13">ROUND((C31*0.35*$E$131),0)</f>
        <v>0</v>
      </c>
      <c r="F31" s="3">
        <f t="shared" ref="F31:F94" si="14">ROUND((C31*0.05*$E$131),0)</f>
        <v>0</v>
      </c>
      <c r="G31" s="3">
        <f t="shared" ref="G31:G94" si="15">SUM(D31:F31)</f>
        <v>0</v>
      </c>
      <c r="H31" s="156">
        <f t="shared" ref="H31:H94" si="16">ROUNDUP((C31*$E$131),0)</f>
        <v>0</v>
      </c>
      <c r="I31" s="155">
        <f t="shared" ref="I31:I94" si="17">J31+E31+F31</f>
        <v>0</v>
      </c>
      <c r="J31" s="95">
        <f t="shared" ref="J31:J94" si="18">ROUND((C31*0.6*$E$131),0)</f>
        <v>0</v>
      </c>
      <c r="K31" s="155">
        <f t="shared" ref="K31:K94" si="19">H31-I31</f>
        <v>0</v>
      </c>
      <c r="V31" s="87" t="s">
        <v>300</v>
      </c>
      <c r="X31" s="87">
        <v>37</v>
      </c>
    </row>
    <row r="32" spans="1:24" x14ac:dyDescent="0.25">
      <c r="A32" s="62" t="s">
        <v>7</v>
      </c>
      <c r="B32" s="62" t="s">
        <v>203</v>
      </c>
      <c r="C32" s="72">
        <f t="shared" si="11"/>
        <v>3</v>
      </c>
      <c r="D32" s="64">
        <f t="shared" si="12"/>
        <v>1</v>
      </c>
      <c r="E32" s="3">
        <f t="shared" si="13"/>
        <v>0</v>
      </c>
      <c r="F32" s="3">
        <f t="shared" si="14"/>
        <v>0</v>
      </c>
      <c r="G32" s="3">
        <f t="shared" si="15"/>
        <v>1</v>
      </c>
      <c r="H32" s="156">
        <f t="shared" si="16"/>
        <v>1</v>
      </c>
      <c r="I32" s="155">
        <f t="shared" si="17"/>
        <v>0</v>
      </c>
      <c r="J32" s="95">
        <f t="shared" si="18"/>
        <v>0</v>
      </c>
      <c r="K32" s="155">
        <f t="shared" si="19"/>
        <v>1</v>
      </c>
      <c r="V32" s="87" t="s">
        <v>8</v>
      </c>
      <c r="W32" s="87" t="s">
        <v>206</v>
      </c>
      <c r="X32" s="87">
        <v>4</v>
      </c>
    </row>
    <row r="33" spans="1:24" x14ac:dyDescent="0.25">
      <c r="A33" s="62" t="s">
        <v>7</v>
      </c>
      <c r="B33" s="62" t="s">
        <v>204</v>
      </c>
      <c r="C33" s="72">
        <f t="shared" si="11"/>
        <v>2</v>
      </c>
      <c r="D33" s="64">
        <f t="shared" si="12"/>
        <v>1</v>
      </c>
      <c r="E33" s="3">
        <f t="shared" si="13"/>
        <v>0</v>
      </c>
      <c r="F33" s="3">
        <f t="shared" si="14"/>
        <v>0</v>
      </c>
      <c r="G33" s="3">
        <f t="shared" si="15"/>
        <v>1</v>
      </c>
      <c r="H33" s="156">
        <f t="shared" si="16"/>
        <v>1</v>
      </c>
      <c r="I33" s="155">
        <f t="shared" si="17"/>
        <v>0</v>
      </c>
      <c r="J33" s="95">
        <f t="shared" si="18"/>
        <v>0</v>
      </c>
      <c r="K33" s="155">
        <f t="shared" si="19"/>
        <v>1</v>
      </c>
      <c r="W33" s="87" t="s">
        <v>207</v>
      </c>
      <c r="X33" s="87">
        <v>4</v>
      </c>
    </row>
    <row r="34" spans="1:24" x14ac:dyDescent="0.25">
      <c r="A34" s="62" t="s">
        <v>7</v>
      </c>
      <c r="B34" s="62" t="s">
        <v>205</v>
      </c>
      <c r="C34" s="72">
        <f t="shared" si="11"/>
        <v>1</v>
      </c>
      <c r="D34" s="64">
        <f t="shared" si="12"/>
        <v>1</v>
      </c>
      <c r="E34" s="3">
        <f t="shared" si="13"/>
        <v>0</v>
      </c>
      <c r="F34" s="3">
        <f t="shared" si="14"/>
        <v>0</v>
      </c>
      <c r="G34" s="3">
        <f t="shared" si="15"/>
        <v>1</v>
      </c>
      <c r="H34" s="156">
        <f t="shared" si="16"/>
        <v>1</v>
      </c>
      <c r="I34" s="155">
        <f t="shared" si="17"/>
        <v>0</v>
      </c>
      <c r="J34" s="95">
        <f t="shared" si="18"/>
        <v>0</v>
      </c>
      <c r="K34" s="155">
        <f t="shared" si="19"/>
        <v>1</v>
      </c>
      <c r="W34" s="87" t="s">
        <v>208</v>
      </c>
      <c r="X34" s="87">
        <v>4</v>
      </c>
    </row>
    <row r="35" spans="1:24" x14ac:dyDescent="0.25">
      <c r="A35" s="62" t="s">
        <v>8</v>
      </c>
      <c r="B35" s="62" t="s">
        <v>206</v>
      </c>
      <c r="C35" s="72">
        <f t="shared" si="11"/>
        <v>4</v>
      </c>
      <c r="D35" s="64">
        <f t="shared" si="12"/>
        <v>1</v>
      </c>
      <c r="E35" s="3">
        <f t="shared" si="13"/>
        <v>0</v>
      </c>
      <c r="F35" s="3">
        <f t="shared" si="14"/>
        <v>0</v>
      </c>
      <c r="G35" s="3">
        <f t="shared" si="15"/>
        <v>1</v>
      </c>
      <c r="H35" s="156">
        <f t="shared" si="16"/>
        <v>1</v>
      </c>
      <c r="I35" s="155">
        <f t="shared" si="17"/>
        <v>0</v>
      </c>
      <c r="J35" s="95">
        <f t="shared" si="18"/>
        <v>0</v>
      </c>
      <c r="K35" s="155">
        <f t="shared" si="19"/>
        <v>1</v>
      </c>
      <c r="V35" s="87" t="s">
        <v>301</v>
      </c>
      <c r="X35" s="87">
        <v>12</v>
      </c>
    </row>
    <row r="36" spans="1:24" x14ac:dyDescent="0.25">
      <c r="A36" s="62" t="s">
        <v>8</v>
      </c>
      <c r="B36" s="62" t="s">
        <v>207</v>
      </c>
      <c r="C36" s="72">
        <f t="shared" si="11"/>
        <v>4</v>
      </c>
      <c r="D36" s="64">
        <f t="shared" si="12"/>
        <v>1</v>
      </c>
      <c r="E36" s="3">
        <f t="shared" si="13"/>
        <v>0</v>
      </c>
      <c r="F36" s="3">
        <f t="shared" si="14"/>
        <v>0</v>
      </c>
      <c r="G36" s="3">
        <f t="shared" si="15"/>
        <v>1</v>
      </c>
      <c r="H36" s="156">
        <f t="shared" si="16"/>
        <v>1</v>
      </c>
      <c r="I36" s="155">
        <f t="shared" si="17"/>
        <v>0</v>
      </c>
      <c r="J36" s="95">
        <f t="shared" si="18"/>
        <v>0</v>
      </c>
      <c r="K36" s="155">
        <f t="shared" si="19"/>
        <v>1</v>
      </c>
      <c r="V36" s="87" t="s">
        <v>9</v>
      </c>
      <c r="W36" s="87" t="s">
        <v>209</v>
      </c>
      <c r="X36" s="87">
        <v>18</v>
      </c>
    </row>
    <row r="37" spans="1:24" x14ac:dyDescent="0.25">
      <c r="A37" s="62" t="s">
        <v>8</v>
      </c>
      <c r="B37" s="62" t="s">
        <v>208</v>
      </c>
      <c r="C37" s="72">
        <f t="shared" si="11"/>
        <v>4</v>
      </c>
      <c r="D37" s="64">
        <f t="shared" si="12"/>
        <v>1</v>
      </c>
      <c r="E37" s="3">
        <f t="shared" si="13"/>
        <v>0</v>
      </c>
      <c r="F37" s="3">
        <f t="shared" si="14"/>
        <v>0</v>
      </c>
      <c r="G37" s="3">
        <f t="shared" si="15"/>
        <v>1</v>
      </c>
      <c r="H37" s="156">
        <f t="shared" si="16"/>
        <v>1</v>
      </c>
      <c r="I37" s="155">
        <f t="shared" si="17"/>
        <v>0</v>
      </c>
      <c r="J37" s="95">
        <f t="shared" si="18"/>
        <v>0</v>
      </c>
      <c r="K37" s="155">
        <f t="shared" si="19"/>
        <v>1</v>
      </c>
      <c r="W37" s="87" t="s">
        <v>210</v>
      </c>
      <c r="X37" s="87">
        <v>45</v>
      </c>
    </row>
    <row r="38" spans="1:24" x14ac:dyDescent="0.25">
      <c r="A38" s="62" t="s">
        <v>9</v>
      </c>
      <c r="B38" s="62" t="s">
        <v>209</v>
      </c>
      <c r="C38" s="72">
        <f t="shared" si="11"/>
        <v>18</v>
      </c>
      <c r="D38" s="64">
        <f t="shared" si="12"/>
        <v>1</v>
      </c>
      <c r="E38" s="3">
        <f t="shared" si="13"/>
        <v>1</v>
      </c>
      <c r="F38" s="3">
        <f t="shared" si="14"/>
        <v>0</v>
      </c>
      <c r="G38" s="3">
        <f t="shared" si="15"/>
        <v>2</v>
      </c>
      <c r="H38" s="156">
        <f t="shared" si="16"/>
        <v>2</v>
      </c>
      <c r="I38" s="155">
        <f t="shared" si="17"/>
        <v>2</v>
      </c>
      <c r="J38" s="95">
        <f t="shared" si="18"/>
        <v>1</v>
      </c>
      <c r="K38" s="155">
        <f t="shared" si="19"/>
        <v>0</v>
      </c>
      <c r="W38" s="87" t="s">
        <v>211</v>
      </c>
      <c r="X38" s="87">
        <v>12</v>
      </c>
    </row>
    <row r="39" spans="1:24" x14ac:dyDescent="0.25">
      <c r="A39" s="62" t="s">
        <v>9</v>
      </c>
      <c r="B39" s="62" t="s">
        <v>210</v>
      </c>
      <c r="C39" s="72">
        <f t="shared" si="11"/>
        <v>45</v>
      </c>
      <c r="D39" s="64">
        <f t="shared" si="12"/>
        <v>3</v>
      </c>
      <c r="E39" s="3">
        <f t="shared" si="13"/>
        <v>2</v>
      </c>
      <c r="F39" s="3">
        <f t="shared" si="14"/>
        <v>0</v>
      </c>
      <c r="G39" s="3">
        <f t="shared" si="15"/>
        <v>5</v>
      </c>
      <c r="H39" s="156">
        <f t="shared" si="16"/>
        <v>5</v>
      </c>
      <c r="I39" s="155">
        <f t="shared" si="17"/>
        <v>5</v>
      </c>
      <c r="J39" s="95">
        <f t="shared" si="18"/>
        <v>3</v>
      </c>
      <c r="K39" s="155">
        <f t="shared" si="19"/>
        <v>0</v>
      </c>
      <c r="W39" s="87" t="s">
        <v>212</v>
      </c>
      <c r="X39" s="87">
        <v>40</v>
      </c>
    </row>
    <row r="40" spans="1:24" x14ac:dyDescent="0.25">
      <c r="A40" s="62" t="s">
        <v>9</v>
      </c>
      <c r="B40" s="62" t="s">
        <v>211</v>
      </c>
      <c r="C40" s="72">
        <f t="shared" si="11"/>
        <v>12</v>
      </c>
      <c r="D40" s="64">
        <f t="shared" si="12"/>
        <v>2</v>
      </c>
      <c r="E40" s="3">
        <f t="shared" si="13"/>
        <v>0</v>
      </c>
      <c r="F40" s="3">
        <f t="shared" si="14"/>
        <v>0</v>
      </c>
      <c r="G40" s="3">
        <f t="shared" si="15"/>
        <v>2</v>
      </c>
      <c r="H40" s="156">
        <f t="shared" si="16"/>
        <v>2</v>
      </c>
      <c r="I40" s="155">
        <f t="shared" si="17"/>
        <v>1</v>
      </c>
      <c r="J40" s="95">
        <f t="shared" si="18"/>
        <v>1</v>
      </c>
      <c r="K40" s="155">
        <f t="shared" si="19"/>
        <v>1</v>
      </c>
      <c r="W40" s="87" t="s">
        <v>213</v>
      </c>
      <c r="X40" s="87">
        <v>2</v>
      </c>
    </row>
    <row r="41" spans="1:24" x14ac:dyDescent="0.25">
      <c r="A41" s="62" t="s">
        <v>9</v>
      </c>
      <c r="B41" s="62" t="s">
        <v>212</v>
      </c>
      <c r="C41" s="72">
        <f t="shared" si="11"/>
        <v>40</v>
      </c>
      <c r="D41" s="64">
        <f t="shared" si="12"/>
        <v>3</v>
      </c>
      <c r="E41" s="3">
        <f t="shared" si="13"/>
        <v>1</v>
      </c>
      <c r="F41" s="3">
        <f t="shared" si="14"/>
        <v>0</v>
      </c>
      <c r="G41" s="3">
        <f t="shared" si="15"/>
        <v>4</v>
      </c>
      <c r="H41" s="156">
        <f t="shared" si="16"/>
        <v>4</v>
      </c>
      <c r="I41" s="155">
        <f t="shared" si="17"/>
        <v>3</v>
      </c>
      <c r="J41" s="95">
        <f t="shared" si="18"/>
        <v>2</v>
      </c>
      <c r="K41" s="155">
        <f t="shared" si="19"/>
        <v>1</v>
      </c>
      <c r="W41" s="87" t="s">
        <v>214</v>
      </c>
      <c r="X41" s="87">
        <v>1</v>
      </c>
    </row>
    <row r="42" spans="1:24" x14ac:dyDescent="0.25">
      <c r="A42" s="62" t="s">
        <v>9</v>
      </c>
      <c r="B42" s="62" t="s">
        <v>213</v>
      </c>
      <c r="C42" s="72">
        <f t="shared" si="11"/>
        <v>2</v>
      </c>
      <c r="D42" s="64">
        <f t="shared" si="12"/>
        <v>1</v>
      </c>
      <c r="E42" s="3">
        <f t="shared" si="13"/>
        <v>0</v>
      </c>
      <c r="F42" s="3">
        <f t="shared" si="14"/>
        <v>0</v>
      </c>
      <c r="G42" s="3">
        <f t="shared" si="15"/>
        <v>1</v>
      </c>
      <c r="H42" s="156">
        <f t="shared" si="16"/>
        <v>1</v>
      </c>
      <c r="I42" s="155">
        <f t="shared" si="17"/>
        <v>0</v>
      </c>
      <c r="J42" s="95">
        <f t="shared" si="18"/>
        <v>0</v>
      </c>
      <c r="K42" s="155">
        <f t="shared" si="19"/>
        <v>1</v>
      </c>
      <c r="W42" s="87" t="s">
        <v>216</v>
      </c>
      <c r="X42" s="87">
        <v>28</v>
      </c>
    </row>
    <row r="43" spans="1:24" x14ac:dyDescent="0.25">
      <c r="A43" s="62" t="s">
        <v>9</v>
      </c>
      <c r="B43" s="62" t="s">
        <v>214</v>
      </c>
      <c r="C43" s="72">
        <f t="shared" si="11"/>
        <v>1</v>
      </c>
      <c r="D43" s="64">
        <f t="shared" si="12"/>
        <v>1</v>
      </c>
      <c r="E43" s="3">
        <f t="shared" si="13"/>
        <v>0</v>
      </c>
      <c r="F43" s="3">
        <f t="shared" si="14"/>
        <v>0</v>
      </c>
      <c r="G43" s="3">
        <f t="shared" si="15"/>
        <v>1</v>
      </c>
      <c r="H43" s="156">
        <f t="shared" si="16"/>
        <v>1</v>
      </c>
      <c r="I43" s="155">
        <f t="shared" si="17"/>
        <v>0</v>
      </c>
      <c r="J43" s="95">
        <f t="shared" si="18"/>
        <v>0</v>
      </c>
      <c r="K43" s="155">
        <f t="shared" si="19"/>
        <v>1</v>
      </c>
      <c r="W43" s="87" t="s">
        <v>217</v>
      </c>
      <c r="X43" s="87">
        <v>30</v>
      </c>
    </row>
    <row r="44" spans="1:24" x14ac:dyDescent="0.25">
      <c r="A44" s="62" t="s">
        <v>9</v>
      </c>
      <c r="B44" s="62" t="s">
        <v>215</v>
      </c>
      <c r="C44" s="72">
        <f t="shared" si="11"/>
        <v>0</v>
      </c>
      <c r="D44" s="64">
        <f t="shared" si="12"/>
        <v>0</v>
      </c>
      <c r="E44" s="3">
        <f t="shared" si="13"/>
        <v>0</v>
      </c>
      <c r="F44" s="3">
        <f t="shared" si="14"/>
        <v>0</v>
      </c>
      <c r="G44" s="3">
        <f t="shared" si="15"/>
        <v>0</v>
      </c>
      <c r="H44" s="156">
        <f t="shared" si="16"/>
        <v>0</v>
      </c>
      <c r="I44" s="155">
        <f t="shared" si="17"/>
        <v>0</v>
      </c>
      <c r="J44" s="95">
        <f t="shared" si="18"/>
        <v>0</v>
      </c>
      <c r="K44" s="155">
        <f t="shared" si="19"/>
        <v>0</v>
      </c>
      <c r="W44" s="87" t="s">
        <v>218</v>
      </c>
      <c r="X44" s="87">
        <v>1</v>
      </c>
    </row>
    <row r="45" spans="1:24" x14ac:dyDescent="0.25">
      <c r="A45" s="62" t="s">
        <v>9</v>
      </c>
      <c r="B45" s="62" t="s">
        <v>216</v>
      </c>
      <c r="C45" s="72">
        <f t="shared" si="11"/>
        <v>28</v>
      </c>
      <c r="D45" s="64">
        <f t="shared" si="12"/>
        <v>2</v>
      </c>
      <c r="E45" s="3">
        <f t="shared" si="13"/>
        <v>1</v>
      </c>
      <c r="F45" s="3">
        <f t="shared" si="14"/>
        <v>0</v>
      </c>
      <c r="G45" s="3">
        <f t="shared" si="15"/>
        <v>3</v>
      </c>
      <c r="H45" s="156">
        <f t="shared" si="16"/>
        <v>3</v>
      </c>
      <c r="I45" s="155">
        <f t="shared" si="17"/>
        <v>3</v>
      </c>
      <c r="J45" s="95">
        <f t="shared" si="18"/>
        <v>2</v>
      </c>
      <c r="K45" s="155">
        <f t="shared" si="19"/>
        <v>0</v>
      </c>
      <c r="V45" s="87" t="s">
        <v>302</v>
      </c>
      <c r="X45" s="87">
        <v>177</v>
      </c>
    </row>
    <row r="46" spans="1:24" x14ac:dyDescent="0.25">
      <c r="A46" s="62" t="s">
        <v>9</v>
      </c>
      <c r="B46" s="62" t="s">
        <v>217</v>
      </c>
      <c r="C46" s="72">
        <f t="shared" si="11"/>
        <v>30</v>
      </c>
      <c r="D46" s="64">
        <f t="shared" si="12"/>
        <v>2</v>
      </c>
      <c r="E46" s="3">
        <f t="shared" si="13"/>
        <v>1</v>
      </c>
      <c r="F46" s="3">
        <f t="shared" si="14"/>
        <v>0</v>
      </c>
      <c r="G46" s="3">
        <f t="shared" si="15"/>
        <v>3</v>
      </c>
      <c r="H46" s="156">
        <f t="shared" si="16"/>
        <v>3</v>
      </c>
      <c r="I46" s="155">
        <f t="shared" si="17"/>
        <v>3</v>
      </c>
      <c r="J46" s="95">
        <f t="shared" si="18"/>
        <v>2</v>
      </c>
      <c r="K46" s="155">
        <f t="shared" si="19"/>
        <v>0</v>
      </c>
      <c r="V46" s="87" t="s">
        <v>10</v>
      </c>
      <c r="W46" s="87" t="s">
        <v>219</v>
      </c>
      <c r="X46" s="87">
        <v>1</v>
      </c>
    </row>
    <row r="47" spans="1:24" x14ac:dyDescent="0.25">
      <c r="A47" s="62" t="s">
        <v>9</v>
      </c>
      <c r="B47" s="62" t="s">
        <v>218</v>
      </c>
      <c r="C47" s="72">
        <f t="shared" si="11"/>
        <v>1</v>
      </c>
      <c r="D47" s="64">
        <f t="shared" si="12"/>
        <v>1</v>
      </c>
      <c r="E47" s="3">
        <f t="shared" si="13"/>
        <v>0</v>
      </c>
      <c r="F47" s="3">
        <f t="shared" si="14"/>
        <v>0</v>
      </c>
      <c r="G47" s="3">
        <f t="shared" si="15"/>
        <v>1</v>
      </c>
      <c r="H47" s="156">
        <f t="shared" si="16"/>
        <v>1</v>
      </c>
      <c r="I47" s="155">
        <f t="shared" si="17"/>
        <v>0</v>
      </c>
      <c r="J47" s="95">
        <f t="shared" si="18"/>
        <v>0</v>
      </c>
      <c r="K47" s="155">
        <f t="shared" si="19"/>
        <v>1</v>
      </c>
      <c r="W47" s="87" t="s">
        <v>220</v>
      </c>
      <c r="X47" s="87">
        <v>1</v>
      </c>
    </row>
    <row r="48" spans="1:24" x14ac:dyDescent="0.25">
      <c r="A48" s="62" t="s">
        <v>10</v>
      </c>
      <c r="B48" s="62" t="s">
        <v>219</v>
      </c>
      <c r="C48" s="72">
        <f t="shared" si="11"/>
        <v>1</v>
      </c>
      <c r="D48" s="64">
        <f t="shared" si="12"/>
        <v>1</v>
      </c>
      <c r="E48" s="3">
        <f t="shared" si="13"/>
        <v>0</v>
      </c>
      <c r="F48" s="3">
        <f t="shared" si="14"/>
        <v>0</v>
      </c>
      <c r="G48" s="3">
        <f t="shared" si="15"/>
        <v>1</v>
      </c>
      <c r="H48" s="156">
        <f t="shared" si="16"/>
        <v>1</v>
      </c>
      <c r="I48" s="155">
        <f t="shared" si="17"/>
        <v>0</v>
      </c>
      <c r="J48" s="95">
        <f t="shared" si="18"/>
        <v>0</v>
      </c>
      <c r="K48" s="155">
        <f t="shared" si="19"/>
        <v>1</v>
      </c>
      <c r="W48" s="87" t="s">
        <v>221</v>
      </c>
      <c r="X48" s="87">
        <v>2</v>
      </c>
    </row>
    <row r="49" spans="1:24" x14ac:dyDescent="0.25">
      <c r="A49" s="62" t="s">
        <v>10</v>
      </c>
      <c r="B49" s="62" t="s">
        <v>220</v>
      </c>
      <c r="C49" s="72">
        <f t="shared" si="11"/>
        <v>1</v>
      </c>
      <c r="D49" s="64">
        <f t="shared" si="12"/>
        <v>1</v>
      </c>
      <c r="E49" s="3">
        <f t="shared" si="13"/>
        <v>0</v>
      </c>
      <c r="F49" s="3">
        <f t="shared" si="14"/>
        <v>0</v>
      </c>
      <c r="G49" s="3">
        <f t="shared" si="15"/>
        <v>1</v>
      </c>
      <c r="H49" s="156">
        <f t="shared" si="16"/>
        <v>1</v>
      </c>
      <c r="I49" s="155">
        <f t="shared" si="17"/>
        <v>0</v>
      </c>
      <c r="J49" s="95">
        <f t="shared" si="18"/>
        <v>0</v>
      </c>
      <c r="K49" s="155">
        <f t="shared" si="19"/>
        <v>1</v>
      </c>
      <c r="W49" s="87" t="s">
        <v>222</v>
      </c>
      <c r="X49" s="87">
        <v>4</v>
      </c>
    </row>
    <row r="50" spans="1:24" x14ac:dyDescent="0.25">
      <c r="A50" s="62" t="s">
        <v>10</v>
      </c>
      <c r="B50" s="62" t="s">
        <v>221</v>
      </c>
      <c r="C50" s="72">
        <f t="shared" si="11"/>
        <v>2</v>
      </c>
      <c r="D50" s="64">
        <f t="shared" si="12"/>
        <v>1</v>
      </c>
      <c r="E50" s="3">
        <f t="shared" si="13"/>
        <v>0</v>
      </c>
      <c r="F50" s="3">
        <f t="shared" si="14"/>
        <v>0</v>
      </c>
      <c r="G50" s="3">
        <f t="shared" si="15"/>
        <v>1</v>
      </c>
      <c r="H50" s="156">
        <f t="shared" si="16"/>
        <v>1</v>
      </c>
      <c r="I50" s="155">
        <f t="shared" si="17"/>
        <v>0</v>
      </c>
      <c r="J50" s="95">
        <f t="shared" si="18"/>
        <v>0</v>
      </c>
      <c r="K50" s="155">
        <f t="shared" si="19"/>
        <v>1</v>
      </c>
      <c r="W50" s="87" t="s">
        <v>291</v>
      </c>
      <c r="X50" s="87">
        <v>4</v>
      </c>
    </row>
    <row r="51" spans="1:24" x14ac:dyDescent="0.25">
      <c r="A51" s="62" t="s">
        <v>10</v>
      </c>
      <c r="B51" s="62" t="s">
        <v>222</v>
      </c>
      <c r="C51" s="72">
        <f t="shared" si="11"/>
        <v>4</v>
      </c>
      <c r="D51" s="64">
        <f t="shared" si="12"/>
        <v>1</v>
      </c>
      <c r="E51" s="3">
        <f t="shared" si="13"/>
        <v>0</v>
      </c>
      <c r="F51" s="3">
        <f t="shared" si="14"/>
        <v>0</v>
      </c>
      <c r="G51" s="3">
        <f t="shared" si="15"/>
        <v>1</v>
      </c>
      <c r="H51" s="156">
        <f t="shared" si="16"/>
        <v>1</v>
      </c>
      <c r="I51" s="155">
        <f t="shared" si="17"/>
        <v>0</v>
      </c>
      <c r="J51" s="95">
        <f t="shared" si="18"/>
        <v>0</v>
      </c>
      <c r="K51" s="155">
        <f t="shared" si="19"/>
        <v>1</v>
      </c>
      <c r="V51" s="87" t="s">
        <v>313</v>
      </c>
      <c r="X51" s="87">
        <v>12</v>
      </c>
    </row>
    <row r="52" spans="1:24" x14ac:dyDescent="0.25">
      <c r="A52" s="62" t="s">
        <v>10</v>
      </c>
      <c r="B52" s="62" t="s">
        <v>291</v>
      </c>
      <c r="C52" s="72">
        <f t="shared" si="11"/>
        <v>4</v>
      </c>
      <c r="D52" s="64">
        <f t="shared" si="12"/>
        <v>1</v>
      </c>
      <c r="E52" s="3">
        <f t="shared" si="13"/>
        <v>0</v>
      </c>
      <c r="F52" s="3">
        <f t="shared" si="14"/>
        <v>0</v>
      </c>
      <c r="G52" s="3">
        <f t="shared" si="15"/>
        <v>1</v>
      </c>
      <c r="H52" s="156">
        <f t="shared" si="16"/>
        <v>1</v>
      </c>
      <c r="I52" s="155">
        <f t="shared" si="17"/>
        <v>0</v>
      </c>
      <c r="J52" s="95">
        <f t="shared" si="18"/>
        <v>0</v>
      </c>
      <c r="K52" s="155">
        <f t="shared" si="19"/>
        <v>1</v>
      </c>
      <c r="V52" s="87" t="s">
        <v>11</v>
      </c>
      <c r="W52" s="87" t="s">
        <v>223</v>
      </c>
      <c r="X52" s="87">
        <v>2</v>
      </c>
    </row>
    <row r="53" spans="1:24" x14ac:dyDescent="0.25">
      <c r="A53" s="62" t="s">
        <v>11</v>
      </c>
      <c r="B53" s="62" t="s">
        <v>223</v>
      </c>
      <c r="C53" s="72">
        <f t="shared" si="11"/>
        <v>2</v>
      </c>
      <c r="D53" s="64">
        <f t="shared" si="12"/>
        <v>1</v>
      </c>
      <c r="E53" s="3">
        <f t="shared" si="13"/>
        <v>0</v>
      </c>
      <c r="F53" s="3">
        <f t="shared" si="14"/>
        <v>0</v>
      </c>
      <c r="G53" s="3">
        <f t="shared" si="15"/>
        <v>1</v>
      </c>
      <c r="H53" s="156">
        <f t="shared" si="16"/>
        <v>1</v>
      </c>
      <c r="I53" s="155">
        <f t="shared" si="17"/>
        <v>0</v>
      </c>
      <c r="J53" s="95">
        <f t="shared" si="18"/>
        <v>0</v>
      </c>
      <c r="K53" s="155">
        <f t="shared" si="19"/>
        <v>1</v>
      </c>
      <c r="W53" s="87" t="s">
        <v>224</v>
      </c>
      <c r="X53" s="87">
        <v>15</v>
      </c>
    </row>
    <row r="54" spans="1:24" x14ac:dyDescent="0.25">
      <c r="A54" s="62" t="s">
        <v>11</v>
      </c>
      <c r="B54" s="62" t="s">
        <v>224</v>
      </c>
      <c r="C54" s="72">
        <f t="shared" si="11"/>
        <v>15</v>
      </c>
      <c r="D54" s="64">
        <f t="shared" si="12"/>
        <v>1</v>
      </c>
      <c r="E54" s="3">
        <f t="shared" si="13"/>
        <v>1</v>
      </c>
      <c r="F54" s="3">
        <f t="shared" si="14"/>
        <v>0</v>
      </c>
      <c r="G54" s="3">
        <f t="shared" si="15"/>
        <v>2</v>
      </c>
      <c r="H54" s="156">
        <f t="shared" si="16"/>
        <v>2</v>
      </c>
      <c r="I54" s="155">
        <f t="shared" si="17"/>
        <v>2</v>
      </c>
      <c r="J54" s="95">
        <f t="shared" si="18"/>
        <v>1</v>
      </c>
      <c r="K54" s="155">
        <f t="shared" si="19"/>
        <v>0</v>
      </c>
      <c r="W54" s="87" t="s">
        <v>225</v>
      </c>
      <c r="X54" s="87">
        <v>15</v>
      </c>
    </row>
    <row r="55" spans="1:24" x14ac:dyDescent="0.25">
      <c r="A55" s="62" t="s">
        <v>11</v>
      </c>
      <c r="B55" s="62" t="s">
        <v>225</v>
      </c>
      <c r="C55" s="72">
        <f t="shared" si="11"/>
        <v>15</v>
      </c>
      <c r="D55" s="64">
        <f t="shared" si="12"/>
        <v>1</v>
      </c>
      <c r="E55" s="3">
        <f t="shared" si="13"/>
        <v>1</v>
      </c>
      <c r="F55" s="3">
        <f t="shared" si="14"/>
        <v>0</v>
      </c>
      <c r="G55" s="3">
        <f t="shared" si="15"/>
        <v>2</v>
      </c>
      <c r="H55" s="156">
        <f t="shared" si="16"/>
        <v>2</v>
      </c>
      <c r="I55" s="155">
        <f t="shared" si="17"/>
        <v>2</v>
      </c>
      <c r="J55" s="95">
        <f t="shared" si="18"/>
        <v>1</v>
      </c>
      <c r="K55" s="155">
        <f t="shared" si="19"/>
        <v>0</v>
      </c>
      <c r="W55" s="87" t="s">
        <v>227</v>
      </c>
      <c r="X55" s="87">
        <v>15</v>
      </c>
    </row>
    <row r="56" spans="1:24" x14ac:dyDescent="0.25">
      <c r="A56" s="62" t="s">
        <v>11</v>
      </c>
      <c r="B56" s="62" t="s">
        <v>226</v>
      </c>
      <c r="C56" s="72">
        <f t="shared" si="11"/>
        <v>0</v>
      </c>
      <c r="D56" s="64">
        <f t="shared" si="12"/>
        <v>0</v>
      </c>
      <c r="E56" s="3">
        <f t="shared" si="13"/>
        <v>0</v>
      </c>
      <c r="F56" s="3">
        <f t="shared" si="14"/>
        <v>0</v>
      </c>
      <c r="G56" s="3">
        <f t="shared" si="15"/>
        <v>0</v>
      </c>
      <c r="H56" s="156">
        <f t="shared" si="16"/>
        <v>0</v>
      </c>
      <c r="I56" s="155">
        <f t="shared" si="17"/>
        <v>0</v>
      </c>
      <c r="J56" s="95">
        <f t="shared" si="18"/>
        <v>0</v>
      </c>
      <c r="K56" s="155">
        <f t="shared" si="19"/>
        <v>0</v>
      </c>
      <c r="W56" s="87" t="s">
        <v>228</v>
      </c>
      <c r="X56" s="87">
        <v>12</v>
      </c>
    </row>
    <row r="57" spans="1:24" x14ac:dyDescent="0.25">
      <c r="A57" s="62" t="s">
        <v>11</v>
      </c>
      <c r="B57" s="62" t="s">
        <v>227</v>
      </c>
      <c r="C57" s="72">
        <f t="shared" si="11"/>
        <v>15</v>
      </c>
      <c r="D57" s="64">
        <f t="shared" si="12"/>
        <v>1</v>
      </c>
      <c r="E57" s="3">
        <f t="shared" si="13"/>
        <v>1</v>
      </c>
      <c r="F57" s="3">
        <f t="shared" si="14"/>
        <v>0</v>
      </c>
      <c r="G57" s="3">
        <f t="shared" si="15"/>
        <v>2</v>
      </c>
      <c r="H57" s="156">
        <f t="shared" si="16"/>
        <v>2</v>
      </c>
      <c r="I57" s="155">
        <f t="shared" si="17"/>
        <v>2</v>
      </c>
      <c r="J57" s="95">
        <f t="shared" si="18"/>
        <v>1</v>
      </c>
      <c r="K57" s="155">
        <f t="shared" si="19"/>
        <v>0</v>
      </c>
      <c r="W57" s="87" t="s">
        <v>229</v>
      </c>
      <c r="X57" s="87">
        <v>11</v>
      </c>
    </row>
    <row r="58" spans="1:24" x14ac:dyDescent="0.25">
      <c r="A58" s="62" t="s">
        <v>11</v>
      </c>
      <c r="B58" s="62" t="s">
        <v>228</v>
      </c>
      <c r="C58" s="72">
        <f t="shared" si="11"/>
        <v>12</v>
      </c>
      <c r="D58" s="64">
        <f t="shared" si="12"/>
        <v>2</v>
      </c>
      <c r="E58" s="3">
        <f t="shared" si="13"/>
        <v>0</v>
      </c>
      <c r="F58" s="3">
        <f t="shared" si="14"/>
        <v>0</v>
      </c>
      <c r="G58" s="3">
        <f t="shared" si="15"/>
        <v>2</v>
      </c>
      <c r="H58" s="156">
        <f t="shared" si="16"/>
        <v>2</v>
      </c>
      <c r="I58" s="155">
        <f t="shared" si="17"/>
        <v>1</v>
      </c>
      <c r="J58" s="95">
        <f t="shared" si="18"/>
        <v>1</v>
      </c>
      <c r="K58" s="155">
        <f t="shared" si="19"/>
        <v>1</v>
      </c>
      <c r="W58" s="87" t="s">
        <v>230</v>
      </c>
      <c r="X58" s="87">
        <v>3</v>
      </c>
    </row>
    <row r="59" spans="1:24" x14ac:dyDescent="0.25">
      <c r="A59" s="62" t="s">
        <v>11</v>
      </c>
      <c r="B59" s="62" t="s">
        <v>229</v>
      </c>
      <c r="C59" s="72">
        <f t="shared" si="11"/>
        <v>11</v>
      </c>
      <c r="D59" s="64">
        <f t="shared" si="12"/>
        <v>2</v>
      </c>
      <c r="E59" s="3">
        <f t="shared" si="13"/>
        <v>0</v>
      </c>
      <c r="F59" s="3">
        <f t="shared" si="14"/>
        <v>0</v>
      </c>
      <c r="G59" s="3">
        <f t="shared" si="15"/>
        <v>2</v>
      </c>
      <c r="H59" s="156">
        <f t="shared" si="16"/>
        <v>2</v>
      </c>
      <c r="I59" s="155">
        <f t="shared" si="17"/>
        <v>1</v>
      </c>
      <c r="J59" s="95">
        <f t="shared" si="18"/>
        <v>1</v>
      </c>
      <c r="K59" s="155">
        <f t="shared" si="19"/>
        <v>1</v>
      </c>
      <c r="V59" s="87" t="s">
        <v>303</v>
      </c>
      <c r="X59" s="87">
        <v>73</v>
      </c>
    </row>
    <row r="60" spans="1:24" x14ac:dyDescent="0.25">
      <c r="A60" s="62" t="s">
        <v>11</v>
      </c>
      <c r="B60" s="62" t="s">
        <v>230</v>
      </c>
      <c r="C60" s="72">
        <f t="shared" si="11"/>
        <v>3</v>
      </c>
      <c r="D60" s="64">
        <f t="shared" si="12"/>
        <v>1</v>
      </c>
      <c r="E60" s="3">
        <f t="shared" si="13"/>
        <v>0</v>
      </c>
      <c r="F60" s="3">
        <f t="shared" si="14"/>
        <v>0</v>
      </c>
      <c r="G60" s="3">
        <f t="shared" si="15"/>
        <v>1</v>
      </c>
      <c r="H60" s="156">
        <f t="shared" si="16"/>
        <v>1</v>
      </c>
      <c r="I60" s="155">
        <f t="shared" si="17"/>
        <v>0</v>
      </c>
      <c r="J60" s="95">
        <f t="shared" si="18"/>
        <v>0</v>
      </c>
      <c r="K60" s="155">
        <f t="shared" si="19"/>
        <v>1</v>
      </c>
      <c r="V60" s="87" t="s">
        <v>12</v>
      </c>
      <c r="W60" s="87" t="s">
        <v>231</v>
      </c>
      <c r="X60" s="87">
        <v>10</v>
      </c>
    </row>
    <row r="61" spans="1:24" x14ac:dyDescent="0.25">
      <c r="A61" s="62" t="s">
        <v>12</v>
      </c>
      <c r="B61" s="62" t="s">
        <v>231</v>
      </c>
      <c r="C61" s="72">
        <f t="shared" si="11"/>
        <v>10</v>
      </c>
      <c r="D61" s="64">
        <f t="shared" si="12"/>
        <v>1</v>
      </c>
      <c r="E61" s="3">
        <f t="shared" si="13"/>
        <v>0</v>
      </c>
      <c r="F61" s="3">
        <f t="shared" si="14"/>
        <v>0</v>
      </c>
      <c r="G61" s="3">
        <f t="shared" si="15"/>
        <v>1</v>
      </c>
      <c r="H61" s="156">
        <f t="shared" si="16"/>
        <v>1</v>
      </c>
      <c r="I61" s="155">
        <f t="shared" si="17"/>
        <v>1</v>
      </c>
      <c r="J61" s="95">
        <f t="shared" si="18"/>
        <v>1</v>
      </c>
      <c r="K61" s="155">
        <f t="shared" si="19"/>
        <v>0</v>
      </c>
      <c r="W61" s="87" t="s">
        <v>232</v>
      </c>
      <c r="X61" s="87">
        <v>1</v>
      </c>
    </row>
    <row r="62" spans="1:24" x14ac:dyDescent="0.25">
      <c r="A62" s="62" t="s">
        <v>12</v>
      </c>
      <c r="B62" s="62" t="s">
        <v>232</v>
      </c>
      <c r="C62" s="72">
        <f t="shared" si="11"/>
        <v>1</v>
      </c>
      <c r="D62" s="64">
        <f t="shared" si="12"/>
        <v>1</v>
      </c>
      <c r="E62" s="3">
        <f t="shared" si="13"/>
        <v>0</v>
      </c>
      <c r="F62" s="3">
        <f t="shared" si="14"/>
        <v>0</v>
      </c>
      <c r="G62" s="3">
        <f t="shared" si="15"/>
        <v>1</v>
      </c>
      <c r="H62" s="156">
        <f t="shared" si="16"/>
        <v>1</v>
      </c>
      <c r="I62" s="155">
        <f t="shared" si="17"/>
        <v>0</v>
      </c>
      <c r="J62" s="95">
        <f t="shared" si="18"/>
        <v>0</v>
      </c>
      <c r="K62" s="155">
        <f t="shared" si="19"/>
        <v>1</v>
      </c>
      <c r="W62" s="87" t="s">
        <v>233</v>
      </c>
      <c r="X62" s="87">
        <v>10</v>
      </c>
    </row>
    <row r="63" spans="1:24" x14ac:dyDescent="0.25">
      <c r="A63" s="62" t="s">
        <v>12</v>
      </c>
      <c r="B63" s="62" t="s">
        <v>233</v>
      </c>
      <c r="C63" s="72">
        <f t="shared" si="11"/>
        <v>10</v>
      </c>
      <c r="D63" s="64">
        <f t="shared" si="12"/>
        <v>1</v>
      </c>
      <c r="E63" s="3">
        <f t="shared" si="13"/>
        <v>0</v>
      </c>
      <c r="F63" s="3">
        <f t="shared" si="14"/>
        <v>0</v>
      </c>
      <c r="G63" s="3">
        <f t="shared" si="15"/>
        <v>1</v>
      </c>
      <c r="H63" s="156">
        <f t="shared" si="16"/>
        <v>1</v>
      </c>
      <c r="I63" s="155">
        <f t="shared" si="17"/>
        <v>1</v>
      </c>
      <c r="J63" s="95">
        <f t="shared" si="18"/>
        <v>1</v>
      </c>
      <c r="K63" s="155">
        <f t="shared" si="19"/>
        <v>0</v>
      </c>
      <c r="W63" s="87" t="s">
        <v>235</v>
      </c>
      <c r="X63" s="87">
        <v>3</v>
      </c>
    </row>
    <row r="64" spans="1:24" x14ac:dyDescent="0.25">
      <c r="A64" s="62" t="s">
        <v>12</v>
      </c>
      <c r="B64" s="62" t="s">
        <v>234</v>
      </c>
      <c r="C64" s="72">
        <f t="shared" si="11"/>
        <v>0</v>
      </c>
      <c r="D64" s="64">
        <f t="shared" si="12"/>
        <v>0</v>
      </c>
      <c r="E64" s="3">
        <f t="shared" si="13"/>
        <v>0</v>
      </c>
      <c r="F64" s="3">
        <f t="shared" si="14"/>
        <v>0</v>
      </c>
      <c r="G64" s="3">
        <f t="shared" si="15"/>
        <v>0</v>
      </c>
      <c r="H64" s="156">
        <f t="shared" si="16"/>
        <v>0</v>
      </c>
      <c r="I64" s="155">
        <f t="shared" si="17"/>
        <v>0</v>
      </c>
      <c r="J64" s="95">
        <f t="shared" si="18"/>
        <v>0</v>
      </c>
      <c r="K64" s="155">
        <f t="shared" si="19"/>
        <v>0</v>
      </c>
      <c r="V64" s="87" t="s">
        <v>304</v>
      </c>
      <c r="X64" s="87">
        <v>24</v>
      </c>
    </row>
    <row r="65" spans="1:24" x14ac:dyDescent="0.25">
      <c r="A65" s="62" t="s">
        <v>12</v>
      </c>
      <c r="B65" s="62" t="s">
        <v>235</v>
      </c>
      <c r="C65" s="72">
        <f t="shared" si="11"/>
        <v>3</v>
      </c>
      <c r="D65" s="64">
        <f t="shared" si="12"/>
        <v>1</v>
      </c>
      <c r="E65" s="3">
        <f t="shared" si="13"/>
        <v>0</v>
      </c>
      <c r="F65" s="3">
        <f t="shared" si="14"/>
        <v>0</v>
      </c>
      <c r="G65" s="3">
        <f t="shared" si="15"/>
        <v>1</v>
      </c>
      <c r="H65" s="156">
        <f t="shared" si="16"/>
        <v>1</v>
      </c>
      <c r="I65" s="155">
        <f t="shared" si="17"/>
        <v>0</v>
      </c>
      <c r="J65" s="95">
        <f t="shared" si="18"/>
        <v>0</v>
      </c>
      <c r="K65" s="155">
        <f t="shared" si="19"/>
        <v>1</v>
      </c>
      <c r="V65" s="87" t="s">
        <v>13</v>
      </c>
      <c r="W65" s="87" t="s">
        <v>237</v>
      </c>
      <c r="X65" s="87">
        <v>26</v>
      </c>
    </row>
    <row r="66" spans="1:24" x14ac:dyDescent="0.25">
      <c r="A66" s="62" t="s">
        <v>13</v>
      </c>
      <c r="B66" s="62" t="s">
        <v>236</v>
      </c>
      <c r="C66" s="72">
        <f t="shared" si="11"/>
        <v>0</v>
      </c>
      <c r="D66" s="64">
        <f t="shared" si="12"/>
        <v>0</v>
      </c>
      <c r="E66" s="3">
        <f t="shared" si="13"/>
        <v>0</v>
      </c>
      <c r="F66" s="3">
        <f t="shared" si="14"/>
        <v>0</v>
      </c>
      <c r="G66" s="3">
        <f t="shared" si="15"/>
        <v>0</v>
      </c>
      <c r="H66" s="156">
        <f t="shared" si="16"/>
        <v>0</v>
      </c>
      <c r="I66" s="155">
        <f t="shared" si="17"/>
        <v>0</v>
      </c>
      <c r="J66" s="95">
        <f t="shared" si="18"/>
        <v>0</v>
      </c>
      <c r="K66" s="155">
        <f t="shared" si="19"/>
        <v>0</v>
      </c>
      <c r="W66" s="87" t="s">
        <v>238</v>
      </c>
      <c r="X66" s="87">
        <v>3</v>
      </c>
    </row>
    <row r="67" spans="1:24" x14ac:dyDescent="0.25">
      <c r="A67" s="62" t="s">
        <v>13</v>
      </c>
      <c r="B67" s="62" t="s">
        <v>237</v>
      </c>
      <c r="C67" s="72">
        <f t="shared" si="11"/>
        <v>26</v>
      </c>
      <c r="D67" s="64">
        <f t="shared" si="12"/>
        <v>2</v>
      </c>
      <c r="E67" s="3">
        <f t="shared" si="13"/>
        <v>1</v>
      </c>
      <c r="F67" s="3">
        <f t="shared" si="14"/>
        <v>0</v>
      </c>
      <c r="G67" s="3">
        <f t="shared" si="15"/>
        <v>3</v>
      </c>
      <c r="H67" s="156">
        <f t="shared" si="16"/>
        <v>3</v>
      </c>
      <c r="I67" s="155">
        <f t="shared" si="17"/>
        <v>3</v>
      </c>
      <c r="J67" s="95">
        <f t="shared" si="18"/>
        <v>2</v>
      </c>
      <c r="K67" s="155">
        <f t="shared" si="19"/>
        <v>0</v>
      </c>
      <c r="W67" s="87" t="s">
        <v>239</v>
      </c>
      <c r="X67" s="87">
        <v>1</v>
      </c>
    </row>
    <row r="68" spans="1:24" x14ac:dyDescent="0.25">
      <c r="A68" s="62" t="s">
        <v>13</v>
      </c>
      <c r="B68" s="62" t="s">
        <v>238</v>
      </c>
      <c r="C68" s="72">
        <f t="shared" si="11"/>
        <v>3</v>
      </c>
      <c r="D68" s="64">
        <f t="shared" si="12"/>
        <v>1</v>
      </c>
      <c r="E68" s="3">
        <f t="shared" si="13"/>
        <v>0</v>
      </c>
      <c r="F68" s="3">
        <f t="shared" si="14"/>
        <v>0</v>
      </c>
      <c r="G68" s="3">
        <f t="shared" si="15"/>
        <v>1</v>
      </c>
      <c r="H68" s="156">
        <f t="shared" si="16"/>
        <v>1</v>
      </c>
      <c r="I68" s="155">
        <f t="shared" si="17"/>
        <v>0</v>
      </c>
      <c r="J68" s="95">
        <f t="shared" si="18"/>
        <v>0</v>
      </c>
      <c r="K68" s="155">
        <f t="shared" si="19"/>
        <v>1</v>
      </c>
      <c r="V68" s="87" t="s">
        <v>305</v>
      </c>
      <c r="X68" s="87">
        <v>30</v>
      </c>
    </row>
    <row r="69" spans="1:24" x14ac:dyDescent="0.25">
      <c r="A69" s="62" t="s">
        <v>13</v>
      </c>
      <c r="B69" s="62" t="s">
        <v>239</v>
      </c>
      <c r="C69" s="72">
        <f t="shared" si="11"/>
        <v>1</v>
      </c>
      <c r="D69" s="64">
        <f t="shared" si="12"/>
        <v>1</v>
      </c>
      <c r="E69" s="3">
        <f t="shared" si="13"/>
        <v>0</v>
      </c>
      <c r="F69" s="3">
        <f t="shared" si="14"/>
        <v>0</v>
      </c>
      <c r="G69" s="3">
        <f t="shared" si="15"/>
        <v>1</v>
      </c>
      <c r="H69" s="156">
        <f t="shared" si="16"/>
        <v>1</v>
      </c>
      <c r="I69" s="155">
        <f t="shared" si="17"/>
        <v>0</v>
      </c>
      <c r="J69" s="95">
        <f t="shared" si="18"/>
        <v>0</v>
      </c>
      <c r="K69" s="155">
        <f t="shared" si="19"/>
        <v>1</v>
      </c>
      <c r="V69" s="87" t="s">
        <v>14</v>
      </c>
      <c r="W69" s="87" t="s">
        <v>240</v>
      </c>
      <c r="X69" s="87">
        <v>1</v>
      </c>
    </row>
    <row r="70" spans="1:24" x14ac:dyDescent="0.25">
      <c r="A70" s="62" t="s">
        <v>14</v>
      </c>
      <c r="B70" s="62" t="s">
        <v>293</v>
      </c>
      <c r="C70" s="72">
        <f t="shared" si="11"/>
        <v>0</v>
      </c>
      <c r="D70" s="64">
        <f t="shared" si="12"/>
        <v>0</v>
      </c>
      <c r="E70" s="3">
        <f t="shared" si="13"/>
        <v>0</v>
      </c>
      <c r="F70" s="3">
        <f t="shared" si="14"/>
        <v>0</v>
      </c>
      <c r="G70" s="3">
        <f t="shared" si="15"/>
        <v>0</v>
      </c>
      <c r="H70" s="156">
        <f t="shared" si="16"/>
        <v>0</v>
      </c>
      <c r="I70" s="155">
        <f t="shared" si="17"/>
        <v>0</v>
      </c>
      <c r="J70" s="95">
        <f t="shared" si="18"/>
        <v>0</v>
      </c>
      <c r="K70" s="155">
        <f t="shared" si="19"/>
        <v>0</v>
      </c>
      <c r="W70" s="87" t="s">
        <v>241</v>
      </c>
      <c r="X70" s="87">
        <v>2</v>
      </c>
    </row>
    <row r="71" spans="1:24" x14ac:dyDescent="0.25">
      <c r="A71" s="62" t="s">
        <v>14</v>
      </c>
      <c r="B71" s="62" t="s">
        <v>294</v>
      </c>
      <c r="C71" s="72">
        <f t="shared" si="11"/>
        <v>0</v>
      </c>
      <c r="D71" s="64">
        <f t="shared" si="12"/>
        <v>0</v>
      </c>
      <c r="E71" s="3">
        <f t="shared" si="13"/>
        <v>0</v>
      </c>
      <c r="F71" s="3">
        <f t="shared" si="14"/>
        <v>0</v>
      </c>
      <c r="G71" s="3">
        <f t="shared" si="15"/>
        <v>0</v>
      </c>
      <c r="H71" s="156">
        <f t="shared" si="16"/>
        <v>0</v>
      </c>
      <c r="I71" s="155">
        <f t="shared" si="17"/>
        <v>0</v>
      </c>
      <c r="J71" s="95">
        <f t="shared" si="18"/>
        <v>0</v>
      </c>
      <c r="K71" s="155">
        <f t="shared" si="19"/>
        <v>0</v>
      </c>
      <c r="W71" s="87" t="s">
        <v>242</v>
      </c>
      <c r="X71" s="87">
        <v>1</v>
      </c>
    </row>
    <row r="72" spans="1:24" x14ac:dyDescent="0.25">
      <c r="A72" s="62" t="s">
        <v>14</v>
      </c>
      <c r="B72" s="62" t="s">
        <v>240</v>
      </c>
      <c r="C72" s="72">
        <f t="shared" si="11"/>
        <v>1</v>
      </c>
      <c r="D72" s="64">
        <f t="shared" si="12"/>
        <v>1</v>
      </c>
      <c r="E72" s="3">
        <f t="shared" si="13"/>
        <v>0</v>
      </c>
      <c r="F72" s="3">
        <f t="shared" si="14"/>
        <v>0</v>
      </c>
      <c r="G72" s="3">
        <f t="shared" si="15"/>
        <v>1</v>
      </c>
      <c r="H72" s="156">
        <f t="shared" si="16"/>
        <v>1</v>
      </c>
      <c r="I72" s="155">
        <f t="shared" si="17"/>
        <v>0</v>
      </c>
      <c r="J72" s="95">
        <f t="shared" si="18"/>
        <v>0</v>
      </c>
      <c r="K72" s="155">
        <f t="shared" si="19"/>
        <v>1</v>
      </c>
      <c r="W72" s="87" t="s">
        <v>246</v>
      </c>
      <c r="X72" s="87">
        <v>1</v>
      </c>
    </row>
    <row r="73" spans="1:24" x14ac:dyDescent="0.25">
      <c r="A73" s="62" t="s">
        <v>14</v>
      </c>
      <c r="B73" s="62" t="s">
        <v>241</v>
      </c>
      <c r="C73" s="72">
        <f t="shared" si="11"/>
        <v>2</v>
      </c>
      <c r="D73" s="64">
        <f t="shared" si="12"/>
        <v>1</v>
      </c>
      <c r="E73" s="3">
        <f t="shared" si="13"/>
        <v>0</v>
      </c>
      <c r="F73" s="3">
        <f t="shared" si="14"/>
        <v>0</v>
      </c>
      <c r="G73" s="3">
        <f t="shared" si="15"/>
        <v>1</v>
      </c>
      <c r="H73" s="156">
        <f t="shared" si="16"/>
        <v>1</v>
      </c>
      <c r="I73" s="155">
        <f t="shared" si="17"/>
        <v>0</v>
      </c>
      <c r="J73" s="95">
        <f t="shared" si="18"/>
        <v>0</v>
      </c>
      <c r="K73" s="155">
        <f t="shared" si="19"/>
        <v>1</v>
      </c>
      <c r="W73" s="87" t="s">
        <v>247</v>
      </c>
      <c r="X73" s="87">
        <v>5</v>
      </c>
    </row>
    <row r="74" spans="1:24" x14ac:dyDescent="0.25">
      <c r="A74" s="62" t="s">
        <v>14</v>
      </c>
      <c r="B74" s="62" t="s">
        <v>242</v>
      </c>
      <c r="C74" s="72">
        <f t="shared" si="11"/>
        <v>1</v>
      </c>
      <c r="D74" s="64">
        <f t="shared" si="12"/>
        <v>1</v>
      </c>
      <c r="E74" s="3">
        <f t="shared" si="13"/>
        <v>0</v>
      </c>
      <c r="F74" s="3">
        <f t="shared" si="14"/>
        <v>0</v>
      </c>
      <c r="G74" s="3">
        <f t="shared" si="15"/>
        <v>1</v>
      </c>
      <c r="H74" s="156">
        <f t="shared" si="16"/>
        <v>1</v>
      </c>
      <c r="I74" s="155">
        <f t="shared" si="17"/>
        <v>0</v>
      </c>
      <c r="J74" s="95">
        <f t="shared" si="18"/>
        <v>0</v>
      </c>
      <c r="K74" s="155">
        <f t="shared" si="19"/>
        <v>1</v>
      </c>
      <c r="W74" s="87" t="s">
        <v>248</v>
      </c>
      <c r="X74" s="87">
        <v>5</v>
      </c>
    </row>
    <row r="75" spans="1:24" x14ac:dyDescent="0.25">
      <c r="A75" s="62" t="s">
        <v>14</v>
      </c>
      <c r="B75" s="62" t="s">
        <v>243</v>
      </c>
      <c r="C75" s="72">
        <f t="shared" si="11"/>
        <v>0</v>
      </c>
      <c r="D75" s="64">
        <f t="shared" si="12"/>
        <v>0</v>
      </c>
      <c r="E75" s="3">
        <f t="shared" si="13"/>
        <v>0</v>
      </c>
      <c r="F75" s="3">
        <f t="shared" si="14"/>
        <v>0</v>
      </c>
      <c r="G75" s="3">
        <f t="shared" si="15"/>
        <v>0</v>
      </c>
      <c r="H75" s="156">
        <f t="shared" si="16"/>
        <v>0</v>
      </c>
      <c r="I75" s="155">
        <f t="shared" si="17"/>
        <v>0</v>
      </c>
      <c r="J75" s="95">
        <f t="shared" si="18"/>
        <v>0</v>
      </c>
      <c r="K75" s="155">
        <f t="shared" si="19"/>
        <v>0</v>
      </c>
      <c r="W75" s="87" t="s">
        <v>249</v>
      </c>
      <c r="X75" s="87">
        <v>3</v>
      </c>
    </row>
    <row r="76" spans="1:24" x14ac:dyDescent="0.25">
      <c r="A76" s="62" t="s">
        <v>14</v>
      </c>
      <c r="B76" s="62" t="s">
        <v>244</v>
      </c>
      <c r="C76" s="72">
        <f t="shared" si="11"/>
        <v>0</v>
      </c>
      <c r="D76" s="64">
        <f t="shared" si="12"/>
        <v>0</v>
      </c>
      <c r="E76" s="3">
        <f t="shared" si="13"/>
        <v>0</v>
      </c>
      <c r="F76" s="3">
        <f t="shared" si="14"/>
        <v>0</v>
      </c>
      <c r="G76" s="3">
        <f t="shared" si="15"/>
        <v>0</v>
      </c>
      <c r="H76" s="156">
        <f t="shared" si="16"/>
        <v>0</v>
      </c>
      <c r="I76" s="155">
        <f t="shared" si="17"/>
        <v>0</v>
      </c>
      <c r="J76" s="95">
        <f t="shared" si="18"/>
        <v>0</v>
      </c>
      <c r="K76" s="155">
        <f t="shared" si="19"/>
        <v>0</v>
      </c>
      <c r="W76" s="87" t="s">
        <v>250</v>
      </c>
      <c r="X76" s="87">
        <v>1</v>
      </c>
    </row>
    <row r="77" spans="1:24" x14ac:dyDescent="0.25">
      <c r="A77" s="62" t="s">
        <v>14</v>
      </c>
      <c r="B77" s="62" t="s">
        <v>245</v>
      </c>
      <c r="C77" s="72">
        <f t="shared" si="11"/>
        <v>0</v>
      </c>
      <c r="D77" s="64">
        <f t="shared" si="12"/>
        <v>0</v>
      </c>
      <c r="E77" s="3">
        <f t="shared" si="13"/>
        <v>0</v>
      </c>
      <c r="F77" s="3">
        <f t="shared" si="14"/>
        <v>0</v>
      </c>
      <c r="G77" s="3">
        <f t="shared" si="15"/>
        <v>0</v>
      </c>
      <c r="H77" s="156">
        <f t="shared" si="16"/>
        <v>0</v>
      </c>
      <c r="I77" s="155">
        <f t="shared" si="17"/>
        <v>0</v>
      </c>
      <c r="J77" s="95">
        <f t="shared" si="18"/>
        <v>0</v>
      </c>
      <c r="K77" s="155">
        <f t="shared" si="19"/>
        <v>0</v>
      </c>
      <c r="V77" s="87" t="s">
        <v>306</v>
      </c>
      <c r="X77" s="87">
        <v>19</v>
      </c>
    </row>
    <row r="78" spans="1:24" x14ac:dyDescent="0.25">
      <c r="A78" s="62" t="s">
        <v>14</v>
      </c>
      <c r="B78" s="62" t="s">
        <v>246</v>
      </c>
      <c r="C78" s="72">
        <f t="shared" si="11"/>
        <v>1</v>
      </c>
      <c r="D78" s="64">
        <f t="shared" si="12"/>
        <v>1</v>
      </c>
      <c r="E78" s="3">
        <f t="shared" si="13"/>
        <v>0</v>
      </c>
      <c r="F78" s="3">
        <f t="shared" si="14"/>
        <v>0</v>
      </c>
      <c r="G78" s="3">
        <f t="shared" si="15"/>
        <v>1</v>
      </c>
      <c r="H78" s="156">
        <f t="shared" si="16"/>
        <v>1</v>
      </c>
      <c r="I78" s="155">
        <f t="shared" si="17"/>
        <v>0</v>
      </c>
      <c r="J78" s="95">
        <f t="shared" si="18"/>
        <v>0</v>
      </c>
      <c r="K78" s="155">
        <f t="shared" si="19"/>
        <v>1</v>
      </c>
      <c r="V78" s="87" t="s">
        <v>15</v>
      </c>
      <c r="W78" s="87" t="s">
        <v>251</v>
      </c>
      <c r="X78" s="87">
        <v>4</v>
      </c>
    </row>
    <row r="79" spans="1:24" x14ac:dyDescent="0.25">
      <c r="A79" s="62" t="s">
        <v>14</v>
      </c>
      <c r="B79" s="62" t="s">
        <v>247</v>
      </c>
      <c r="C79" s="72">
        <f t="shared" si="11"/>
        <v>5</v>
      </c>
      <c r="D79" s="64">
        <f t="shared" si="12"/>
        <v>1</v>
      </c>
      <c r="E79" s="3">
        <f t="shared" si="13"/>
        <v>0</v>
      </c>
      <c r="F79" s="3">
        <f t="shared" si="14"/>
        <v>0</v>
      </c>
      <c r="G79" s="3">
        <f t="shared" si="15"/>
        <v>1</v>
      </c>
      <c r="H79" s="156">
        <f t="shared" si="16"/>
        <v>1</v>
      </c>
      <c r="I79" s="155">
        <f t="shared" si="17"/>
        <v>0</v>
      </c>
      <c r="J79" s="95">
        <f t="shared" si="18"/>
        <v>0</v>
      </c>
      <c r="K79" s="155">
        <f t="shared" si="19"/>
        <v>1</v>
      </c>
      <c r="W79" s="87" t="s">
        <v>252</v>
      </c>
      <c r="X79" s="87">
        <v>34</v>
      </c>
    </row>
    <row r="80" spans="1:24" x14ac:dyDescent="0.25">
      <c r="A80" s="62" t="s">
        <v>14</v>
      </c>
      <c r="B80" s="62" t="s">
        <v>248</v>
      </c>
      <c r="C80" s="72">
        <f t="shared" si="11"/>
        <v>5</v>
      </c>
      <c r="D80" s="64">
        <f t="shared" si="12"/>
        <v>1</v>
      </c>
      <c r="E80" s="3">
        <f t="shared" si="13"/>
        <v>0</v>
      </c>
      <c r="F80" s="3">
        <f t="shared" si="14"/>
        <v>0</v>
      </c>
      <c r="G80" s="3">
        <f t="shared" si="15"/>
        <v>1</v>
      </c>
      <c r="H80" s="156">
        <f t="shared" si="16"/>
        <v>1</v>
      </c>
      <c r="I80" s="155">
        <f t="shared" si="17"/>
        <v>0</v>
      </c>
      <c r="J80" s="95">
        <f t="shared" si="18"/>
        <v>0</v>
      </c>
      <c r="K80" s="155">
        <f t="shared" si="19"/>
        <v>1</v>
      </c>
      <c r="W80" s="87" t="s">
        <v>253</v>
      </c>
      <c r="X80" s="87">
        <v>6</v>
      </c>
    </row>
    <row r="81" spans="1:24" x14ac:dyDescent="0.25">
      <c r="A81" s="62" t="s">
        <v>14</v>
      </c>
      <c r="B81" s="62" t="s">
        <v>249</v>
      </c>
      <c r="C81" s="72">
        <f t="shared" si="11"/>
        <v>3</v>
      </c>
      <c r="D81" s="64">
        <f t="shared" si="12"/>
        <v>1</v>
      </c>
      <c r="E81" s="3">
        <f t="shared" si="13"/>
        <v>0</v>
      </c>
      <c r="F81" s="3">
        <f t="shared" si="14"/>
        <v>0</v>
      </c>
      <c r="G81" s="3">
        <f t="shared" si="15"/>
        <v>1</v>
      </c>
      <c r="H81" s="156">
        <f t="shared" si="16"/>
        <v>1</v>
      </c>
      <c r="I81" s="155">
        <f t="shared" si="17"/>
        <v>0</v>
      </c>
      <c r="J81" s="95">
        <f t="shared" si="18"/>
        <v>0</v>
      </c>
      <c r="K81" s="155">
        <f t="shared" si="19"/>
        <v>1</v>
      </c>
      <c r="W81" s="87" t="s">
        <v>254</v>
      </c>
      <c r="X81" s="87">
        <v>44</v>
      </c>
    </row>
    <row r="82" spans="1:24" x14ac:dyDescent="0.25">
      <c r="A82" s="62" t="s">
        <v>14</v>
      </c>
      <c r="B82" s="62" t="s">
        <v>250</v>
      </c>
      <c r="C82" s="72">
        <f t="shared" si="11"/>
        <v>1</v>
      </c>
      <c r="D82" s="64">
        <f t="shared" si="12"/>
        <v>1</v>
      </c>
      <c r="E82" s="3">
        <f t="shared" si="13"/>
        <v>0</v>
      </c>
      <c r="F82" s="3">
        <f t="shared" si="14"/>
        <v>0</v>
      </c>
      <c r="G82" s="3">
        <f t="shared" si="15"/>
        <v>1</v>
      </c>
      <c r="H82" s="156">
        <f t="shared" si="16"/>
        <v>1</v>
      </c>
      <c r="I82" s="155">
        <f t="shared" si="17"/>
        <v>0</v>
      </c>
      <c r="J82" s="95">
        <f t="shared" si="18"/>
        <v>0</v>
      </c>
      <c r="K82" s="155">
        <f t="shared" si="19"/>
        <v>1</v>
      </c>
      <c r="W82" s="87" t="s">
        <v>255</v>
      </c>
      <c r="X82" s="87">
        <v>22</v>
      </c>
    </row>
    <row r="83" spans="1:24" x14ac:dyDescent="0.25">
      <c r="A83" s="62" t="s">
        <v>15</v>
      </c>
      <c r="B83" s="62" t="s">
        <v>251</v>
      </c>
      <c r="C83" s="72">
        <f t="shared" si="11"/>
        <v>4</v>
      </c>
      <c r="D83" s="64">
        <f t="shared" si="12"/>
        <v>1</v>
      </c>
      <c r="E83" s="3">
        <f t="shared" si="13"/>
        <v>0</v>
      </c>
      <c r="F83" s="3">
        <f t="shared" si="14"/>
        <v>0</v>
      </c>
      <c r="G83" s="3">
        <f t="shared" si="15"/>
        <v>1</v>
      </c>
      <c r="H83" s="156">
        <f t="shared" si="16"/>
        <v>1</v>
      </c>
      <c r="I83" s="155">
        <f t="shared" si="17"/>
        <v>0</v>
      </c>
      <c r="J83" s="95">
        <f t="shared" si="18"/>
        <v>0</v>
      </c>
      <c r="K83" s="155">
        <f t="shared" si="19"/>
        <v>1</v>
      </c>
      <c r="W83" s="87" t="s">
        <v>256</v>
      </c>
      <c r="X83" s="87">
        <v>11</v>
      </c>
    </row>
    <row r="84" spans="1:24" x14ac:dyDescent="0.25">
      <c r="A84" s="62" t="s">
        <v>15</v>
      </c>
      <c r="B84" s="62" t="s">
        <v>252</v>
      </c>
      <c r="C84" s="72">
        <f t="shared" si="11"/>
        <v>34</v>
      </c>
      <c r="D84" s="64">
        <f t="shared" si="12"/>
        <v>3</v>
      </c>
      <c r="E84" s="3">
        <f t="shared" si="13"/>
        <v>1</v>
      </c>
      <c r="F84" s="3">
        <f t="shared" si="14"/>
        <v>0</v>
      </c>
      <c r="G84" s="3">
        <f t="shared" si="15"/>
        <v>4</v>
      </c>
      <c r="H84" s="156">
        <f t="shared" si="16"/>
        <v>4</v>
      </c>
      <c r="I84" s="155">
        <f t="shared" si="17"/>
        <v>3</v>
      </c>
      <c r="J84" s="95">
        <f t="shared" si="18"/>
        <v>2</v>
      </c>
      <c r="K84" s="155">
        <f t="shared" si="19"/>
        <v>1</v>
      </c>
      <c r="V84" s="87" t="s">
        <v>307</v>
      </c>
      <c r="X84" s="87">
        <v>121</v>
      </c>
    </row>
    <row r="85" spans="1:24" x14ac:dyDescent="0.25">
      <c r="A85" s="62" t="s">
        <v>15</v>
      </c>
      <c r="B85" s="62" t="s">
        <v>253</v>
      </c>
      <c r="C85" s="72">
        <f t="shared" si="11"/>
        <v>6</v>
      </c>
      <c r="D85" s="64">
        <f t="shared" si="12"/>
        <v>1</v>
      </c>
      <c r="E85" s="3">
        <f t="shared" si="13"/>
        <v>0</v>
      </c>
      <c r="F85" s="3">
        <f t="shared" si="14"/>
        <v>0</v>
      </c>
      <c r="G85" s="3">
        <f t="shared" si="15"/>
        <v>1</v>
      </c>
      <c r="H85" s="156">
        <f t="shared" si="16"/>
        <v>1</v>
      </c>
      <c r="I85" s="155">
        <f t="shared" si="17"/>
        <v>0</v>
      </c>
      <c r="J85" s="95">
        <f t="shared" si="18"/>
        <v>0</v>
      </c>
      <c r="K85" s="155">
        <f t="shared" si="19"/>
        <v>1</v>
      </c>
      <c r="V85" s="87" t="s">
        <v>16</v>
      </c>
      <c r="W85" s="87" t="s">
        <v>257</v>
      </c>
      <c r="X85" s="87">
        <v>1</v>
      </c>
    </row>
    <row r="86" spans="1:24" x14ac:dyDescent="0.25">
      <c r="A86" s="62" t="s">
        <v>15</v>
      </c>
      <c r="B86" s="62" t="s">
        <v>254</v>
      </c>
      <c r="C86" s="72">
        <f t="shared" si="11"/>
        <v>44</v>
      </c>
      <c r="D86" s="64">
        <f t="shared" si="12"/>
        <v>3</v>
      </c>
      <c r="E86" s="3">
        <f t="shared" si="13"/>
        <v>2</v>
      </c>
      <c r="F86" s="3">
        <f t="shared" si="14"/>
        <v>0</v>
      </c>
      <c r="G86" s="3">
        <f t="shared" si="15"/>
        <v>5</v>
      </c>
      <c r="H86" s="156">
        <f t="shared" si="16"/>
        <v>5</v>
      </c>
      <c r="I86" s="155">
        <f t="shared" si="17"/>
        <v>5</v>
      </c>
      <c r="J86" s="95">
        <f t="shared" si="18"/>
        <v>3</v>
      </c>
      <c r="K86" s="155">
        <f t="shared" si="19"/>
        <v>0</v>
      </c>
      <c r="W86" s="87" t="s">
        <v>259</v>
      </c>
      <c r="X86" s="87">
        <v>2</v>
      </c>
    </row>
    <row r="87" spans="1:24" x14ac:dyDescent="0.25">
      <c r="A87" s="62" t="s">
        <v>15</v>
      </c>
      <c r="B87" s="62" t="s">
        <v>255</v>
      </c>
      <c r="C87" s="72">
        <f t="shared" si="11"/>
        <v>22</v>
      </c>
      <c r="D87" s="64">
        <f t="shared" si="12"/>
        <v>2</v>
      </c>
      <c r="E87" s="3">
        <f t="shared" si="13"/>
        <v>1</v>
      </c>
      <c r="F87" s="3">
        <f t="shared" si="14"/>
        <v>0</v>
      </c>
      <c r="G87" s="3">
        <f t="shared" si="15"/>
        <v>3</v>
      </c>
      <c r="H87" s="156">
        <f t="shared" si="16"/>
        <v>3</v>
      </c>
      <c r="I87" s="155">
        <f t="shared" si="17"/>
        <v>2</v>
      </c>
      <c r="J87" s="95">
        <f t="shared" si="18"/>
        <v>1</v>
      </c>
      <c r="K87" s="155">
        <f t="shared" si="19"/>
        <v>1</v>
      </c>
      <c r="W87" s="87" t="s">
        <v>260</v>
      </c>
      <c r="X87" s="87">
        <v>1</v>
      </c>
    </row>
    <row r="88" spans="1:24" x14ac:dyDescent="0.25">
      <c r="A88" s="62" t="s">
        <v>15</v>
      </c>
      <c r="B88" s="62" t="s">
        <v>256</v>
      </c>
      <c r="C88" s="72">
        <f t="shared" si="11"/>
        <v>11</v>
      </c>
      <c r="D88" s="64">
        <f t="shared" si="12"/>
        <v>2</v>
      </c>
      <c r="E88" s="3">
        <f t="shared" si="13"/>
        <v>0</v>
      </c>
      <c r="F88" s="3">
        <f t="shared" si="14"/>
        <v>0</v>
      </c>
      <c r="G88" s="3">
        <f t="shared" si="15"/>
        <v>2</v>
      </c>
      <c r="H88" s="156">
        <f t="shared" si="16"/>
        <v>2</v>
      </c>
      <c r="I88" s="155">
        <f t="shared" si="17"/>
        <v>1</v>
      </c>
      <c r="J88" s="95">
        <f t="shared" si="18"/>
        <v>1</v>
      </c>
      <c r="K88" s="155">
        <f t="shared" si="19"/>
        <v>1</v>
      </c>
      <c r="W88" s="87" t="s">
        <v>261</v>
      </c>
      <c r="X88" s="87">
        <v>2</v>
      </c>
    </row>
    <row r="89" spans="1:24" x14ac:dyDescent="0.25">
      <c r="A89" s="62" t="s">
        <v>16</v>
      </c>
      <c r="B89" s="62" t="s">
        <v>257</v>
      </c>
      <c r="C89" s="72">
        <f t="shared" si="11"/>
        <v>1</v>
      </c>
      <c r="D89" s="64">
        <f t="shared" si="12"/>
        <v>1</v>
      </c>
      <c r="E89" s="3">
        <f t="shared" si="13"/>
        <v>0</v>
      </c>
      <c r="F89" s="3">
        <f t="shared" si="14"/>
        <v>0</v>
      </c>
      <c r="G89" s="3">
        <f t="shared" si="15"/>
        <v>1</v>
      </c>
      <c r="H89" s="156">
        <f t="shared" si="16"/>
        <v>1</v>
      </c>
      <c r="I89" s="155">
        <f t="shared" si="17"/>
        <v>0</v>
      </c>
      <c r="J89" s="95">
        <f t="shared" si="18"/>
        <v>0</v>
      </c>
      <c r="K89" s="155">
        <f t="shared" si="19"/>
        <v>1</v>
      </c>
      <c r="W89" s="87" t="s">
        <v>262</v>
      </c>
      <c r="X89" s="87">
        <v>2</v>
      </c>
    </row>
    <row r="90" spans="1:24" x14ac:dyDescent="0.25">
      <c r="A90" s="62" t="s">
        <v>16</v>
      </c>
      <c r="B90" s="62" t="s">
        <v>258</v>
      </c>
      <c r="C90" s="72">
        <f t="shared" si="11"/>
        <v>0</v>
      </c>
      <c r="D90" s="64">
        <f t="shared" si="12"/>
        <v>0</v>
      </c>
      <c r="E90" s="3">
        <f t="shared" si="13"/>
        <v>0</v>
      </c>
      <c r="F90" s="3">
        <f t="shared" si="14"/>
        <v>0</v>
      </c>
      <c r="G90" s="3">
        <f t="shared" si="15"/>
        <v>0</v>
      </c>
      <c r="H90" s="156">
        <f t="shared" si="16"/>
        <v>0</v>
      </c>
      <c r="I90" s="155">
        <f t="shared" si="17"/>
        <v>0</v>
      </c>
      <c r="J90" s="95">
        <f t="shared" si="18"/>
        <v>0</v>
      </c>
      <c r="K90" s="155">
        <f t="shared" si="19"/>
        <v>0</v>
      </c>
      <c r="W90" s="87" t="s">
        <v>264</v>
      </c>
      <c r="X90" s="87">
        <v>1</v>
      </c>
    </row>
    <row r="91" spans="1:24" x14ac:dyDescent="0.25">
      <c r="A91" s="62" t="s">
        <v>16</v>
      </c>
      <c r="B91" s="62" t="s">
        <v>259</v>
      </c>
      <c r="C91" s="72">
        <f t="shared" si="11"/>
        <v>2</v>
      </c>
      <c r="D91" s="64">
        <f t="shared" si="12"/>
        <v>1</v>
      </c>
      <c r="E91" s="3">
        <f t="shared" si="13"/>
        <v>0</v>
      </c>
      <c r="F91" s="3">
        <f t="shared" si="14"/>
        <v>0</v>
      </c>
      <c r="G91" s="3">
        <f t="shared" si="15"/>
        <v>1</v>
      </c>
      <c r="H91" s="156">
        <f t="shared" si="16"/>
        <v>1</v>
      </c>
      <c r="I91" s="155">
        <f t="shared" si="17"/>
        <v>0</v>
      </c>
      <c r="J91" s="95">
        <f t="shared" si="18"/>
        <v>0</v>
      </c>
      <c r="K91" s="155">
        <f t="shared" si="19"/>
        <v>1</v>
      </c>
      <c r="V91" s="87" t="s">
        <v>314</v>
      </c>
      <c r="X91" s="87">
        <v>9</v>
      </c>
    </row>
    <row r="92" spans="1:24" x14ac:dyDescent="0.25">
      <c r="A92" s="62" t="s">
        <v>16</v>
      </c>
      <c r="B92" s="62" t="s">
        <v>260</v>
      </c>
      <c r="C92" s="72">
        <f t="shared" si="11"/>
        <v>1</v>
      </c>
      <c r="D92" s="64">
        <f t="shared" si="12"/>
        <v>1</v>
      </c>
      <c r="E92" s="3">
        <f t="shared" si="13"/>
        <v>0</v>
      </c>
      <c r="F92" s="3">
        <f t="shared" si="14"/>
        <v>0</v>
      </c>
      <c r="G92" s="3">
        <f t="shared" si="15"/>
        <v>1</v>
      </c>
      <c r="H92" s="156">
        <f t="shared" si="16"/>
        <v>1</v>
      </c>
      <c r="I92" s="155">
        <f t="shared" si="17"/>
        <v>0</v>
      </c>
      <c r="J92" s="95">
        <f t="shared" si="18"/>
        <v>0</v>
      </c>
      <c r="K92" s="155">
        <f t="shared" si="19"/>
        <v>1</v>
      </c>
      <c r="V92" s="87" t="s">
        <v>17</v>
      </c>
      <c r="W92" s="87" t="s">
        <v>265</v>
      </c>
      <c r="X92" s="87">
        <v>4</v>
      </c>
    </row>
    <row r="93" spans="1:24" x14ac:dyDescent="0.25">
      <c r="A93" s="62" t="s">
        <v>16</v>
      </c>
      <c r="B93" s="62" t="s">
        <v>261</v>
      </c>
      <c r="C93" s="72">
        <f t="shared" si="11"/>
        <v>2</v>
      </c>
      <c r="D93" s="64">
        <f t="shared" si="12"/>
        <v>1</v>
      </c>
      <c r="E93" s="3">
        <f t="shared" si="13"/>
        <v>0</v>
      </c>
      <c r="F93" s="3">
        <f t="shared" si="14"/>
        <v>0</v>
      </c>
      <c r="G93" s="3">
        <f t="shared" si="15"/>
        <v>1</v>
      </c>
      <c r="H93" s="156">
        <f t="shared" si="16"/>
        <v>1</v>
      </c>
      <c r="I93" s="155">
        <f t="shared" si="17"/>
        <v>0</v>
      </c>
      <c r="J93" s="95">
        <f t="shared" si="18"/>
        <v>0</v>
      </c>
      <c r="K93" s="155">
        <f t="shared" si="19"/>
        <v>1</v>
      </c>
      <c r="W93" s="87" t="s">
        <v>266</v>
      </c>
      <c r="X93" s="87">
        <v>1</v>
      </c>
    </row>
    <row r="94" spans="1:24" x14ac:dyDescent="0.25">
      <c r="A94" s="62" t="s">
        <v>16</v>
      </c>
      <c r="B94" s="62" t="s">
        <v>262</v>
      </c>
      <c r="C94" s="72">
        <f t="shared" si="11"/>
        <v>2</v>
      </c>
      <c r="D94" s="64">
        <f t="shared" si="12"/>
        <v>1</v>
      </c>
      <c r="E94" s="3">
        <f t="shared" si="13"/>
        <v>0</v>
      </c>
      <c r="F94" s="3">
        <f t="shared" si="14"/>
        <v>0</v>
      </c>
      <c r="G94" s="3">
        <f t="shared" si="15"/>
        <v>1</v>
      </c>
      <c r="H94" s="156">
        <f t="shared" si="16"/>
        <v>1</v>
      </c>
      <c r="I94" s="155">
        <f t="shared" si="17"/>
        <v>0</v>
      </c>
      <c r="J94" s="95">
        <f t="shared" si="18"/>
        <v>0</v>
      </c>
      <c r="K94" s="155">
        <f t="shared" si="19"/>
        <v>1</v>
      </c>
      <c r="W94" s="87" t="s">
        <v>267</v>
      </c>
      <c r="X94" s="87">
        <v>27</v>
      </c>
    </row>
    <row r="95" spans="1:24" x14ac:dyDescent="0.25">
      <c r="A95" s="62" t="s">
        <v>16</v>
      </c>
      <c r="B95" s="62" t="s">
        <v>263</v>
      </c>
      <c r="C95" s="72">
        <f t="shared" ref="C95:C122" si="20">SUMIFS(X:X,W:W,B95)</f>
        <v>0</v>
      </c>
      <c r="D95" s="64">
        <f t="shared" ref="D95:D122" si="21">IF(H95&gt;I95,ROUND((C95*0.6*$E$131),0)+K95,ROUND((C95*0.6*$E$131),0)+K95)</f>
        <v>0</v>
      </c>
      <c r="E95" s="3">
        <f t="shared" ref="E95:E122" si="22">ROUND((C95*0.35*$E$131),0)</f>
        <v>0</v>
      </c>
      <c r="F95" s="3">
        <f t="shared" ref="F95:F122" si="23">ROUND((C95*0.05*$E$131),0)</f>
        <v>0</v>
      </c>
      <c r="G95" s="3">
        <f t="shared" ref="G95:G122" si="24">SUM(D95:F95)</f>
        <v>0</v>
      </c>
      <c r="H95" s="156">
        <f t="shared" ref="H95:H122" si="25">ROUNDUP((C95*$E$131),0)</f>
        <v>0</v>
      </c>
      <c r="I95" s="155">
        <f t="shared" ref="I95:I122" si="26">J95+E95+F95</f>
        <v>0</v>
      </c>
      <c r="J95" s="95">
        <f t="shared" ref="J95:J122" si="27">ROUND((C95*0.6*$E$131),0)</f>
        <v>0</v>
      </c>
      <c r="K95" s="155">
        <f t="shared" ref="K95:K122" si="28">H95-I95</f>
        <v>0</v>
      </c>
      <c r="W95" s="87" t="s">
        <v>268</v>
      </c>
      <c r="X95" s="87">
        <v>60</v>
      </c>
    </row>
    <row r="96" spans="1:24" x14ac:dyDescent="0.25">
      <c r="A96" s="62" t="s">
        <v>16</v>
      </c>
      <c r="B96" s="62" t="s">
        <v>264</v>
      </c>
      <c r="C96" s="72">
        <f t="shared" si="20"/>
        <v>1</v>
      </c>
      <c r="D96" s="64">
        <f t="shared" si="21"/>
        <v>1</v>
      </c>
      <c r="E96" s="3">
        <f t="shared" si="22"/>
        <v>0</v>
      </c>
      <c r="F96" s="3">
        <f t="shared" si="23"/>
        <v>0</v>
      </c>
      <c r="G96" s="3">
        <f t="shared" si="24"/>
        <v>1</v>
      </c>
      <c r="H96" s="156">
        <f t="shared" si="25"/>
        <v>1</v>
      </c>
      <c r="I96" s="155">
        <f t="shared" si="26"/>
        <v>0</v>
      </c>
      <c r="J96" s="95">
        <f t="shared" si="27"/>
        <v>0</v>
      </c>
      <c r="K96" s="155">
        <f t="shared" si="28"/>
        <v>1</v>
      </c>
      <c r="W96" s="87" t="s">
        <v>269</v>
      </c>
      <c r="X96" s="87">
        <v>60</v>
      </c>
    </row>
    <row r="97" spans="1:24" x14ac:dyDescent="0.25">
      <c r="A97" s="62" t="s">
        <v>17</v>
      </c>
      <c r="B97" s="62" t="s">
        <v>265</v>
      </c>
      <c r="C97" s="72">
        <f t="shared" si="20"/>
        <v>4</v>
      </c>
      <c r="D97" s="64">
        <f t="shared" si="21"/>
        <v>1</v>
      </c>
      <c r="E97" s="3">
        <f t="shared" si="22"/>
        <v>0</v>
      </c>
      <c r="F97" s="3">
        <f t="shared" si="23"/>
        <v>0</v>
      </c>
      <c r="G97" s="3">
        <f t="shared" si="24"/>
        <v>1</v>
      </c>
      <c r="H97" s="156">
        <f t="shared" si="25"/>
        <v>1</v>
      </c>
      <c r="I97" s="155">
        <f t="shared" si="26"/>
        <v>0</v>
      </c>
      <c r="J97" s="95">
        <f t="shared" si="27"/>
        <v>0</v>
      </c>
      <c r="K97" s="155">
        <f t="shared" si="28"/>
        <v>1</v>
      </c>
      <c r="W97" s="87" t="s">
        <v>270</v>
      </c>
      <c r="X97" s="87">
        <v>76</v>
      </c>
    </row>
    <row r="98" spans="1:24" x14ac:dyDescent="0.25">
      <c r="A98" s="62" t="s">
        <v>17</v>
      </c>
      <c r="B98" s="62" t="s">
        <v>266</v>
      </c>
      <c r="C98" s="72">
        <f t="shared" si="20"/>
        <v>1</v>
      </c>
      <c r="D98" s="64">
        <f t="shared" si="21"/>
        <v>1</v>
      </c>
      <c r="E98" s="3">
        <f t="shared" si="22"/>
        <v>0</v>
      </c>
      <c r="F98" s="3">
        <f t="shared" si="23"/>
        <v>0</v>
      </c>
      <c r="G98" s="3">
        <f t="shared" si="24"/>
        <v>1</v>
      </c>
      <c r="H98" s="156">
        <f t="shared" si="25"/>
        <v>1</v>
      </c>
      <c r="I98" s="155">
        <f t="shared" si="26"/>
        <v>0</v>
      </c>
      <c r="J98" s="95">
        <f t="shared" si="27"/>
        <v>0</v>
      </c>
      <c r="K98" s="155">
        <f t="shared" si="28"/>
        <v>1</v>
      </c>
      <c r="W98" s="87" t="s">
        <v>271</v>
      </c>
      <c r="X98" s="87">
        <v>10</v>
      </c>
    </row>
    <row r="99" spans="1:24" x14ac:dyDescent="0.25">
      <c r="A99" s="62" t="s">
        <v>17</v>
      </c>
      <c r="B99" s="62" t="s">
        <v>267</v>
      </c>
      <c r="C99" s="72">
        <f t="shared" si="20"/>
        <v>27</v>
      </c>
      <c r="D99" s="64">
        <f t="shared" si="21"/>
        <v>2</v>
      </c>
      <c r="E99" s="3">
        <f t="shared" si="22"/>
        <v>1</v>
      </c>
      <c r="F99" s="3">
        <f t="shared" si="23"/>
        <v>0</v>
      </c>
      <c r="G99" s="3">
        <f t="shared" si="24"/>
        <v>3</v>
      </c>
      <c r="H99" s="156">
        <f t="shared" si="25"/>
        <v>3</v>
      </c>
      <c r="I99" s="155">
        <f t="shared" si="26"/>
        <v>3</v>
      </c>
      <c r="J99" s="95">
        <f t="shared" si="27"/>
        <v>2</v>
      </c>
      <c r="K99" s="155">
        <f t="shared" si="28"/>
        <v>0</v>
      </c>
      <c r="W99" s="87" t="s">
        <v>272</v>
      </c>
      <c r="X99" s="87">
        <v>5</v>
      </c>
    </row>
    <row r="100" spans="1:24" x14ac:dyDescent="0.25">
      <c r="A100" s="62" t="s">
        <v>17</v>
      </c>
      <c r="B100" s="62" t="s">
        <v>268</v>
      </c>
      <c r="C100" s="72">
        <f t="shared" si="20"/>
        <v>60</v>
      </c>
      <c r="D100" s="64">
        <f t="shared" si="21"/>
        <v>4</v>
      </c>
      <c r="E100" s="3">
        <f t="shared" si="22"/>
        <v>2</v>
      </c>
      <c r="F100" s="3">
        <f t="shared" si="23"/>
        <v>0</v>
      </c>
      <c r="G100" s="3">
        <f t="shared" si="24"/>
        <v>6</v>
      </c>
      <c r="H100" s="156">
        <f t="shared" si="25"/>
        <v>6</v>
      </c>
      <c r="I100" s="155">
        <f t="shared" si="26"/>
        <v>6</v>
      </c>
      <c r="J100" s="95">
        <f t="shared" si="27"/>
        <v>4</v>
      </c>
      <c r="K100" s="155">
        <f t="shared" si="28"/>
        <v>0</v>
      </c>
      <c r="W100" s="87" t="s">
        <v>273</v>
      </c>
      <c r="X100" s="87">
        <v>2</v>
      </c>
    </row>
    <row r="101" spans="1:24" x14ac:dyDescent="0.25">
      <c r="A101" s="62" t="s">
        <v>17</v>
      </c>
      <c r="B101" s="62" t="s">
        <v>269</v>
      </c>
      <c r="C101" s="72">
        <f t="shared" si="20"/>
        <v>60</v>
      </c>
      <c r="D101" s="64">
        <f t="shared" si="21"/>
        <v>4</v>
      </c>
      <c r="E101" s="3">
        <f t="shared" si="22"/>
        <v>2</v>
      </c>
      <c r="F101" s="3">
        <f t="shared" si="23"/>
        <v>0</v>
      </c>
      <c r="G101" s="3">
        <f t="shared" si="24"/>
        <v>6</v>
      </c>
      <c r="H101" s="156">
        <f t="shared" si="25"/>
        <v>6</v>
      </c>
      <c r="I101" s="155">
        <f t="shared" si="26"/>
        <v>6</v>
      </c>
      <c r="J101" s="95">
        <f t="shared" si="27"/>
        <v>4</v>
      </c>
      <c r="K101" s="155">
        <f t="shared" si="28"/>
        <v>0</v>
      </c>
      <c r="V101" s="87" t="s">
        <v>308</v>
      </c>
      <c r="X101" s="87">
        <v>245</v>
      </c>
    </row>
    <row r="102" spans="1:24" x14ac:dyDescent="0.25">
      <c r="A102" s="62" t="s">
        <v>17</v>
      </c>
      <c r="B102" s="62" t="s">
        <v>270</v>
      </c>
      <c r="C102" s="72">
        <f t="shared" si="20"/>
        <v>76</v>
      </c>
      <c r="D102" s="64">
        <f t="shared" si="21"/>
        <v>5</v>
      </c>
      <c r="E102" s="3">
        <f t="shared" si="22"/>
        <v>3</v>
      </c>
      <c r="F102" s="3">
        <f t="shared" si="23"/>
        <v>0</v>
      </c>
      <c r="G102" s="3">
        <f t="shared" si="24"/>
        <v>8</v>
      </c>
      <c r="H102" s="156">
        <f t="shared" si="25"/>
        <v>8</v>
      </c>
      <c r="I102" s="155">
        <f t="shared" si="26"/>
        <v>8</v>
      </c>
      <c r="J102" s="95">
        <f t="shared" si="27"/>
        <v>5</v>
      </c>
      <c r="K102" s="155">
        <f t="shared" si="28"/>
        <v>0</v>
      </c>
      <c r="V102" s="87" t="s">
        <v>18</v>
      </c>
      <c r="W102" s="87" t="s">
        <v>275</v>
      </c>
      <c r="X102" s="87">
        <v>21</v>
      </c>
    </row>
    <row r="103" spans="1:24" x14ac:dyDescent="0.25">
      <c r="A103" s="62" t="s">
        <v>17</v>
      </c>
      <c r="B103" s="62" t="s">
        <v>271</v>
      </c>
      <c r="C103" s="72">
        <f t="shared" si="20"/>
        <v>10</v>
      </c>
      <c r="D103" s="64">
        <f t="shared" si="21"/>
        <v>1</v>
      </c>
      <c r="E103" s="3">
        <f t="shared" si="22"/>
        <v>0</v>
      </c>
      <c r="F103" s="3">
        <f t="shared" si="23"/>
        <v>0</v>
      </c>
      <c r="G103" s="3">
        <f t="shared" si="24"/>
        <v>1</v>
      </c>
      <c r="H103" s="156">
        <f t="shared" si="25"/>
        <v>1</v>
      </c>
      <c r="I103" s="155">
        <f t="shared" si="26"/>
        <v>1</v>
      </c>
      <c r="J103" s="95">
        <f t="shared" si="27"/>
        <v>1</v>
      </c>
      <c r="K103" s="155">
        <f t="shared" si="28"/>
        <v>0</v>
      </c>
      <c r="V103" s="87" t="s">
        <v>309</v>
      </c>
      <c r="X103" s="87">
        <v>21</v>
      </c>
    </row>
    <row r="104" spans="1:24" x14ac:dyDescent="0.25">
      <c r="A104" s="62" t="s">
        <v>17</v>
      </c>
      <c r="B104" s="62" t="s">
        <v>272</v>
      </c>
      <c r="C104" s="72">
        <f t="shared" si="20"/>
        <v>5</v>
      </c>
      <c r="D104" s="64">
        <f t="shared" si="21"/>
        <v>1</v>
      </c>
      <c r="E104" s="3">
        <f t="shared" si="22"/>
        <v>0</v>
      </c>
      <c r="F104" s="3">
        <f t="shared" si="23"/>
        <v>0</v>
      </c>
      <c r="G104" s="3">
        <f t="shared" si="24"/>
        <v>1</v>
      </c>
      <c r="H104" s="156">
        <f t="shared" si="25"/>
        <v>1</v>
      </c>
      <c r="I104" s="155">
        <f t="shared" si="26"/>
        <v>0</v>
      </c>
      <c r="J104" s="95">
        <f t="shared" si="27"/>
        <v>0</v>
      </c>
      <c r="K104" s="155">
        <f t="shared" si="28"/>
        <v>1</v>
      </c>
      <c r="V104" s="87" t="s">
        <v>20</v>
      </c>
      <c r="W104" s="87" t="s">
        <v>278</v>
      </c>
      <c r="X104" s="87">
        <v>7</v>
      </c>
    </row>
    <row r="105" spans="1:24" x14ac:dyDescent="0.25">
      <c r="A105" s="62" t="s">
        <v>17</v>
      </c>
      <c r="B105" s="62" t="s">
        <v>273</v>
      </c>
      <c r="C105" s="72">
        <f t="shared" si="20"/>
        <v>2</v>
      </c>
      <c r="D105" s="64">
        <f t="shared" si="21"/>
        <v>1</v>
      </c>
      <c r="E105" s="3">
        <f t="shared" si="22"/>
        <v>0</v>
      </c>
      <c r="F105" s="3">
        <f t="shared" si="23"/>
        <v>0</v>
      </c>
      <c r="G105" s="3">
        <f t="shared" si="24"/>
        <v>1</v>
      </c>
      <c r="H105" s="156">
        <f t="shared" si="25"/>
        <v>1</v>
      </c>
      <c r="I105" s="155">
        <f t="shared" si="26"/>
        <v>0</v>
      </c>
      <c r="J105" s="95">
        <f t="shared" si="27"/>
        <v>0</v>
      </c>
      <c r="K105" s="155">
        <f t="shared" si="28"/>
        <v>1</v>
      </c>
      <c r="V105" s="87" t="s">
        <v>316</v>
      </c>
      <c r="X105" s="87">
        <v>7</v>
      </c>
    </row>
    <row r="106" spans="1:24" x14ac:dyDescent="0.25">
      <c r="A106" s="62" t="s">
        <v>18</v>
      </c>
      <c r="B106" s="62" t="s">
        <v>274</v>
      </c>
      <c r="C106" s="72">
        <f t="shared" si="20"/>
        <v>0</v>
      </c>
      <c r="D106" s="64">
        <f t="shared" si="21"/>
        <v>0</v>
      </c>
      <c r="E106" s="3">
        <f t="shared" si="22"/>
        <v>0</v>
      </c>
      <c r="F106" s="3">
        <f t="shared" si="23"/>
        <v>0</v>
      </c>
      <c r="G106" s="3">
        <f t="shared" si="24"/>
        <v>0</v>
      </c>
      <c r="H106" s="156">
        <f t="shared" si="25"/>
        <v>0</v>
      </c>
      <c r="I106" s="155">
        <f t="shared" si="26"/>
        <v>0</v>
      </c>
      <c r="J106" s="95">
        <f t="shared" si="27"/>
        <v>0</v>
      </c>
      <c r="K106" s="155">
        <f t="shared" si="28"/>
        <v>0</v>
      </c>
      <c r="V106" s="87" t="s">
        <v>21</v>
      </c>
      <c r="W106" s="87" t="s">
        <v>279</v>
      </c>
      <c r="X106" s="87">
        <v>12</v>
      </c>
    </row>
    <row r="107" spans="1:24" x14ac:dyDescent="0.25">
      <c r="A107" s="62" t="s">
        <v>18</v>
      </c>
      <c r="B107" s="62" t="s">
        <v>275</v>
      </c>
      <c r="C107" s="72">
        <f t="shared" si="20"/>
        <v>21</v>
      </c>
      <c r="D107" s="64">
        <f t="shared" si="21"/>
        <v>2</v>
      </c>
      <c r="E107" s="3">
        <f t="shared" si="22"/>
        <v>1</v>
      </c>
      <c r="F107" s="3">
        <f t="shared" si="23"/>
        <v>0</v>
      </c>
      <c r="G107" s="3">
        <f t="shared" si="24"/>
        <v>3</v>
      </c>
      <c r="H107" s="156">
        <f t="shared" si="25"/>
        <v>3</v>
      </c>
      <c r="I107" s="155">
        <f t="shared" si="26"/>
        <v>2</v>
      </c>
      <c r="J107" s="95">
        <f t="shared" si="27"/>
        <v>1</v>
      </c>
      <c r="K107" s="155">
        <f t="shared" si="28"/>
        <v>1</v>
      </c>
      <c r="W107" s="87" t="s">
        <v>280</v>
      </c>
      <c r="X107" s="87">
        <v>40</v>
      </c>
    </row>
    <row r="108" spans="1:24" x14ac:dyDescent="0.25">
      <c r="A108" s="62" t="s">
        <v>18</v>
      </c>
      <c r="B108" s="62" t="s">
        <v>276</v>
      </c>
      <c r="C108" s="72">
        <f t="shared" si="20"/>
        <v>0</v>
      </c>
      <c r="D108" s="64">
        <f t="shared" si="21"/>
        <v>0</v>
      </c>
      <c r="E108" s="3">
        <f t="shared" si="22"/>
        <v>0</v>
      </c>
      <c r="F108" s="3">
        <f t="shared" si="23"/>
        <v>0</v>
      </c>
      <c r="G108" s="3">
        <f t="shared" si="24"/>
        <v>0</v>
      </c>
      <c r="H108" s="156">
        <f t="shared" si="25"/>
        <v>0</v>
      </c>
      <c r="I108" s="155">
        <f t="shared" si="26"/>
        <v>0</v>
      </c>
      <c r="J108" s="95">
        <f t="shared" si="27"/>
        <v>0</v>
      </c>
      <c r="K108" s="155">
        <f t="shared" si="28"/>
        <v>0</v>
      </c>
      <c r="V108" s="87" t="s">
        <v>310</v>
      </c>
      <c r="X108" s="87">
        <v>52</v>
      </c>
    </row>
    <row r="109" spans="1:24" x14ac:dyDescent="0.25">
      <c r="A109" s="62" t="s">
        <v>19</v>
      </c>
      <c r="B109" s="62" t="s">
        <v>277</v>
      </c>
      <c r="C109" s="72">
        <f t="shared" si="20"/>
        <v>0</v>
      </c>
      <c r="D109" s="64">
        <f t="shared" si="21"/>
        <v>0</v>
      </c>
      <c r="E109" s="3">
        <f t="shared" si="22"/>
        <v>0</v>
      </c>
      <c r="F109" s="3">
        <f t="shared" si="23"/>
        <v>0</v>
      </c>
      <c r="G109" s="3">
        <f t="shared" si="24"/>
        <v>0</v>
      </c>
      <c r="H109" s="156">
        <f t="shared" si="25"/>
        <v>0</v>
      </c>
      <c r="I109" s="155">
        <f t="shared" si="26"/>
        <v>0</v>
      </c>
      <c r="J109" s="95">
        <f t="shared" si="27"/>
        <v>0</v>
      </c>
      <c r="K109" s="155">
        <f t="shared" si="28"/>
        <v>0</v>
      </c>
      <c r="V109" s="87" t="s">
        <v>23</v>
      </c>
      <c r="W109" s="87" t="s">
        <v>282</v>
      </c>
      <c r="X109" s="87">
        <v>10</v>
      </c>
    </row>
    <row r="110" spans="1:24" x14ac:dyDescent="0.25">
      <c r="A110" s="62" t="s">
        <v>20</v>
      </c>
      <c r="B110" s="62" t="s">
        <v>278</v>
      </c>
      <c r="C110" s="72">
        <f t="shared" si="20"/>
        <v>7</v>
      </c>
      <c r="D110" s="64">
        <f t="shared" si="21"/>
        <v>1</v>
      </c>
      <c r="E110" s="3">
        <f t="shared" si="22"/>
        <v>0</v>
      </c>
      <c r="F110" s="3">
        <f t="shared" si="23"/>
        <v>0</v>
      </c>
      <c r="G110" s="3">
        <f t="shared" si="24"/>
        <v>1</v>
      </c>
      <c r="H110" s="156">
        <f t="shared" si="25"/>
        <v>1</v>
      </c>
      <c r="I110" s="155">
        <f t="shared" si="26"/>
        <v>0</v>
      </c>
      <c r="J110" s="95">
        <f t="shared" si="27"/>
        <v>0</v>
      </c>
      <c r="K110" s="155">
        <f t="shared" si="28"/>
        <v>1</v>
      </c>
      <c r="W110" s="87" t="s">
        <v>283</v>
      </c>
      <c r="X110" s="87">
        <v>10</v>
      </c>
    </row>
    <row r="111" spans="1:24" x14ac:dyDescent="0.25">
      <c r="A111" s="62" t="s">
        <v>21</v>
      </c>
      <c r="B111" s="62" t="s">
        <v>279</v>
      </c>
      <c r="C111" s="72">
        <f t="shared" si="20"/>
        <v>12</v>
      </c>
      <c r="D111" s="64">
        <f t="shared" si="21"/>
        <v>2</v>
      </c>
      <c r="E111" s="3">
        <f t="shared" si="22"/>
        <v>0</v>
      </c>
      <c r="F111" s="3">
        <f t="shared" si="23"/>
        <v>0</v>
      </c>
      <c r="G111" s="3">
        <f t="shared" si="24"/>
        <v>2</v>
      </c>
      <c r="H111" s="156">
        <f t="shared" si="25"/>
        <v>2</v>
      </c>
      <c r="I111" s="155">
        <f t="shared" si="26"/>
        <v>1</v>
      </c>
      <c r="J111" s="95">
        <f t="shared" si="27"/>
        <v>1</v>
      </c>
      <c r="K111" s="155">
        <f t="shared" si="28"/>
        <v>1</v>
      </c>
      <c r="W111" s="87" t="s">
        <v>284</v>
      </c>
      <c r="X111" s="87">
        <v>2</v>
      </c>
    </row>
    <row r="112" spans="1:24" x14ac:dyDescent="0.25">
      <c r="A112" s="62" t="s">
        <v>21</v>
      </c>
      <c r="B112" s="62" t="s">
        <v>280</v>
      </c>
      <c r="C112" s="72">
        <f t="shared" si="20"/>
        <v>40</v>
      </c>
      <c r="D112" s="64">
        <f t="shared" si="21"/>
        <v>3</v>
      </c>
      <c r="E112" s="3">
        <f t="shared" si="22"/>
        <v>1</v>
      </c>
      <c r="F112" s="3">
        <f t="shared" si="23"/>
        <v>0</v>
      </c>
      <c r="G112" s="3">
        <f t="shared" si="24"/>
        <v>4</v>
      </c>
      <c r="H112" s="156">
        <f t="shared" si="25"/>
        <v>4</v>
      </c>
      <c r="I112" s="155">
        <f t="shared" si="26"/>
        <v>3</v>
      </c>
      <c r="J112" s="95">
        <f t="shared" si="27"/>
        <v>2</v>
      </c>
      <c r="K112" s="155">
        <f t="shared" si="28"/>
        <v>1</v>
      </c>
      <c r="W112" s="87" t="s">
        <v>286</v>
      </c>
      <c r="X112" s="87">
        <v>2</v>
      </c>
    </row>
    <row r="113" spans="1:24" x14ac:dyDescent="0.25">
      <c r="A113" s="62" t="s">
        <v>22</v>
      </c>
      <c r="B113" s="62" t="s">
        <v>281</v>
      </c>
      <c r="C113" s="72">
        <f t="shared" si="20"/>
        <v>0</v>
      </c>
      <c r="D113" s="64">
        <f t="shared" si="21"/>
        <v>0</v>
      </c>
      <c r="E113" s="3">
        <f t="shared" si="22"/>
        <v>0</v>
      </c>
      <c r="F113" s="3">
        <f t="shared" si="23"/>
        <v>0</v>
      </c>
      <c r="G113" s="3">
        <f t="shared" si="24"/>
        <v>0</v>
      </c>
      <c r="H113" s="156">
        <f t="shared" si="25"/>
        <v>0</v>
      </c>
      <c r="I113" s="155">
        <f t="shared" si="26"/>
        <v>0</v>
      </c>
      <c r="J113" s="95">
        <f t="shared" si="27"/>
        <v>0</v>
      </c>
      <c r="K113" s="155">
        <f t="shared" si="28"/>
        <v>0</v>
      </c>
      <c r="W113" s="87" t="s">
        <v>287</v>
      </c>
      <c r="X113" s="87">
        <v>16</v>
      </c>
    </row>
    <row r="114" spans="1:24" x14ac:dyDescent="0.25">
      <c r="A114" s="62" t="s">
        <v>23</v>
      </c>
      <c r="B114" s="62" t="s">
        <v>282</v>
      </c>
      <c r="C114" s="72">
        <f t="shared" si="20"/>
        <v>10</v>
      </c>
      <c r="D114" s="64">
        <f t="shared" si="21"/>
        <v>1</v>
      </c>
      <c r="E114" s="3">
        <f t="shared" si="22"/>
        <v>0</v>
      </c>
      <c r="F114" s="3">
        <f t="shared" si="23"/>
        <v>0</v>
      </c>
      <c r="G114" s="3">
        <f t="shared" si="24"/>
        <v>1</v>
      </c>
      <c r="H114" s="156">
        <f t="shared" si="25"/>
        <v>1</v>
      </c>
      <c r="I114" s="155">
        <f t="shared" si="26"/>
        <v>1</v>
      </c>
      <c r="J114" s="95">
        <f t="shared" si="27"/>
        <v>1</v>
      </c>
      <c r="K114" s="155">
        <f t="shared" si="28"/>
        <v>0</v>
      </c>
      <c r="W114" s="87" t="s">
        <v>288</v>
      </c>
      <c r="X114" s="87">
        <v>7</v>
      </c>
    </row>
    <row r="115" spans="1:24" x14ac:dyDescent="0.25">
      <c r="A115" s="62" t="s">
        <v>23</v>
      </c>
      <c r="B115" s="62" t="s">
        <v>283</v>
      </c>
      <c r="C115" s="72">
        <f t="shared" si="20"/>
        <v>10</v>
      </c>
      <c r="D115" s="64">
        <f t="shared" si="21"/>
        <v>1</v>
      </c>
      <c r="E115" s="3">
        <f t="shared" si="22"/>
        <v>0</v>
      </c>
      <c r="F115" s="3">
        <f t="shared" si="23"/>
        <v>0</v>
      </c>
      <c r="G115" s="3">
        <f t="shared" si="24"/>
        <v>1</v>
      </c>
      <c r="H115" s="156">
        <f t="shared" si="25"/>
        <v>1</v>
      </c>
      <c r="I115" s="155">
        <f t="shared" si="26"/>
        <v>1</v>
      </c>
      <c r="J115" s="95">
        <f t="shared" si="27"/>
        <v>1</v>
      </c>
      <c r="K115" s="155">
        <f t="shared" si="28"/>
        <v>0</v>
      </c>
      <c r="W115" s="87" t="s">
        <v>289</v>
      </c>
      <c r="X115" s="87">
        <v>6</v>
      </c>
    </row>
    <row r="116" spans="1:24" x14ac:dyDescent="0.25">
      <c r="A116" s="62" t="s">
        <v>23</v>
      </c>
      <c r="B116" s="62" t="s">
        <v>284</v>
      </c>
      <c r="C116" s="72">
        <f t="shared" si="20"/>
        <v>2</v>
      </c>
      <c r="D116" s="64">
        <f t="shared" si="21"/>
        <v>1</v>
      </c>
      <c r="E116" s="3">
        <f t="shared" si="22"/>
        <v>0</v>
      </c>
      <c r="F116" s="3">
        <f t="shared" si="23"/>
        <v>0</v>
      </c>
      <c r="G116" s="3">
        <f t="shared" si="24"/>
        <v>1</v>
      </c>
      <c r="H116" s="156">
        <f t="shared" si="25"/>
        <v>1</v>
      </c>
      <c r="I116" s="155">
        <f t="shared" si="26"/>
        <v>0</v>
      </c>
      <c r="J116" s="95">
        <f t="shared" si="27"/>
        <v>0</v>
      </c>
      <c r="K116" s="155">
        <f t="shared" si="28"/>
        <v>1</v>
      </c>
      <c r="W116" s="87" t="s">
        <v>290</v>
      </c>
      <c r="X116" s="87">
        <v>7</v>
      </c>
    </row>
    <row r="117" spans="1:24" x14ac:dyDescent="0.25">
      <c r="A117" s="62" t="s">
        <v>23</v>
      </c>
      <c r="B117" s="62" t="s">
        <v>285</v>
      </c>
      <c r="C117" s="72">
        <f t="shared" si="20"/>
        <v>0</v>
      </c>
      <c r="D117" s="64">
        <f t="shared" si="21"/>
        <v>0</v>
      </c>
      <c r="E117" s="3">
        <f t="shared" si="22"/>
        <v>0</v>
      </c>
      <c r="F117" s="3">
        <f t="shared" si="23"/>
        <v>0</v>
      </c>
      <c r="G117" s="3">
        <f t="shared" si="24"/>
        <v>0</v>
      </c>
      <c r="H117" s="156">
        <f t="shared" si="25"/>
        <v>0</v>
      </c>
      <c r="I117" s="155">
        <f t="shared" si="26"/>
        <v>0</v>
      </c>
      <c r="J117" s="95">
        <f t="shared" si="27"/>
        <v>0</v>
      </c>
      <c r="K117" s="155">
        <f t="shared" si="28"/>
        <v>0</v>
      </c>
      <c r="V117" s="87" t="s">
        <v>311</v>
      </c>
      <c r="X117" s="87">
        <v>60</v>
      </c>
    </row>
    <row r="118" spans="1:24" x14ac:dyDescent="0.25">
      <c r="A118" s="62" t="s">
        <v>23</v>
      </c>
      <c r="B118" s="62" t="s">
        <v>286</v>
      </c>
      <c r="C118" s="72">
        <f t="shared" si="20"/>
        <v>2</v>
      </c>
      <c r="D118" s="64">
        <f t="shared" si="21"/>
        <v>1</v>
      </c>
      <c r="E118" s="3">
        <f t="shared" si="22"/>
        <v>0</v>
      </c>
      <c r="F118" s="3">
        <f t="shared" si="23"/>
        <v>0</v>
      </c>
      <c r="G118" s="3">
        <f t="shared" si="24"/>
        <v>1</v>
      </c>
      <c r="H118" s="156">
        <f t="shared" si="25"/>
        <v>1</v>
      </c>
      <c r="I118" s="155">
        <f t="shared" si="26"/>
        <v>0</v>
      </c>
      <c r="J118" s="95">
        <f t="shared" si="27"/>
        <v>0</v>
      </c>
      <c r="K118" s="155">
        <f t="shared" si="28"/>
        <v>1</v>
      </c>
      <c r="V118" s="87" t="s">
        <v>75</v>
      </c>
      <c r="X118" s="87">
        <v>1086</v>
      </c>
    </row>
    <row r="119" spans="1:24" x14ac:dyDescent="0.25">
      <c r="A119" s="62" t="s">
        <v>23</v>
      </c>
      <c r="B119" s="62" t="s">
        <v>287</v>
      </c>
      <c r="C119" s="72">
        <f t="shared" si="20"/>
        <v>16</v>
      </c>
      <c r="D119" s="64">
        <f t="shared" si="21"/>
        <v>1</v>
      </c>
      <c r="E119" s="3">
        <f t="shared" si="22"/>
        <v>1</v>
      </c>
      <c r="F119" s="3">
        <f t="shared" si="23"/>
        <v>0</v>
      </c>
      <c r="G119" s="3">
        <f t="shared" si="24"/>
        <v>2</v>
      </c>
      <c r="H119" s="156">
        <f t="shared" si="25"/>
        <v>2</v>
      </c>
      <c r="I119" s="155">
        <f t="shared" si="26"/>
        <v>2</v>
      </c>
      <c r="J119" s="95">
        <f t="shared" si="27"/>
        <v>1</v>
      </c>
      <c r="K119" s="155">
        <f t="shared" si="28"/>
        <v>0</v>
      </c>
    </row>
    <row r="120" spans="1:24" x14ac:dyDescent="0.25">
      <c r="A120" s="62" t="s">
        <v>23</v>
      </c>
      <c r="B120" s="62" t="s">
        <v>288</v>
      </c>
      <c r="C120" s="72">
        <f t="shared" si="20"/>
        <v>7</v>
      </c>
      <c r="D120" s="64">
        <f t="shared" si="21"/>
        <v>1</v>
      </c>
      <c r="E120" s="3">
        <f t="shared" si="22"/>
        <v>0</v>
      </c>
      <c r="F120" s="3">
        <f t="shared" si="23"/>
        <v>0</v>
      </c>
      <c r="G120" s="3">
        <f t="shared" si="24"/>
        <v>1</v>
      </c>
      <c r="H120" s="156">
        <f t="shared" si="25"/>
        <v>1</v>
      </c>
      <c r="I120" s="155">
        <f t="shared" si="26"/>
        <v>0</v>
      </c>
      <c r="J120" s="95">
        <f t="shared" si="27"/>
        <v>0</v>
      </c>
      <c r="K120" s="155">
        <f t="shared" si="28"/>
        <v>1</v>
      </c>
    </row>
    <row r="121" spans="1:24" x14ac:dyDescent="0.25">
      <c r="A121" s="62" t="s">
        <v>23</v>
      </c>
      <c r="B121" s="62" t="s">
        <v>289</v>
      </c>
      <c r="C121" s="72">
        <f t="shared" si="20"/>
        <v>6</v>
      </c>
      <c r="D121" s="64">
        <f t="shared" si="21"/>
        <v>1</v>
      </c>
      <c r="E121" s="3">
        <f t="shared" si="22"/>
        <v>0</v>
      </c>
      <c r="F121" s="3">
        <f t="shared" si="23"/>
        <v>0</v>
      </c>
      <c r="G121" s="3">
        <f t="shared" si="24"/>
        <v>1</v>
      </c>
      <c r="H121" s="156">
        <f t="shared" si="25"/>
        <v>1</v>
      </c>
      <c r="I121" s="155">
        <f t="shared" si="26"/>
        <v>0</v>
      </c>
      <c r="J121" s="95">
        <f t="shared" si="27"/>
        <v>0</v>
      </c>
      <c r="K121" s="155">
        <f t="shared" si="28"/>
        <v>1</v>
      </c>
    </row>
    <row r="122" spans="1:24" x14ac:dyDescent="0.25">
      <c r="A122" s="62" t="s">
        <v>23</v>
      </c>
      <c r="B122" s="62" t="s">
        <v>290</v>
      </c>
      <c r="C122" s="72">
        <f t="shared" si="20"/>
        <v>7</v>
      </c>
      <c r="D122" s="64">
        <f t="shared" si="21"/>
        <v>1</v>
      </c>
      <c r="E122" s="3">
        <f t="shared" si="22"/>
        <v>0</v>
      </c>
      <c r="F122" s="3">
        <f t="shared" si="23"/>
        <v>0</v>
      </c>
      <c r="G122" s="3">
        <f t="shared" si="24"/>
        <v>1</v>
      </c>
      <c r="H122" s="156">
        <f t="shared" si="25"/>
        <v>1</v>
      </c>
      <c r="I122" s="155">
        <f t="shared" si="26"/>
        <v>0</v>
      </c>
      <c r="J122" s="95">
        <f t="shared" si="27"/>
        <v>0</v>
      </c>
      <c r="K122" s="155">
        <f t="shared" si="28"/>
        <v>1</v>
      </c>
    </row>
    <row r="130" spans="1:5" x14ac:dyDescent="0.25">
      <c r="E130" s="33" t="s">
        <v>55</v>
      </c>
    </row>
    <row r="131" spans="1:5" ht="30" x14ac:dyDescent="0.25">
      <c r="A131" s="35" t="s">
        <v>54</v>
      </c>
      <c r="B131" s="119"/>
      <c r="C131" s="19"/>
      <c r="D131" s="32" t="s">
        <v>53</v>
      </c>
      <c r="E131" s="31">
        <v>0.1</v>
      </c>
    </row>
  </sheetData>
  <mergeCells count="9">
    <mergeCell ref="F4:F5"/>
    <mergeCell ref="G4:G5"/>
    <mergeCell ref="D2:G3"/>
    <mergeCell ref="D1:G1"/>
    <mergeCell ref="A1:A5"/>
    <mergeCell ref="C1:C5"/>
    <mergeCell ref="D4:D5"/>
    <mergeCell ref="E4:E5"/>
    <mergeCell ref="B1:B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912B2-9CC0-4D94-8506-6A026B9A0254}">
  <sheetPr>
    <tabColor rgb="FF002060"/>
  </sheetPr>
  <dimension ref="A1:F31"/>
  <sheetViews>
    <sheetView topLeftCell="A10" workbookViewId="0">
      <selection activeCell="D32" sqref="D32"/>
    </sheetView>
  </sheetViews>
  <sheetFormatPr defaultRowHeight="15" x14ac:dyDescent="0.25"/>
  <cols>
    <col min="1" max="4" width="30" customWidth="1"/>
  </cols>
  <sheetData>
    <row r="1" spans="1:6" x14ac:dyDescent="0.25">
      <c r="A1" s="166" t="s">
        <v>0</v>
      </c>
      <c r="B1" s="170" t="s">
        <v>94</v>
      </c>
      <c r="C1" s="175" t="s">
        <v>1</v>
      </c>
      <c r="D1" s="176"/>
      <c r="E1" s="176"/>
      <c r="F1" s="176"/>
    </row>
    <row r="2" spans="1:6" x14ac:dyDescent="0.25">
      <c r="A2" s="166"/>
      <c r="B2" s="171"/>
      <c r="C2" s="193" t="s">
        <v>161</v>
      </c>
      <c r="D2" s="194"/>
      <c r="E2" s="194"/>
      <c r="F2" s="194"/>
    </row>
    <row r="3" spans="1:6" x14ac:dyDescent="0.25">
      <c r="A3" s="166"/>
      <c r="B3" s="171"/>
      <c r="C3" s="191"/>
      <c r="D3" s="192"/>
      <c r="E3" s="192"/>
      <c r="F3" s="192"/>
    </row>
    <row r="4" spans="1:6" x14ac:dyDescent="0.25">
      <c r="A4" s="166"/>
      <c r="B4" s="171"/>
      <c r="C4" s="170" t="s">
        <v>98</v>
      </c>
      <c r="D4" s="170" t="s">
        <v>97</v>
      </c>
      <c r="E4" s="170" t="s">
        <v>95</v>
      </c>
      <c r="F4" s="170" t="s">
        <v>96</v>
      </c>
    </row>
    <row r="5" spans="1:6" x14ac:dyDescent="0.25">
      <c r="A5" s="166"/>
      <c r="B5" s="172"/>
      <c r="C5" s="172"/>
      <c r="D5" s="172"/>
      <c r="E5" s="172"/>
      <c r="F5" s="172"/>
    </row>
    <row r="6" spans="1:6" x14ac:dyDescent="0.25">
      <c r="A6" s="12" t="s">
        <v>3</v>
      </c>
      <c r="B6" s="66">
        <f>SUMIFS(Equidi!C:C,Equidi!$A:$A,'Equidi REG'!$A6)</f>
        <v>79</v>
      </c>
      <c r="C6" s="66">
        <f>SUMIFS(Equidi!D:D,Equidi!$A:$A,'Equidi REG'!$A6)</f>
        <v>7</v>
      </c>
      <c r="D6" s="66">
        <f>SUMIFS(Equidi!E:E,Equidi!$A:$A,'Equidi REG'!$A6)</f>
        <v>3</v>
      </c>
      <c r="E6" s="66">
        <f>SUMIFS(Equidi!F:F,Equidi!$A:$A,'Equidi REG'!$A6)</f>
        <v>0</v>
      </c>
      <c r="F6" s="3">
        <f>SUM(C6:E6)</f>
        <v>10</v>
      </c>
    </row>
    <row r="7" spans="1:6" x14ac:dyDescent="0.25">
      <c r="A7" s="12" t="s">
        <v>4</v>
      </c>
      <c r="B7" s="66">
        <f>SUMIFS(Equidi!C:C,Equidi!$A:$A,'Equidi REG'!$A7)</f>
        <v>65</v>
      </c>
      <c r="C7" s="66">
        <f>SUMIFS(Equidi!D:D,Equidi!$A:$A,'Equidi REG'!$A7)</f>
        <v>6</v>
      </c>
      <c r="D7" s="66">
        <f>SUMIFS(Equidi!E:E,Equidi!$A:$A,'Equidi REG'!$A7)</f>
        <v>2</v>
      </c>
      <c r="E7" s="66">
        <f>SUMIFS(Equidi!F:F,Equidi!$A:$A,'Equidi REG'!$A7)</f>
        <v>0</v>
      </c>
      <c r="F7" s="3">
        <f t="shared" ref="F7:F26" si="0">SUM(C7:E7)</f>
        <v>8</v>
      </c>
    </row>
    <row r="8" spans="1:6" x14ac:dyDescent="0.25">
      <c r="A8" s="12" t="s">
        <v>5</v>
      </c>
      <c r="B8" s="66">
        <f>SUMIFS(Equidi!C:C,Equidi!$A:$A,'Equidi REG'!$A8)</f>
        <v>7</v>
      </c>
      <c r="C8" s="66">
        <f>SUMIFS(Equidi!D:D,Equidi!$A:$A,'Equidi REG'!$A8)</f>
        <v>3</v>
      </c>
      <c r="D8" s="66">
        <f>SUMIFS(Equidi!E:E,Equidi!$A:$A,'Equidi REG'!$A8)</f>
        <v>0</v>
      </c>
      <c r="E8" s="66">
        <f>SUMIFS(Equidi!F:F,Equidi!$A:$A,'Equidi REG'!$A8)</f>
        <v>0</v>
      </c>
      <c r="F8" s="3">
        <f t="shared" si="0"/>
        <v>3</v>
      </c>
    </row>
    <row r="9" spans="1:6" x14ac:dyDescent="0.25">
      <c r="A9" s="12" t="s">
        <v>6</v>
      </c>
      <c r="B9" s="66">
        <f>SUMIFS(Equidi!C:C,Equidi!$A:$A,'Equidi REG'!$A9)</f>
        <v>36</v>
      </c>
      <c r="C9" s="66">
        <f>SUMIFS(Equidi!D:D,Equidi!$A:$A,'Equidi REG'!$A9)</f>
        <v>6</v>
      </c>
      <c r="D9" s="66">
        <f>SUMIFS(Equidi!E:E,Equidi!$A:$A,'Equidi REG'!$A9)</f>
        <v>1</v>
      </c>
      <c r="E9" s="66">
        <f>SUMIFS(Equidi!F:F,Equidi!$A:$A,'Equidi REG'!$A9)</f>
        <v>0</v>
      </c>
      <c r="F9" s="3">
        <f t="shared" si="0"/>
        <v>7</v>
      </c>
    </row>
    <row r="10" spans="1:6" x14ac:dyDescent="0.25">
      <c r="A10" s="12" t="s">
        <v>7</v>
      </c>
      <c r="B10" s="66">
        <f>SUMIFS(Equidi!C:C,Equidi!$A:$A,'Equidi REG'!$A10)</f>
        <v>37</v>
      </c>
      <c r="C10" s="66">
        <f>SUMIFS(Equidi!D:D,Equidi!$A:$A,'Equidi REG'!$A10)</f>
        <v>10</v>
      </c>
      <c r="D10" s="66">
        <f>SUMIFS(Equidi!E:E,Equidi!$A:$A,'Equidi REG'!$A10)</f>
        <v>0</v>
      </c>
      <c r="E10" s="66">
        <f>SUMIFS(Equidi!F:F,Equidi!$A:$A,'Equidi REG'!$A10)</f>
        <v>0</v>
      </c>
      <c r="F10" s="3">
        <f t="shared" si="0"/>
        <v>10</v>
      </c>
    </row>
    <row r="11" spans="1:6" x14ac:dyDescent="0.25">
      <c r="A11" s="12" t="s">
        <v>8</v>
      </c>
      <c r="B11" s="66">
        <f>SUMIFS(Equidi!C:C,Equidi!$A:$A,'Equidi REG'!$A11)</f>
        <v>12</v>
      </c>
      <c r="C11" s="66">
        <f>SUMIFS(Equidi!D:D,Equidi!$A:$A,'Equidi REG'!$A11)</f>
        <v>3</v>
      </c>
      <c r="D11" s="66">
        <f>SUMIFS(Equidi!E:E,Equidi!$A:$A,'Equidi REG'!$A11)</f>
        <v>0</v>
      </c>
      <c r="E11" s="66">
        <f>SUMIFS(Equidi!F:F,Equidi!$A:$A,'Equidi REG'!$A11)</f>
        <v>0</v>
      </c>
      <c r="F11" s="3">
        <f t="shared" si="0"/>
        <v>3</v>
      </c>
    </row>
    <row r="12" spans="1:6" x14ac:dyDescent="0.25">
      <c r="A12" s="12" t="s">
        <v>9</v>
      </c>
      <c r="B12" s="66">
        <f>SUMIFS(Equidi!C:C,Equidi!$A:$A,'Equidi REG'!$A12)</f>
        <v>177</v>
      </c>
      <c r="C12" s="66">
        <f>SUMIFS(Equidi!D:D,Equidi!$A:$A,'Equidi REG'!$A12)</f>
        <v>16</v>
      </c>
      <c r="D12" s="66">
        <f>SUMIFS(Equidi!E:E,Equidi!$A:$A,'Equidi REG'!$A12)</f>
        <v>6</v>
      </c>
      <c r="E12" s="66">
        <f>SUMIFS(Equidi!F:F,Equidi!$A:$A,'Equidi REG'!$A12)</f>
        <v>0</v>
      </c>
      <c r="F12" s="3">
        <f t="shared" si="0"/>
        <v>22</v>
      </c>
    </row>
    <row r="13" spans="1:6" x14ac:dyDescent="0.25">
      <c r="A13" s="12" t="s">
        <v>10</v>
      </c>
      <c r="B13" s="66">
        <f>SUMIFS(Equidi!C:C,Equidi!$A:$A,'Equidi REG'!$A13)</f>
        <v>12</v>
      </c>
      <c r="C13" s="66">
        <f>SUMIFS(Equidi!D:D,Equidi!$A:$A,'Equidi REG'!$A13)</f>
        <v>5</v>
      </c>
      <c r="D13" s="66">
        <f>SUMIFS(Equidi!E:E,Equidi!$A:$A,'Equidi REG'!$A13)</f>
        <v>0</v>
      </c>
      <c r="E13" s="66">
        <f>SUMIFS(Equidi!F:F,Equidi!$A:$A,'Equidi REG'!$A13)</f>
        <v>0</v>
      </c>
      <c r="F13" s="3">
        <f t="shared" si="0"/>
        <v>5</v>
      </c>
    </row>
    <row r="14" spans="1:6" x14ac:dyDescent="0.25">
      <c r="A14" s="12" t="s">
        <v>11</v>
      </c>
      <c r="B14" s="66">
        <f>SUMIFS(Equidi!C:C,Equidi!$A:$A,'Equidi REG'!$A14)</f>
        <v>73</v>
      </c>
      <c r="C14" s="66">
        <f>SUMIFS(Equidi!D:D,Equidi!$A:$A,'Equidi REG'!$A14)</f>
        <v>9</v>
      </c>
      <c r="D14" s="66">
        <f>SUMIFS(Equidi!E:E,Equidi!$A:$A,'Equidi REG'!$A14)</f>
        <v>3</v>
      </c>
      <c r="E14" s="66">
        <f>SUMIFS(Equidi!F:F,Equidi!$A:$A,'Equidi REG'!$A14)</f>
        <v>0</v>
      </c>
      <c r="F14" s="3">
        <f t="shared" si="0"/>
        <v>12</v>
      </c>
    </row>
    <row r="15" spans="1:6" x14ac:dyDescent="0.25">
      <c r="A15" s="12" t="s">
        <v>12</v>
      </c>
      <c r="B15" s="66">
        <f>SUMIFS(Equidi!C:C,Equidi!$A:$A,'Equidi REG'!$A15)</f>
        <v>24</v>
      </c>
      <c r="C15" s="66">
        <f>SUMIFS(Equidi!D:D,Equidi!$A:$A,'Equidi REG'!$A15)</f>
        <v>4</v>
      </c>
      <c r="D15" s="66">
        <f>SUMIFS(Equidi!E:E,Equidi!$A:$A,'Equidi REG'!$A15)</f>
        <v>0</v>
      </c>
      <c r="E15" s="66">
        <f>SUMIFS(Equidi!F:F,Equidi!$A:$A,'Equidi REG'!$A15)</f>
        <v>0</v>
      </c>
      <c r="F15" s="3">
        <f t="shared" si="0"/>
        <v>4</v>
      </c>
    </row>
    <row r="16" spans="1:6" x14ac:dyDescent="0.25">
      <c r="A16" s="12" t="s">
        <v>13</v>
      </c>
      <c r="B16" s="66">
        <f>SUMIFS(Equidi!C:C,Equidi!$A:$A,'Equidi REG'!$A16)</f>
        <v>30</v>
      </c>
      <c r="C16" s="66">
        <f>SUMIFS(Equidi!D:D,Equidi!$A:$A,'Equidi REG'!$A16)</f>
        <v>4</v>
      </c>
      <c r="D16" s="66">
        <f>SUMIFS(Equidi!E:E,Equidi!$A:$A,'Equidi REG'!$A16)</f>
        <v>1</v>
      </c>
      <c r="E16" s="66">
        <f>SUMIFS(Equidi!F:F,Equidi!$A:$A,'Equidi REG'!$A16)</f>
        <v>0</v>
      </c>
      <c r="F16" s="3">
        <f t="shared" si="0"/>
        <v>5</v>
      </c>
    </row>
    <row r="17" spans="1:6" x14ac:dyDescent="0.25">
      <c r="A17" s="12" t="s">
        <v>14</v>
      </c>
      <c r="B17" s="66">
        <f>SUMIFS(Equidi!C:C,Equidi!$A:$A,'Equidi REG'!$A17)</f>
        <v>19</v>
      </c>
      <c r="C17" s="66">
        <f>SUMIFS(Equidi!D:D,Equidi!$A:$A,'Equidi REG'!$A17)</f>
        <v>8</v>
      </c>
      <c r="D17" s="66">
        <f>SUMIFS(Equidi!E:E,Equidi!$A:$A,'Equidi REG'!$A17)</f>
        <v>0</v>
      </c>
      <c r="E17" s="66">
        <f>SUMIFS(Equidi!F:F,Equidi!$A:$A,'Equidi REG'!$A17)</f>
        <v>0</v>
      </c>
      <c r="F17" s="3">
        <f t="shared" si="0"/>
        <v>8</v>
      </c>
    </row>
    <row r="18" spans="1:6" x14ac:dyDescent="0.25">
      <c r="A18" s="12" t="s">
        <v>15</v>
      </c>
      <c r="B18" s="66">
        <f>SUMIFS(Equidi!C:C,Equidi!$A:$A,'Equidi REG'!$A18)</f>
        <v>121</v>
      </c>
      <c r="C18" s="66">
        <f>SUMIFS(Equidi!D:D,Equidi!$A:$A,'Equidi REG'!$A18)</f>
        <v>12</v>
      </c>
      <c r="D18" s="66">
        <f>SUMIFS(Equidi!E:E,Equidi!$A:$A,'Equidi REG'!$A18)</f>
        <v>4</v>
      </c>
      <c r="E18" s="66">
        <f>SUMIFS(Equidi!F:F,Equidi!$A:$A,'Equidi REG'!$A18)</f>
        <v>0</v>
      </c>
      <c r="F18" s="3">
        <f t="shared" si="0"/>
        <v>16</v>
      </c>
    </row>
    <row r="19" spans="1:6" x14ac:dyDescent="0.25">
      <c r="A19" s="12" t="s">
        <v>16</v>
      </c>
      <c r="B19" s="66">
        <f>SUMIFS(Equidi!C:C,Equidi!$A:$A,'Equidi REG'!$A19)</f>
        <v>9</v>
      </c>
      <c r="C19" s="66">
        <f>SUMIFS(Equidi!D:D,Equidi!$A:$A,'Equidi REG'!$A19)</f>
        <v>6</v>
      </c>
      <c r="D19" s="66">
        <f>SUMIFS(Equidi!E:E,Equidi!$A:$A,'Equidi REG'!$A19)</f>
        <v>0</v>
      </c>
      <c r="E19" s="66">
        <f>SUMIFS(Equidi!F:F,Equidi!$A:$A,'Equidi REG'!$A19)</f>
        <v>0</v>
      </c>
      <c r="F19" s="3">
        <f t="shared" si="0"/>
        <v>6</v>
      </c>
    </row>
    <row r="20" spans="1:6" x14ac:dyDescent="0.25">
      <c r="A20" s="12" t="s">
        <v>17</v>
      </c>
      <c r="B20" s="66">
        <f>SUMIFS(Equidi!C:C,Equidi!$A:$A,'Equidi REG'!$A20)</f>
        <v>245</v>
      </c>
      <c r="C20" s="66">
        <f>SUMIFS(Equidi!D:D,Equidi!$A:$A,'Equidi REG'!$A20)</f>
        <v>20</v>
      </c>
      <c r="D20" s="66">
        <f>SUMIFS(Equidi!E:E,Equidi!$A:$A,'Equidi REG'!$A20)</f>
        <v>8</v>
      </c>
      <c r="E20" s="66">
        <f>SUMIFS(Equidi!F:F,Equidi!$A:$A,'Equidi REG'!$A20)</f>
        <v>0</v>
      </c>
      <c r="F20" s="3">
        <f t="shared" si="0"/>
        <v>28</v>
      </c>
    </row>
    <row r="21" spans="1:6" x14ac:dyDescent="0.25">
      <c r="A21" s="12" t="s">
        <v>18</v>
      </c>
      <c r="B21" s="66">
        <f>SUMIFS(Equidi!C:C,Equidi!$A:$A,'Equidi REG'!$A21)</f>
        <v>21</v>
      </c>
      <c r="C21" s="66">
        <f>SUMIFS(Equidi!D:D,Equidi!$A:$A,'Equidi REG'!$A21)</f>
        <v>2</v>
      </c>
      <c r="D21" s="66">
        <f>SUMIFS(Equidi!E:E,Equidi!$A:$A,'Equidi REG'!$A21)</f>
        <v>1</v>
      </c>
      <c r="E21" s="66">
        <f>SUMIFS(Equidi!F:F,Equidi!$A:$A,'Equidi REG'!$A21)</f>
        <v>0</v>
      </c>
      <c r="F21" s="3">
        <f t="shared" si="0"/>
        <v>3</v>
      </c>
    </row>
    <row r="22" spans="1:6" x14ac:dyDescent="0.25">
      <c r="A22" s="12" t="s">
        <v>19</v>
      </c>
      <c r="B22" s="66">
        <f>SUMIFS(Equidi!C:C,Equidi!$A:$A,'Equidi REG'!$A22)</f>
        <v>0</v>
      </c>
      <c r="C22" s="66">
        <f>SUMIFS(Equidi!D:D,Equidi!$A:$A,'Equidi REG'!$A22)</f>
        <v>0</v>
      </c>
      <c r="D22" s="66">
        <f>SUMIFS(Equidi!E:E,Equidi!$A:$A,'Equidi REG'!$A22)</f>
        <v>0</v>
      </c>
      <c r="E22" s="66">
        <f>SUMIFS(Equidi!F:F,Equidi!$A:$A,'Equidi REG'!$A22)</f>
        <v>0</v>
      </c>
      <c r="F22" s="3">
        <f t="shared" si="0"/>
        <v>0</v>
      </c>
    </row>
    <row r="23" spans="1:6" x14ac:dyDescent="0.25">
      <c r="A23" s="12" t="s">
        <v>20</v>
      </c>
      <c r="B23" s="66">
        <f>SUMIFS(Equidi!C:C,Equidi!$A:$A,'Equidi REG'!$A23)</f>
        <v>7</v>
      </c>
      <c r="C23" s="66">
        <f>SUMIFS(Equidi!D:D,Equidi!$A:$A,'Equidi REG'!$A23)</f>
        <v>1</v>
      </c>
      <c r="D23" s="66">
        <f>SUMIFS(Equidi!E:E,Equidi!$A:$A,'Equidi REG'!$A23)</f>
        <v>0</v>
      </c>
      <c r="E23" s="66">
        <f>SUMIFS(Equidi!F:F,Equidi!$A:$A,'Equidi REG'!$A23)</f>
        <v>0</v>
      </c>
      <c r="F23" s="3">
        <f t="shared" si="0"/>
        <v>1</v>
      </c>
    </row>
    <row r="24" spans="1:6" x14ac:dyDescent="0.25">
      <c r="A24" s="12" t="s">
        <v>21</v>
      </c>
      <c r="B24" s="66">
        <f>SUMIFS(Equidi!C:C,Equidi!$A:$A,'Equidi REG'!$A24)</f>
        <v>52</v>
      </c>
      <c r="C24" s="66">
        <f>SUMIFS(Equidi!D:D,Equidi!$A:$A,'Equidi REG'!$A24)</f>
        <v>5</v>
      </c>
      <c r="D24" s="66">
        <f>SUMIFS(Equidi!E:E,Equidi!$A:$A,'Equidi REG'!$A24)</f>
        <v>1</v>
      </c>
      <c r="E24" s="66">
        <f>SUMIFS(Equidi!F:F,Equidi!$A:$A,'Equidi REG'!$A24)</f>
        <v>0</v>
      </c>
      <c r="F24" s="3">
        <f t="shared" si="0"/>
        <v>6</v>
      </c>
    </row>
    <row r="25" spans="1:6" x14ac:dyDescent="0.25">
      <c r="A25" s="12" t="s">
        <v>22</v>
      </c>
      <c r="B25" s="66">
        <f>SUMIFS(Equidi!C:C,Equidi!$A:$A,'Equidi REG'!$A25)</f>
        <v>0</v>
      </c>
      <c r="C25" s="66">
        <f>SUMIFS(Equidi!D:D,Equidi!$A:$A,'Equidi REG'!$A25)</f>
        <v>0</v>
      </c>
      <c r="D25" s="66">
        <f>SUMIFS(Equidi!E:E,Equidi!$A:$A,'Equidi REG'!$A25)</f>
        <v>0</v>
      </c>
      <c r="E25" s="66">
        <f>SUMIFS(Equidi!F:F,Equidi!$A:$A,'Equidi REG'!$A25)</f>
        <v>0</v>
      </c>
      <c r="F25" s="3">
        <f t="shared" si="0"/>
        <v>0</v>
      </c>
    </row>
    <row r="26" spans="1:6" x14ac:dyDescent="0.25">
      <c r="A26" s="12" t="s">
        <v>23</v>
      </c>
      <c r="B26" s="66">
        <f>SUMIFS(Equidi!C:C,Equidi!$A:$A,'Equidi REG'!$A26)</f>
        <v>60</v>
      </c>
      <c r="C26" s="66">
        <f>SUMIFS(Equidi!D:D,Equidi!$A:$A,'Equidi REG'!$A26)</f>
        <v>8</v>
      </c>
      <c r="D26" s="66">
        <f>SUMIFS(Equidi!E:E,Equidi!$A:$A,'Equidi REG'!$A26)</f>
        <v>1</v>
      </c>
      <c r="E26" s="66">
        <f>SUMIFS(Equidi!F:F,Equidi!$A:$A,'Equidi REG'!$A26)</f>
        <v>0</v>
      </c>
      <c r="F26" s="3">
        <f t="shared" si="0"/>
        <v>9</v>
      </c>
    </row>
    <row r="27" spans="1:6" x14ac:dyDescent="0.25">
      <c r="A27" s="12" t="s">
        <v>24</v>
      </c>
      <c r="B27" s="12">
        <f t="shared" ref="B27:F27" si="1">SUM(B6:B26)</f>
        <v>1086</v>
      </c>
      <c r="C27" s="65">
        <f t="shared" si="1"/>
        <v>135</v>
      </c>
      <c r="D27" s="26">
        <f t="shared" si="1"/>
        <v>31</v>
      </c>
      <c r="E27" s="26">
        <f t="shared" si="1"/>
        <v>0</v>
      </c>
      <c r="F27" s="26">
        <f t="shared" si="1"/>
        <v>166</v>
      </c>
    </row>
    <row r="30" spans="1:6" x14ac:dyDescent="0.25">
      <c r="D30" s="135" t="s">
        <v>55</v>
      </c>
    </row>
    <row r="31" spans="1:6" x14ac:dyDescent="0.25">
      <c r="A31" s="119"/>
      <c r="B31" s="19"/>
      <c r="C31" s="32" t="s">
        <v>53</v>
      </c>
      <c r="D31" s="132">
        <f>Equidi!E131</f>
        <v>0.1</v>
      </c>
    </row>
  </sheetData>
  <mergeCells count="8">
    <mergeCell ref="A1:A5"/>
    <mergeCell ref="B1:B5"/>
    <mergeCell ref="C1:F1"/>
    <mergeCell ref="C2:F3"/>
    <mergeCell ref="C4:C5"/>
    <mergeCell ref="D4:D5"/>
    <mergeCell ref="E4:E5"/>
    <mergeCell ref="F4:F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AA58A-7B20-4401-86C5-3224CDE1412D}">
  <sheetPr>
    <tabColor rgb="FF002060"/>
  </sheetPr>
  <dimension ref="A1:AI129"/>
  <sheetViews>
    <sheetView topLeftCell="A121" zoomScale="85" zoomScaleNormal="85" workbookViewId="0">
      <selection activeCell="E126" sqref="E126"/>
    </sheetView>
  </sheetViews>
  <sheetFormatPr defaultColWidth="14.85546875" defaultRowHeight="15" x14ac:dyDescent="0.25"/>
  <cols>
    <col min="1" max="3" width="14.85546875" style="29"/>
    <col min="4" max="11" width="14.85546875" style="8"/>
    <col min="12" max="30" width="14.85546875" style="96"/>
    <col min="31" max="35" width="14.85546875" style="157"/>
    <col min="36" max="16384" width="14.85546875" style="8"/>
  </cols>
  <sheetData>
    <row r="1" spans="1:34" ht="60" x14ac:dyDescent="0.25">
      <c r="A1" s="166" t="s">
        <v>0</v>
      </c>
      <c r="B1" s="170" t="s">
        <v>176</v>
      </c>
      <c r="C1" s="170" t="s">
        <v>59</v>
      </c>
      <c r="D1" s="170" t="s">
        <v>110</v>
      </c>
      <c r="E1" s="184" t="s">
        <v>1</v>
      </c>
      <c r="F1" s="185"/>
      <c r="G1" s="185"/>
      <c r="H1" s="186"/>
      <c r="I1" s="166" t="s">
        <v>162</v>
      </c>
      <c r="J1" s="20" t="s">
        <v>1</v>
      </c>
      <c r="K1" s="166" t="s">
        <v>96</v>
      </c>
      <c r="U1" s="96" t="s">
        <v>102</v>
      </c>
      <c r="V1" s="96" t="s">
        <v>103</v>
      </c>
      <c r="X1" s="96" t="s">
        <v>102</v>
      </c>
      <c r="Y1" s="96" t="s">
        <v>103</v>
      </c>
      <c r="AC1" s="96" t="s">
        <v>104</v>
      </c>
      <c r="AD1" s="96" t="s">
        <v>108</v>
      </c>
      <c r="AF1" s="157" t="s">
        <v>104</v>
      </c>
      <c r="AG1" s="157" t="s">
        <v>105</v>
      </c>
    </row>
    <row r="2" spans="1:34" ht="105" x14ac:dyDescent="0.25">
      <c r="A2" s="166"/>
      <c r="B2" s="171"/>
      <c r="C2" s="171"/>
      <c r="D2" s="171"/>
      <c r="E2" s="184" t="s">
        <v>111</v>
      </c>
      <c r="F2" s="185"/>
      <c r="G2" s="185"/>
      <c r="H2" s="186"/>
      <c r="I2" s="166"/>
      <c r="J2" s="28" t="s">
        <v>163</v>
      </c>
      <c r="K2" s="166"/>
      <c r="U2" s="96" t="s">
        <v>104</v>
      </c>
      <c r="V2" s="96" t="s">
        <v>108</v>
      </c>
      <c r="X2" s="96" t="s">
        <v>104</v>
      </c>
      <c r="Y2" s="96" t="s">
        <v>105</v>
      </c>
    </row>
    <row r="3" spans="1:34" ht="45" x14ac:dyDescent="0.25">
      <c r="A3" s="166"/>
      <c r="B3" s="171"/>
      <c r="C3" s="171"/>
      <c r="D3" s="171"/>
      <c r="E3" s="187" t="str">
        <f>G129*100&amp;"% degli allevamenti di grandi dimensioni"</f>
        <v>10% degli allevamenti di grandi dimensioni</v>
      </c>
      <c r="F3" s="188"/>
      <c r="G3" s="188"/>
      <c r="H3" s="189"/>
      <c r="I3" s="166"/>
      <c r="J3" s="166" t="str">
        <f>H129*100&amp;"% degli allevamenti di piccole dimensioni da controllare sui non intensivi"</f>
        <v>1% degli allevamenti di piccole dimensioni da controllare sui non intensivi</v>
      </c>
      <c r="K3" s="166"/>
      <c r="AC3" s="96" t="s">
        <v>106</v>
      </c>
      <c r="AF3" s="157" t="s">
        <v>106</v>
      </c>
    </row>
    <row r="4" spans="1:34" ht="45" x14ac:dyDescent="0.25">
      <c r="A4" s="166"/>
      <c r="B4" s="171"/>
      <c r="C4" s="171"/>
      <c r="D4" s="171"/>
      <c r="E4" s="170" t="s">
        <v>98</v>
      </c>
      <c r="F4" s="170" t="s">
        <v>97</v>
      </c>
      <c r="G4" s="170" t="s">
        <v>95</v>
      </c>
      <c r="H4" s="170" t="s">
        <v>24</v>
      </c>
      <c r="I4" s="166"/>
      <c r="J4" s="166"/>
      <c r="K4" s="166"/>
      <c r="L4" s="96" t="s">
        <v>109</v>
      </c>
      <c r="U4" s="96" t="s">
        <v>106</v>
      </c>
      <c r="X4" s="96" t="s">
        <v>106</v>
      </c>
      <c r="AC4" s="96" t="s">
        <v>107</v>
      </c>
      <c r="AD4" s="96" t="s">
        <v>292</v>
      </c>
      <c r="AE4" s="157" t="s">
        <v>24</v>
      </c>
      <c r="AF4" s="157" t="s">
        <v>107</v>
      </c>
      <c r="AG4" s="157" t="s">
        <v>292</v>
      </c>
      <c r="AH4" s="157" t="s">
        <v>24</v>
      </c>
    </row>
    <row r="5" spans="1:34" x14ac:dyDescent="0.25">
      <c r="A5" s="166"/>
      <c r="B5" s="172"/>
      <c r="C5" s="172"/>
      <c r="D5" s="172"/>
      <c r="E5" s="172"/>
      <c r="F5" s="172"/>
      <c r="G5" s="172"/>
      <c r="H5" s="172"/>
      <c r="I5" s="166"/>
      <c r="J5" s="166"/>
      <c r="K5" s="166"/>
      <c r="U5" s="96" t="s">
        <v>107</v>
      </c>
      <c r="V5" s="96" t="s">
        <v>24</v>
      </c>
      <c r="X5" s="96" t="s">
        <v>107</v>
      </c>
      <c r="Y5" s="96" t="s">
        <v>24</v>
      </c>
      <c r="AC5" s="96" t="s">
        <v>3</v>
      </c>
      <c r="AD5" s="96" t="s">
        <v>177</v>
      </c>
      <c r="AE5" s="157">
        <v>3</v>
      </c>
      <c r="AF5" s="157" t="s">
        <v>3</v>
      </c>
      <c r="AG5" s="157" t="s">
        <v>177</v>
      </c>
      <c r="AH5" s="157">
        <v>33</v>
      </c>
    </row>
    <row r="6" spans="1:34" ht="15.75" customHeight="1" x14ac:dyDescent="0.25">
      <c r="A6" s="59" t="s">
        <v>3</v>
      </c>
      <c r="B6" s="59" t="s">
        <v>177</v>
      </c>
      <c r="C6" s="30">
        <f t="shared" ref="C6" si="0">D6+I6</f>
        <v>36</v>
      </c>
      <c r="D6" s="10">
        <f>SUMIFS(AE:AE,AD:AD,B6)</f>
        <v>3</v>
      </c>
      <c r="E6" s="64">
        <f t="shared" ref="E6" si="1">IF(L6&gt;N6,ROUND((D6*0.6*$G$129),0)+P6,ROUND((D6*0.6*$G$129),0)+P6)</f>
        <v>1</v>
      </c>
      <c r="F6" s="3">
        <f t="shared" ref="F6" si="2">ROUND((D6*0.35*$G$129),0)</f>
        <v>0</v>
      </c>
      <c r="G6" s="3">
        <f t="shared" ref="G6" si="3">ROUND((D6*0.05*$G$129),0)</f>
        <v>0</v>
      </c>
      <c r="H6" s="3">
        <f>SUM(E6:G6)</f>
        <v>1</v>
      </c>
      <c r="I6" s="30">
        <f>SUMIFS(AH:AH,AG:AG,B6)</f>
        <v>33</v>
      </c>
      <c r="J6" s="2">
        <f>ROUNDUP((I6*$H$129),0)</f>
        <v>1</v>
      </c>
      <c r="K6" s="77">
        <f>J6+H6</f>
        <v>2</v>
      </c>
      <c r="L6" s="96">
        <f>ROUNDUP((D6*$G$129),0)</f>
        <v>1</v>
      </c>
      <c r="M6" s="96">
        <f t="shared" ref="M6" si="4">ROUND((D6*0.6*$G$129),0)</f>
        <v>0</v>
      </c>
      <c r="N6" s="149">
        <f>M6+F6+G6</f>
        <v>0</v>
      </c>
      <c r="P6" s="144">
        <f>L6-N6</f>
        <v>1</v>
      </c>
      <c r="R6" s="96" t="s">
        <v>3</v>
      </c>
      <c r="S6" s="96">
        <v>15</v>
      </c>
      <c r="U6" s="96" t="s">
        <v>3</v>
      </c>
      <c r="V6" s="96">
        <v>15</v>
      </c>
      <c r="X6" s="96" t="s">
        <v>3</v>
      </c>
      <c r="Y6" s="96">
        <v>113</v>
      </c>
      <c r="Z6" s="158" t="s">
        <v>3</v>
      </c>
      <c r="AB6" s="96" t="s">
        <v>3</v>
      </c>
      <c r="AD6" s="96" t="s">
        <v>178</v>
      </c>
      <c r="AE6" s="157">
        <v>4</v>
      </c>
      <c r="AG6" s="157" t="s">
        <v>178</v>
      </c>
      <c r="AH6" s="157">
        <v>8</v>
      </c>
    </row>
    <row r="7" spans="1:34" ht="15.75" customHeight="1" x14ac:dyDescent="0.25">
      <c r="A7" s="59" t="s">
        <v>3</v>
      </c>
      <c r="B7" s="62" t="s">
        <v>178</v>
      </c>
      <c r="C7" s="30">
        <f t="shared" ref="C7:C32" si="5">D7+I7</f>
        <v>12</v>
      </c>
      <c r="D7" s="10">
        <f t="shared" ref="D7:D32" si="6">SUMIFS(AE:AE,AD:AD,B7)</f>
        <v>4</v>
      </c>
      <c r="E7" s="64">
        <f t="shared" ref="E7:E32" si="7">IF(L7&gt;N7,ROUND((D7*0.6*$G$129),0)+P7,ROUND((D7*0.6*$G$129),0)+P7)</f>
        <v>1</v>
      </c>
      <c r="F7" s="3">
        <f t="shared" ref="F7:F32" si="8">ROUND((D7*0.35*$G$129),0)</f>
        <v>0</v>
      </c>
      <c r="G7" s="3">
        <f t="shared" ref="G7:G32" si="9">ROUND((D7*0.05*$G$129),0)</f>
        <v>0</v>
      </c>
      <c r="H7" s="3">
        <f t="shared" ref="H7:H32" si="10">SUM(E7:G7)</f>
        <v>1</v>
      </c>
      <c r="I7" s="30">
        <f t="shared" ref="I7:I32" si="11">SUMIFS(AH:AH,AG:AG,B7)</f>
        <v>8</v>
      </c>
      <c r="J7" s="2">
        <f>ROUNDUP((I7*$H$129),0)</f>
        <v>1</v>
      </c>
      <c r="K7" s="77">
        <f t="shared" ref="K7:K32" si="12">J7+H7</f>
        <v>2</v>
      </c>
      <c r="L7" s="96">
        <f t="shared" ref="L7:L32" si="13">ROUNDUP((D7*$G$129),0)</f>
        <v>1</v>
      </c>
      <c r="M7" s="96">
        <f t="shared" ref="M7:M32" si="14">ROUND((D7*0.6*$G$129),0)</f>
        <v>0</v>
      </c>
      <c r="N7" s="149">
        <f t="shared" ref="N7:N32" si="15">M7+F7+G7</f>
        <v>0</v>
      </c>
      <c r="P7" s="144">
        <f t="shared" ref="P7:P32" si="16">L7-N7</f>
        <v>1</v>
      </c>
      <c r="R7" s="96" t="s">
        <v>4</v>
      </c>
      <c r="S7" s="96">
        <v>4</v>
      </c>
      <c r="U7" s="96" t="s">
        <v>4</v>
      </c>
      <c r="V7" s="96">
        <v>4</v>
      </c>
      <c r="X7" s="96" t="s">
        <v>4</v>
      </c>
      <c r="Y7" s="96">
        <v>1</v>
      </c>
      <c r="Z7" s="158" t="s">
        <v>4</v>
      </c>
      <c r="AB7" s="96" t="s">
        <v>4</v>
      </c>
      <c r="AD7" s="96" t="s">
        <v>179</v>
      </c>
      <c r="AE7" s="157">
        <v>1</v>
      </c>
      <c r="AG7" s="157" t="s">
        <v>179</v>
      </c>
      <c r="AH7" s="157">
        <v>14</v>
      </c>
    </row>
    <row r="8" spans="1:34" ht="15.75" customHeight="1" x14ac:dyDescent="0.25">
      <c r="A8" s="59" t="s">
        <v>3</v>
      </c>
      <c r="B8" s="62" t="s">
        <v>179</v>
      </c>
      <c r="C8" s="30">
        <f t="shared" si="5"/>
        <v>15</v>
      </c>
      <c r="D8" s="10">
        <f t="shared" si="6"/>
        <v>1</v>
      </c>
      <c r="E8" s="64">
        <f t="shared" si="7"/>
        <v>1</v>
      </c>
      <c r="F8" s="3">
        <f t="shared" si="8"/>
        <v>0</v>
      </c>
      <c r="G8" s="3">
        <f t="shared" si="9"/>
        <v>0</v>
      </c>
      <c r="H8" s="3">
        <f t="shared" si="10"/>
        <v>1</v>
      </c>
      <c r="I8" s="30">
        <f t="shared" si="11"/>
        <v>14</v>
      </c>
      <c r="J8" s="2">
        <f t="shared" ref="J8:J70" si="17">ROUNDUP((I8*$H$129),0)</f>
        <v>1</v>
      </c>
      <c r="K8" s="77">
        <f t="shared" si="12"/>
        <v>2</v>
      </c>
      <c r="L8" s="96">
        <f t="shared" si="13"/>
        <v>1</v>
      </c>
      <c r="M8" s="96">
        <f t="shared" si="14"/>
        <v>0</v>
      </c>
      <c r="N8" s="149">
        <f t="shared" si="15"/>
        <v>0</v>
      </c>
      <c r="P8" s="144">
        <f t="shared" si="16"/>
        <v>1</v>
      </c>
      <c r="R8" s="96" t="s">
        <v>5</v>
      </c>
      <c r="S8" s="96">
        <v>5</v>
      </c>
      <c r="U8" s="96" t="s">
        <v>5</v>
      </c>
      <c r="V8" s="96">
        <v>5</v>
      </c>
      <c r="X8" s="96" t="s">
        <v>5</v>
      </c>
      <c r="Y8" s="96">
        <v>31</v>
      </c>
      <c r="Z8" s="158" t="s">
        <v>5</v>
      </c>
      <c r="AB8" s="96" t="s">
        <v>5</v>
      </c>
      <c r="AD8" s="96" t="s">
        <v>180</v>
      </c>
      <c r="AE8" s="157">
        <v>7</v>
      </c>
      <c r="AG8" s="157" t="s">
        <v>180</v>
      </c>
      <c r="AH8" s="157">
        <v>58</v>
      </c>
    </row>
    <row r="9" spans="1:34" ht="15.75" customHeight="1" x14ac:dyDescent="0.25">
      <c r="A9" s="59" t="s">
        <v>3</v>
      </c>
      <c r="B9" s="62" t="s">
        <v>180</v>
      </c>
      <c r="C9" s="30">
        <f t="shared" si="5"/>
        <v>65</v>
      </c>
      <c r="D9" s="10">
        <f t="shared" si="6"/>
        <v>7</v>
      </c>
      <c r="E9" s="64">
        <f t="shared" si="7"/>
        <v>1</v>
      </c>
      <c r="F9" s="3">
        <f t="shared" si="8"/>
        <v>0</v>
      </c>
      <c r="G9" s="3">
        <f t="shared" si="9"/>
        <v>0</v>
      </c>
      <c r="H9" s="3">
        <f t="shared" si="10"/>
        <v>1</v>
      </c>
      <c r="I9" s="30">
        <f t="shared" si="11"/>
        <v>58</v>
      </c>
      <c r="J9" s="2">
        <f t="shared" si="17"/>
        <v>1</v>
      </c>
      <c r="K9" s="77">
        <f t="shared" si="12"/>
        <v>2</v>
      </c>
      <c r="L9" s="96">
        <f t="shared" si="13"/>
        <v>1</v>
      </c>
      <c r="M9" s="96">
        <f t="shared" si="14"/>
        <v>0</v>
      </c>
      <c r="N9" s="149">
        <f t="shared" si="15"/>
        <v>0</v>
      </c>
      <c r="P9" s="144">
        <f t="shared" si="16"/>
        <v>1</v>
      </c>
      <c r="R9" s="96" t="s">
        <v>6</v>
      </c>
      <c r="S9" s="96">
        <v>37</v>
      </c>
      <c r="U9" s="96" t="s">
        <v>6</v>
      </c>
      <c r="V9" s="96">
        <v>37</v>
      </c>
      <c r="X9" s="96" t="s">
        <v>6</v>
      </c>
      <c r="Y9" s="96">
        <v>9</v>
      </c>
      <c r="Z9" s="158" t="s">
        <v>6</v>
      </c>
      <c r="AB9" s="96" t="s">
        <v>6</v>
      </c>
      <c r="AC9" s="96" t="s">
        <v>312</v>
      </c>
      <c r="AE9" s="157">
        <v>15</v>
      </c>
      <c r="AF9" s="157" t="s">
        <v>312</v>
      </c>
      <c r="AH9" s="157">
        <v>113</v>
      </c>
    </row>
    <row r="10" spans="1:34" ht="15.75" customHeight="1" x14ac:dyDescent="0.25">
      <c r="A10" s="62" t="s">
        <v>4</v>
      </c>
      <c r="B10" s="62" t="s">
        <v>181</v>
      </c>
      <c r="C10" s="30">
        <f t="shared" si="5"/>
        <v>2</v>
      </c>
      <c r="D10" s="10">
        <f t="shared" si="6"/>
        <v>1</v>
      </c>
      <c r="E10" s="64">
        <f t="shared" si="7"/>
        <v>1</v>
      </c>
      <c r="F10" s="3">
        <f t="shared" si="8"/>
        <v>0</v>
      </c>
      <c r="G10" s="3">
        <f t="shared" si="9"/>
        <v>0</v>
      </c>
      <c r="H10" s="3">
        <f t="shared" si="10"/>
        <v>1</v>
      </c>
      <c r="I10" s="30">
        <f t="shared" si="11"/>
        <v>1</v>
      </c>
      <c r="J10" s="2">
        <f t="shared" si="17"/>
        <v>1</v>
      </c>
      <c r="K10" s="77">
        <f t="shared" si="12"/>
        <v>2</v>
      </c>
      <c r="L10" s="96">
        <f t="shared" si="13"/>
        <v>1</v>
      </c>
      <c r="M10" s="96">
        <f t="shared" si="14"/>
        <v>0</v>
      </c>
      <c r="N10" s="149">
        <f t="shared" si="15"/>
        <v>0</v>
      </c>
      <c r="P10" s="144">
        <f t="shared" si="16"/>
        <v>1</v>
      </c>
      <c r="R10" s="96" t="s">
        <v>7</v>
      </c>
      <c r="S10" s="96">
        <v>48</v>
      </c>
      <c r="U10" s="96" t="s">
        <v>7</v>
      </c>
      <c r="V10" s="96">
        <v>48</v>
      </c>
      <c r="X10" s="96" t="s">
        <v>7</v>
      </c>
      <c r="Y10" s="96">
        <v>24</v>
      </c>
      <c r="Z10" s="158" t="s">
        <v>7</v>
      </c>
      <c r="AB10" s="96" t="s">
        <v>7</v>
      </c>
      <c r="AC10" s="96" t="s">
        <v>4</v>
      </c>
      <c r="AD10" s="96" t="s">
        <v>181</v>
      </c>
      <c r="AE10" s="157">
        <v>1</v>
      </c>
      <c r="AF10" s="157" t="s">
        <v>4</v>
      </c>
      <c r="AG10" s="157" t="s">
        <v>181</v>
      </c>
      <c r="AH10" s="157">
        <v>1</v>
      </c>
    </row>
    <row r="11" spans="1:34" ht="15.75" customHeight="1" x14ac:dyDescent="0.25">
      <c r="A11" s="62" t="s">
        <v>4</v>
      </c>
      <c r="B11" s="62" t="s">
        <v>182</v>
      </c>
      <c r="C11" s="30">
        <f t="shared" si="5"/>
        <v>3</v>
      </c>
      <c r="D11" s="10">
        <f t="shared" si="6"/>
        <v>3</v>
      </c>
      <c r="E11" s="64">
        <f t="shared" si="7"/>
        <v>1</v>
      </c>
      <c r="F11" s="3">
        <f t="shared" si="8"/>
        <v>0</v>
      </c>
      <c r="G11" s="3">
        <f t="shared" si="9"/>
        <v>0</v>
      </c>
      <c r="H11" s="3">
        <f t="shared" si="10"/>
        <v>1</v>
      </c>
      <c r="I11" s="30">
        <f t="shared" si="11"/>
        <v>0</v>
      </c>
      <c r="J11" s="2">
        <f t="shared" si="17"/>
        <v>0</v>
      </c>
      <c r="K11" s="77">
        <f t="shared" si="12"/>
        <v>1</v>
      </c>
      <c r="L11" s="96">
        <f t="shared" si="13"/>
        <v>1</v>
      </c>
      <c r="M11" s="96">
        <f t="shared" si="14"/>
        <v>0</v>
      </c>
      <c r="N11" s="149">
        <f t="shared" si="15"/>
        <v>0</v>
      </c>
      <c r="P11" s="144">
        <f t="shared" si="16"/>
        <v>1</v>
      </c>
      <c r="R11" s="96" t="s">
        <v>8</v>
      </c>
      <c r="S11" s="96">
        <v>49</v>
      </c>
      <c r="U11" s="96" t="s">
        <v>8</v>
      </c>
      <c r="V11" s="96">
        <v>49</v>
      </c>
      <c r="X11" s="96" t="s">
        <v>8</v>
      </c>
      <c r="Y11" s="96">
        <v>11</v>
      </c>
      <c r="Z11" s="158" t="s">
        <v>8</v>
      </c>
      <c r="AB11" s="96" t="s">
        <v>8</v>
      </c>
      <c r="AD11" s="96" t="s">
        <v>182</v>
      </c>
      <c r="AE11" s="157">
        <v>3</v>
      </c>
      <c r="AF11" s="157" t="s">
        <v>297</v>
      </c>
      <c r="AH11" s="157">
        <v>1</v>
      </c>
    </row>
    <row r="12" spans="1:34" ht="15.75" customHeight="1" x14ac:dyDescent="0.25">
      <c r="A12" s="62" t="s">
        <v>5</v>
      </c>
      <c r="B12" s="62" t="s">
        <v>183</v>
      </c>
      <c r="C12" s="30">
        <f t="shared" si="5"/>
        <v>3</v>
      </c>
      <c r="D12" s="10">
        <f t="shared" si="6"/>
        <v>0</v>
      </c>
      <c r="E12" s="64">
        <f t="shared" si="7"/>
        <v>0</v>
      </c>
      <c r="F12" s="3">
        <f t="shared" si="8"/>
        <v>0</v>
      </c>
      <c r="G12" s="3">
        <f t="shared" si="9"/>
        <v>0</v>
      </c>
      <c r="H12" s="3">
        <f t="shared" si="10"/>
        <v>0</v>
      </c>
      <c r="I12" s="30">
        <f t="shared" si="11"/>
        <v>3</v>
      </c>
      <c r="J12" s="2">
        <f t="shared" si="17"/>
        <v>1</v>
      </c>
      <c r="K12" s="77">
        <f t="shared" si="12"/>
        <v>1</v>
      </c>
      <c r="L12" s="96">
        <f t="shared" si="13"/>
        <v>0</v>
      </c>
      <c r="M12" s="96">
        <f t="shared" si="14"/>
        <v>0</v>
      </c>
      <c r="N12" s="149">
        <f t="shared" si="15"/>
        <v>0</v>
      </c>
      <c r="P12" s="144">
        <f t="shared" si="16"/>
        <v>0</v>
      </c>
      <c r="R12" s="96" t="s">
        <v>9</v>
      </c>
      <c r="S12" s="96">
        <v>35</v>
      </c>
      <c r="U12" s="96" t="s">
        <v>9</v>
      </c>
      <c r="V12" s="96">
        <v>35</v>
      </c>
      <c r="X12" s="96" t="s">
        <v>9</v>
      </c>
      <c r="Y12" s="96">
        <v>136</v>
      </c>
      <c r="Z12" s="158" t="s">
        <v>9</v>
      </c>
      <c r="AB12" s="96" t="s">
        <v>9</v>
      </c>
      <c r="AC12" s="96" t="s">
        <v>297</v>
      </c>
      <c r="AE12" s="157">
        <v>4</v>
      </c>
      <c r="AF12" s="157" t="s">
        <v>5</v>
      </c>
      <c r="AG12" s="157" t="s">
        <v>183</v>
      </c>
      <c r="AH12" s="157">
        <v>3</v>
      </c>
    </row>
    <row r="13" spans="1:34" ht="15.75" customHeight="1" x14ac:dyDescent="0.25">
      <c r="A13" s="62" t="s">
        <v>5</v>
      </c>
      <c r="B13" s="62" t="s">
        <v>184</v>
      </c>
      <c r="C13" s="30">
        <f t="shared" si="5"/>
        <v>10</v>
      </c>
      <c r="D13" s="10">
        <f t="shared" si="6"/>
        <v>2</v>
      </c>
      <c r="E13" s="64">
        <f t="shared" si="7"/>
        <v>1</v>
      </c>
      <c r="F13" s="3">
        <f t="shared" si="8"/>
        <v>0</v>
      </c>
      <c r="G13" s="3">
        <f t="shared" si="9"/>
        <v>0</v>
      </c>
      <c r="H13" s="3">
        <f t="shared" si="10"/>
        <v>1</v>
      </c>
      <c r="I13" s="30">
        <f t="shared" si="11"/>
        <v>8</v>
      </c>
      <c r="J13" s="2">
        <f t="shared" si="17"/>
        <v>1</v>
      </c>
      <c r="K13" s="77">
        <f t="shared" si="12"/>
        <v>2</v>
      </c>
      <c r="L13" s="96">
        <f t="shared" si="13"/>
        <v>1</v>
      </c>
      <c r="M13" s="96">
        <f t="shared" si="14"/>
        <v>0</v>
      </c>
      <c r="N13" s="149">
        <f t="shared" si="15"/>
        <v>0</v>
      </c>
      <c r="P13" s="144">
        <f t="shared" si="16"/>
        <v>1</v>
      </c>
      <c r="R13" s="96" t="s">
        <v>10</v>
      </c>
      <c r="S13" s="96">
        <v>5</v>
      </c>
      <c r="U13" s="96" t="s">
        <v>10</v>
      </c>
      <c r="V13" s="96">
        <v>5</v>
      </c>
      <c r="X13" s="96" t="s">
        <v>10</v>
      </c>
      <c r="Y13" s="96">
        <v>99</v>
      </c>
      <c r="Z13" s="158" t="s">
        <v>10</v>
      </c>
      <c r="AB13" s="96" t="s">
        <v>10</v>
      </c>
      <c r="AC13" s="96" t="s">
        <v>5</v>
      </c>
      <c r="AD13" s="96" t="s">
        <v>184</v>
      </c>
      <c r="AE13" s="157">
        <v>2</v>
      </c>
      <c r="AG13" s="157" t="s">
        <v>184</v>
      </c>
      <c r="AH13" s="157">
        <v>8</v>
      </c>
    </row>
    <row r="14" spans="1:34" ht="15.75" customHeight="1" x14ac:dyDescent="0.25">
      <c r="A14" s="62" t="s">
        <v>5</v>
      </c>
      <c r="B14" s="62" t="s">
        <v>185</v>
      </c>
      <c r="C14" s="30">
        <f t="shared" si="5"/>
        <v>20</v>
      </c>
      <c r="D14" s="10">
        <f t="shared" si="6"/>
        <v>2</v>
      </c>
      <c r="E14" s="64">
        <f t="shared" si="7"/>
        <v>1</v>
      </c>
      <c r="F14" s="3">
        <f t="shared" si="8"/>
        <v>0</v>
      </c>
      <c r="G14" s="3">
        <f t="shared" si="9"/>
        <v>0</v>
      </c>
      <c r="H14" s="3">
        <f t="shared" si="10"/>
        <v>1</v>
      </c>
      <c r="I14" s="30">
        <f t="shared" si="11"/>
        <v>18</v>
      </c>
      <c r="J14" s="2">
        <f t="shared" si="17"/>
        <v>1</v>
      </c>
      <c r="K14" s="77">
        <f t="shared" si="12"/>
        <v>2</v>
      </c>
      <c r="L14" s="96">
        <f t="shared" si="13"/>
        <v>1</v>
      </c>
      <c r="M14" s="96">
        <f t="shared" si="14"/>
        <v>0</v>
      </c>
      <c r="N14" s="149">
        <f t="shared" si="15"/>
        <v>0</v>
      </c>
      <c r="P14" s="144">
        <f t="shared" si="16"/>
        <v>1</v>
      </c>
      <c r="R14" s="96" t="s">
        <v>11</v>
      </c>
      <c r="S14" s="96">
        <v>193</v>
      </c>
      <c r="U14" s="96" t="s">
        <v>11</v>
      </c>
      <c r="V14" s="96">
        <v>193</v>
      </c>
      <c r="X14" s="96" t="s">
        <v>11</v>
      </c>
      <c r="Y14" s="96">
        <v>375</v>
      </c>
      <c r="Z14" s="158" t="s">
        <v>11</v>
      </c>
      <c r="AB14" s="96" t="s">
        <v>11</v>
      </c>
      <c r="AD14" s="96" t="s">
        <v>185</v>
      </c>
      <c r="AE14" s="157">
        <v>2</v>
      </c>
      <c r="AG14" s="157" t="s">
        <v>185</v>
      </c>
      <c r="AH14" s="157">
        <v>18</v>
      </c>
    </row>
    <row r="15" spans="1:34" ht="15.75" customHeight="1" x14ac:dyDescent="0.25">
      <c r="A15" s="62" t="s">
        <v>5</v>
      </c>
      <c r="B15" s="62" t="s">
        <v>186</v>
      </c>
      <c r="C15" s="30">
        <f t="shared" si="5"/>
        <v>1</v>
      </c>
      <c r="D15" s="10">
        <f t="shared" si="6"/>
        <v>0</v>
      </c>
      <c r="E15" s="64">
        <f t="shared" si="7"/>
        <v>0</v>
      </c>
      <c r="F15" s="3">
        <f t="shared" si="8"/>
        <v>0</v>
      </c>
      <c r="G15" s="3">
        <f t="shared" si="9"/>
        <v>0</v>
      </c>
      <c r="H15" s="3">
        <f t="shared" si="10"/>
        <v>0</v>
      </c>
      <c r="I15" s="30">
        <f t="shared" si="11"/>
        <v>1</v>
      </c>
      <c r="J15" s="2">
        <f t="shared" si="17"/>
        <v>1</v>
      </c>
      <c r="K15" s="77">
        <f t="shared" si="12"/>
        <v>1</v>
      </c>
      <c r="L15" s="96">
        <f t="shared" si="13"/>
        <v>0</v>
      </c>
      <c r="M15" s="96">
        <f t="shared" si="14"/>
        <v>0</v>
      </c>
      <c r="N15" s="149">
        <f t="shared" si="15"/>
        <v>0</v>
      </c>
      <c r="P15" s="144">
        <f t="shared" si="16"/>
        <v>0</v>
      </c>
      <c r="R15" s="96" t="s">
        <v>12</v>
      </c>
      <c r="S15" s="96">
        <v>38</v>
      </c>
      <c r="U15" s="96" t="s">
        <v>12</v>
      </c>
      <c r="V15" s="96">
        <v>38</v>
      </c>
      <c r="X15" s="96" t="s">
        <v>12</v>
      </c>
      <c r="Y15" s="96">
        <v>216</v>
      </c>
      <c r="Z15" s="158" t="s">
        <v>12</v>
      </c>
      <c r="AB15" s="96" t="s">
        <v>12</v>
      </c>
      <c r="AD15" s="96" t="s">
        <v>187</v>
      </c>
      <c r="AE15" s="157">
        <v>1</v>
      </c>
      <c r="AG15" s="157" t="s">
        <v>186</v>
      </c>
      <c r="AH15" s="157">
        <v>1</v>
      </c>
    </row>
    <row r="16" spans="1:34" ht="15.75" customHeight="1" x14ac:dyDescent="0.25">
      <c r="A16" s="62" t="s">
        <v>5</v>
      </c>
      <c r="B16" s="62" t="s">
        <v>187</v>
      </c>
      <c r="C16" s="30">
        <f t="shared" si="5"/>
        <v>2</v>
      </c>
      <c r="D16" s="10">
        <f t="shared" si="6"/>
        <v>1</v>
      </c>
      <c r="E16" s="64">
        <f t="shared" si="7"/>
        <v>1</v>
      </c>
      <c r="F16" s="3">
        <f t="shared" si="8"/>
        <v>0</v>
      </c>
      <c r="G16" s="3">
        <f t="shared" si="9"/>
        <v>0</v>
      </c>
      <c r="H16" s="3">
        <f t="shared" si="10"/>
        <v>1</v>
      </c>
      <c r="I16" s="30">
        <f t="shared" si="11"/>
        <v>1</v>
      </c>
      <c r="J16" s="2">
        <f t="shared" si="17"/>
        <v>1</v>
      </c>
      <c r="K16" s="77">
        <f t="shared" si="12"/>
        <v>2</v>
      </c>
      <c r="L16" s="96">
        <f t="shared" si="13"/>
        <v>1</v>
      </c>
      <c r="M16" s="96">
        <f t="shared" si="14"/>
        <v>0</v>
      </c>
      <c r="N16" s="149">
        <f t="shared" si="15"/>
        <v>0</v>
      </c>
      <c r="P16" s="144">
        <f t="shared" si="16"/>
        <v>1</v>
      </c>
      <c r="R16" s="96" t="s">
        <v>13</v>
      </c>
      <c r="S16" s="96">
        <v>3</v>
      </c>
      <c r="U16" s="96" t="s">
        <v>13</v>
      </c>
      <c r="V16" s="96">
        <v>3</v>
      </c>
      <c r="Z16" s="158" t="s">
        <v>13</v>
      </c>
      <c r="AC16" s="96" t="s">
        <v>298</v>
      </c>
      <c r="AE16" s="157">
        <v>5</v>
      </c>
      <c r="AG16" s="157" t="s">
        <v>187</v>
      </c>
      <c r="AH16" s="157">
        <v>1</v>
      </c>
    </row>
    <row r="17" spans="1:34" ht="15.75" customHeight="1" x14ac:dyDescent="0.25">
      <c r="A17" s="62" t="s">
        <v>6</v>
      </c>
      <c r="B17" s="62" t="s">
        <v>188</v>
      </c>
      <c r="C17" s="30">
        <f t="shared" si="5"/>
        <v>11</v>
      </c>
      <c r="D17" s="10">
        <f t="shared" si="6"/>
        <v>10</v>
      </c>
      <c r="E17" s="64">
        <f t="shared" si="7"/>
        <v>1</v>
      </c>
      <c r="F17" s="3">
        <f t="shared" si="8"/>
        <v>0</v>
      </c>
      <c r="G17" s="3">
        <f t="shared" si="9"/>
        <v>0</v>
      </c>
      <c r="H17" s="3">
        <f t="shared" si="10"/>
        <v>1</v>
      </c>
      <c r="I17" s="30">
        <f t="shared" si="11"/>
        <v>1</v>
      </c>
      <c r="J17" s="2">
        <f t="shared" si="17"/>
        <v>1</v>
      </c>
      <c r="K17" s="77">
        <f t="shared" si="12"/>
        <v>2</v>
      </c>
      <c r="L17" s="96">
        <f t="shared" si="13"/>
        <v>1</v>
      </c>
      <c r="M17" s="96">
        <f t="shared" si="14"/>
        <v>1</v>
      </c>
      <c r="N17" s="149">
        <f t="shared" si="15"/>
        <v>1</v>
      </c>
      <c r="P17" s="144">
        <f t="shared" si="16"/>
        <v>0</v>
      </c>
      <c r="R17" s="96" t="s">
        <v>14</v>
      </c>
      <c r="S17" s="96">
        <v>190</v>
      </c>
      <c r="U17" s="96" t="s">
        <v>14</v>
      </c>
      <c r="V17" s="96">
        <v>188</v>
      </c>
      <c r="X17" s="96" t="s">
        <v>14</v>
      </c>
      <c r="Y17" s="96">
        <v>56</v>
      </c>
      <c r="Z17" s="158" t="s">
        <v>14</v>
      </c>
      <c r="AB17" s="96" t="s">
        <v>14</v>
      </c>
      <c r="AC17" s="96" t="s">
        <v>6</v>
      </c>
      <c r="AD17" s="96" t="s">
        <v>188</v>
      </c>
      <c r="AE17" s="157">
        <v>10</v>
      </c>
      <c r="AF17" s="157" t="s">
        <v>298</v>
      </c>
      <c r="AH17" s="157">
        <v>31</v>
      </c>
    </row>
    <row r="18" spans="1:34" ht="15.75" customHeight="1" x14ac:dyDescent="0.25">
      <c r="A18" s="62" t="s">
        <v>6</v>
      </c>
      <c r="B18" s="62" t="s">
        <v>189</v>
      </c>
      <c r="C18" s="30">
        <f t="shared" si="5"/>
        <v>4</v>
      </c>
      <c r="D18" s="10">
        <f t="shared" si="6"/>
        <v>4</v>
      </c>
      <c r="E18" s="64">
        <f t="shared" si="7"/>
        <v>1</v>
      </c>
      <c r="F18" s="3">
        <f t="shared" si="8"/>
        <v>0</v>
      </c>
      <c r="G18" s="3">
        <f t="shared" si="9"/>
        <v>0</v>
      </c>
      <c r="H18" s="3">
        <f t="shared" si="10"/>
        <v>1</v>
      </c>
      <c r="I18" s="30">
        <f t="shared" si="11"/>
        <v>0</v>
      </c>
      <c r="J18" s="2">
        <f t="shared" si="17"/>
        <v>0</v>
      </c>
      <c r="K18" s="77">
        <f t="shared" si="12"/>
        <v>1</v>
      </c>
      <c r="L18" s="96">
        <f t="shared" si="13"/>
        <v>1</v>
      </c>
      <c r="M18" s="96">
        <f t="shared" si="14"/>
        <v>0</v>
      </c>
      <c r="N18" s="149">
        <f t="shared" si="15"/>
        <v>0</v>
      </c>
      <c r="P18" s="144">
        <f t="shared" si="16"/>
        <v>1</v>
      </c>
      <c r="R18" s="96" t="s">
        <v>15</v>
      </c>
      <c r="S18" s="96">
        <v>22</v>
      </c>
      <c r="U18" s="96" t="s">
        <v>15</v>
      </c>
      <c r="V18" s="96">
        <v>22</v>
      </c>
      <c r="X18" s="96" t="s">
        <v>15</v>
      </c>
      <c r="Y18" s="96">
        <v>7</v>
      </c>
      <c r="Z18" s="158" t="s">
        <v>15</v>
      </c>
      <c r="AB18" s="96" t="s">
        <v>15</v>
      </c>
      <c r="AD18" s="96" t="s">
        <v>189</v>
      </c>
      <c r="AE18" s="157">
        <v>4</v>
      </c>
      <c r="AF18" s="157" t="s">
        <v>6</v>
      </c>
      <c r="AG18" s="157" t="s">
        <v>188</v>
      </c>
      <c r="AH18" s="157">
        <v>1</v>
      </c>
    </row>
    <row r="19" spans="1:34" ht="15.75" customHeight="1" x14ac:dyDescent="0.25">
      <c r="A19" s="62" t="s">
        <v>6</v>
      </c>
      <c r="B19" s="62" t="s">
        <v>190</v>
      </c>
      <c r="C19" s="30">
        <f t="shared" si="5"/>
        <v>5</v>
      </c>
      <c r="D19" s="10">
        <f t="shared" si="6"/>
        <v>4</v>
      </c>
      <c r="E19" s="64">
        <f t="shared" si="7"/>
        <v>1</v>
      </c>
      <c r="F19" s="3">
        <f t="shared" si="8"/>
        <v>0</v>
      </c>
      <c r="G19" s="3">
        <f t="shared" si="9"/>
        <v>0</v>
      </c>
      <c r="H19" s="3">
        <f t="shared" si="10"/>
        <v>1</v>
      </c>
      <c r="I19" s="30">
        <f t="shared" si="11"/>
        <v>1</v>
      </c>
      <c r="J19" s="2">
        <f t="shared" si="17"/>
        <v>1</v>
      </c>
      <c r="K19" s="77">
        <f t="shared" si="12"/>
        <v>2</v>
      </c>
      <c r="L19" s="96">
        <f t="shared" si="13"/>
        <v>1</v>
      </c>
      <c r="M19" s="96">
        <f t="shared" si="14"/>
        <v>0</v>
      </c>
      <c r="N19" s="149">
        <f t="shared" si="15"/>
        <v>0</v>
      </c>
      <c r="P19" s="144">
        <f t="shared" si="16"/>
        <v>1</v>
      </c>
      <c r="R19" s="96" t="s">
        <v>16</v>
      </c>
      <c r="S19" s="96">
        <v>8</v>
      </c>
      <c r="U19" s="96" t="s">
        <v>16</v>
      </c>
      <c r="V19" s="96">
        <v>8</v>
      </c>
      <c r="X19" s="96" t="s">
        <v>16</v>
      </c>
      <c r="Y19" s="96">
        <v>47</v>
      </c>
      <c r="Z19" s="158" t="s">
        <v>16</v>
      </c>
      <c r="AB19" s="96" t="s">
        <v>16</v>
      </c>
      <c r="AD19" s="96" t="s">
        <v>190</v>
      </c>
      <c r="AE19" s="157">
        <v>4</v>
      </c>
      <c r="AG19" s="157" t="s">
        <v>190</v>
      </c>
      <c r="AH19" s="157">
        <v>1</v>
      </c>
    </row>
    <row r="20" spans="1:34" ht="15.75" customHeight="1" x14ac:dyDescent="0.25">
      <c r="A20" s="62" t="s">
        <v>6</v>
      </c>
      <c r="B20" s="62" t="s">
        <v>191</v>
      </c>
      <c r="C20" s="30">
        <f t="shared" si="5"/>
        <v>1</v>
      </c>
      <c r="D20" s="10">
        <f t="shared" si="6"/>
        <v>1</v>
      </c>
      <c r="E20" s="64">
        <f t="shared" si="7"/>
        <v>1</v>
      </c>
      <c r="F20" s="3">
        <f t="shared" si="8"/>
        <v>0</v>
      </c>
      <c r="G20" s="3">
        <f t="shared" si="9"/>
        <v>0</v>
      </c>
      <c r="H20" s="3">
        <f t="shared" si="10"/>
        <v>1</v>
      </c>
      <c r="I20" s="30">
        <f t="shared" si="11"/>
        <v>0</v>
      </c>
      <c r="J20" s="2">
        <f t="shared" si="17"/>
        <v>0</v>
      </c>
      <c r="K20" s="77">
        <f t="shared" si="12"/>
        <v>1</v>
      </c>
      <c r="L20" s="96">
        <f t="shared" si="13"/>
        <v>1</v>
      </c>
      <c r="M20" s="96">
        <f t="shared" si="14"/>
        <v>0</v>
      </c>
      <c r="N20" s="149">
        <f t="shared" si="15"/>
        <v>0</v>
      </c>
      <c r="P20" s="144">
        <f t="shared" si="16"/>
        <v>1</v>
      </c>
      <c r="R20" s="96" t="s">
        <v>17</v>
      </c>
      <c r="S20" s="96">
        <v>22</v>
      </c>
      <c r="U20" s="96" t="s">
        <v>17</v>
      </c>
      <c r="V20" s="96">
        <v>22</v>
      </c>
      <c r="X20" s="96" t="s">
        <v>17</v>
      </c>
      <c r="Y20" s="96">
        <v>72</v>
      </c>
      <c r="Z20" s="158" t="s">
        <v>17</v>
      </c>
      <c r="AB20" s="96" t="s">
        <v>17</v>
      </c>
      <c r="AD20" s="96" t="s">
        <v>191</v>
      </c>
      <c r="AE20" s="157">
        <v>1</v>
      </c>
      <c r="AG20" s="157" t="s">
        <v>192</v>
      </c>
      <c r="AH20" s="157">
        <v>1</v>
      </c>
    </row>
    <row r="21" spans="1:34" ht="15.75" customHeight="1" x14ac:dyDescent="0.25">
      <c r="A21" s="62" t="s">
        <v>6</v>
      </c>
      <c r="B21" s="62" t="s">
        <v>192</v>
      </c>
      <c r="C21" s="30">
        <f t="shared" si="5"/>
        <v>10</v>
      </c>
      <c r="D21" s="10">
        <f t="shared" si="6"/>
        <v>9</v>
      </c>
      <c r="E21" s="64">
        <f t="shared" si="7"/>
        <v>1</v>
      </c>
      <c r="F21" s="3">
        <f t="shared" si="8"/>
        <v>0</v>
      </c>
      <c r="G21" s="3">
        <f t="shared" si="9"/>
        <v>0</v>
      </c>
      <c r="H21" s="3">
        <f t="shared" si="10"/>
        <v>1</v>
      </c>
      <c r="I21" s="30">
        <f t="shared" si="11"/>
        <v>1</v>
      </c>
      <c r="J21" s="2">
        <f t="shared" si="17"/>
        <v>1</v>
      </c>
      <c r="K21" s="77">
        <f t="shared" si="12"/>
        <v>2</v>
      </c>
      <c r="L21" s="96">
        <f t="shared" si="13"/>
        <v>1</v>
      </c>
      <c r="M21" s="96">
        <f t="shared" si="14"/>
        <v>1</v>
      </c>
      <c r="N21" s="149">
        <f t="shared" si="15"/>
        <v>1</v>
      </c>
      <c r="P21" s="144">
        <f t="shared" si="16"/>
        <v>0</v>
      </c>
      <c r="R21" s="96" t="s">
        <v>18</v>
      </c>
      <c r="S21" s="96">
        <v>39</v>
      </c>
      <c r="U21" s="96" t="s">
        <v>18</v>
      </c>
      <c r="V21" s="96">
        <v>39</v>
      </c>
      <c r="X21" s="96" t="s">
        <v>18</v>
      </c>
      <c r="Y21" s="96">
        <v>6</v>
      </c>
      <c r="Z21" s="158" t="s">
        <v>18</v>
      </c>
      <c r="AB21" s="96" t="s">
        <v>18</v>
      </c>
      <c r="AD21" s="96" t="s">
        <v>192</v>
      </c>
      <c r="AE21" s="157">
        <v>9</v>
      </c>
      <c r="AG21" s="157" t="s">
        <v>194</v>
      </c>
      <c r="AH21" s="157">
        <v>6</v>
      </c>
    </row>
    <row r="22" spans="1:34" ht="15.75" customHeight="1" x14ac:dyDescent="0.25">
      <c r="A22" s="62" t="s">
        <v>6</v>
      </c>
      <c r="B22" s="62" t="s">
        <v>193</v>
      </c>
      <c r="C22" s="30">
        <f t="shared" si="5"/>
        <v>1</v>
      </c>
      <c r="D22" s="10">
        <f t="shared" si="6"/>
        <v>1</v>
      </c>
      <c r="E22" s="64">
        <f t="shared" si="7"/>
        <v>1</v>
      </c>
      <c r="F22" s="3">
        <f t="shared" si="8"/>
        <v>0</v>
      </c>
      <c r="G22" s="3">
        <f t="shared" si="9"/>
        <v>0</v>
      </c>
      <c r="H22" s="3">
        <f t="shared" si="10"/>
        <v>1</v>
      </c>
      <c r="I22" s="30">
        <f t="shared" si="11"/>
        <v>0</v>
      </c>
      <c r="J22" s="2">
        <f t="shared" si="17"/>
        <v>0</v>
      </c>
      <c r="K22" s="77">
        <f t="shared" si="12"/>
        <v>1</v>
      </c>
      <c r="L22" s="96">
        <f t="shared" si="13"/>
        <v>1</v>
      </c>
      <c r="M22" s="96">
        <f t="shared" si="14"/>
        <v>0</v>
      </c>
      <c r="N22" s="149">
        <f t="shared" si="15"/>
        <v>0</v>
      </c>
      <c r="P22" s="144">
        <f t="shared" si="16"/>
        <v>1</v>
      </c>
      <c r="Z22" s="158" t="s">
        <v>19</v>
      </c>
      <c r="AD22" s="96" t="s">
        <v>193</v>
      </c>
      <c r="AE22" s="157">
        <v>1</v>
      </c>
      <c r="AF22" s="157" t="s">
        <v>299</v>
      </c>
      <c r="AH22" s="157">
        <v>9</v>
      </c>
    </row>
    <row r="23" spans="1:34" ht="15.75" customHeight="1" x14ac:dyDescent="0.25">
      <c r="A23" s="62" t="s">
        <v>6</v>
      </c>
      <c r="B23" s="62" t="s">
        <v>194</v>
      </c>
      <c r="C23" s="30">
        <f t="shared" si="5"/>
        <v>14</v>
      </c>
      <c r="D23" s="10">
        <f t="shared" si="6"/>
        <v>8</v>
      </c>
      <c r="E23" s="64">
        <f t="shared" si="7"/>
        <v>1</v>
      </c>
      <c r="F23" s="3">
        <f t="shared" si="8"/>
        <v>0</v>
      </c>
      <c r="G23" s="3">
        <f t="shared" si="9"/>
        <v>0</v>
      </c>
      <c r="H23" s="3">
        <f t="shared" si="10"/>
        <v>1</v>
      </c>
      <c r="I23" s="30">
        <f t="shared" si="11"/>
        <v>6</v>
      </c>
      <c r="J23" s="2">
        <f t="shared" si="17"/>
        <v>1</v>
      </c>
      <c r="K23" s="77">
        <f t="shared" si="12"/>
        <v>2</v>
      </c>
      <c r="L23" s="96">
        <f t="shared" si="13"/>
        <v>1</v>
      </c>
      <c r="M23" s="96">
        <f t="shared" si="14"/>
        <v>0</v>
      </c>
      <c r="N23" s="149">
        <f t="shared" si="15"/>
        <v>0</v>
      </c>
      <c r="P23" s="144">
        <f t="shared" si="16"/>
        <v>1</v>
      </c>
      <c r="R23" s="96" t="s">
        <v>20</v>
      </c>
      <c r="S23" s="96">
        <v>10</v>
      </c>
      <c r="U23" s="96" t="s">
        <v>20</v>
      </c>
      <c r="V23" s="96">
        <v>10</v>
      </c>
      <c r="X23" s="96" t="s">
        <v>20</v>
      </c>
      <c r="Y23" s="96">
        <v>6</v>
      </c>
      <c r="Z23" s="158" t="s">
        <v>20</v>
      </c>
      <c r="AB23" s="96" t="s">
        <v>20</v>
      </c>
      <c r="AD23" s="96" t="s">
        <v>194</v>
      </c>
      <c r="AE23" s="157">
        <v>8</v>
      </c>
      <c r="AF23" s="157" t="s">
        <v>7</v>
      </c>
      <c r="AG23" s="157" t="s">
        <v>195</v>
      </c>
      <c r="AH23" s="157">
        <v>3</v>
      </c>
    </row>
    <row r="24" spans="1:34" ht="15.75" customHeight="1" x14ac:dyDescent="0.25">
      <c r="A24" s="62" t="s">
        <v>7</v>
      </c>
      <c r="B24" s="62" t="s">
        <v>195</v>
      </c>
      <c r="C24" s="30">
        <f t="shared" si="5"/>
        <v>5</v>
      </c>
      <c r="D24" s="10">
        <f t="shared" si="6"/>
        <v>2</v>
      </c>
      <c r="E24" s="64">
        <f t="shared" si="7"/>
        <v>1</v>
      </c>
      <c r="F24" s="3">
        <f t="shared" si="8"/>
        <v>0</v>
      </c>
      <c r="G24" s="3">
        <f t="shared" si="9"/>
        <v>0</v>
      </c>
      <c r="H24" s="3">
        <f t="shared" si="10"/>
        <v>1</v>
      </c>
      <c r="I24" s="30">
        <f t="shared" si="11"/>
        <v>3</v>
      </c>
      <c r="J24" s="2">
        <f t="shared" si="17"/>
        <v>1</v>
      </c>
      <c r="K24" s="77">
        <f t="shared" si="12"/>
        <v>2</v>
      </c>
      <c r="L24" s="96">
        <f t="shared" si="13"/>
        <v>1</v>
      </c>
      <c r="M24" s="96">
        <f t="shared" si="14"/>
        <v>0</v>
      </c>
      <c r="N24" s="149">
        <f t="shared" si="15"/>
        <v>0</v>
      </c>
      <c r="P24" s="144">
        <f t="shared" si="16"/>
        <v>1</v>
      </c>
      <c r="R24" s="96" t="s">
        <v>21</v>
      </c>
      <c r="S24" s="96">
        <v>21</v>
      </c>
      <c r="U24" s="96" t="s">
        <v>21</v>
      </c>
      <c r="V24" s="96">
        <v>21</v>
      </c>
      <c r="X24" s="96" t="s">
        <v>21</v>
      </c>
      <c r="Y24" s="96">
        <v>8</v>
      </c>
      <c r="Z24" s="158" t="s">
        <v>21</v>
      </c>
      <c r="AB24" s="96" t="s">
        <v>21</v>
      </c>
      <c r="AC24" s="96" t="s">
        <v>299</v>
      </c>
      <c r="AE24" s="157">
        <v>37</v>
      </c>
      <c r="AG24" s="157" t="s">
        <v>197</v>
      </c>
      <c r="AH24" s="157">
        <v>1</v>
      </c>
    </row>
    <row r="25" spans="1:34" ht="15.75" customHeight="1" x14ac:dyDescent="0.25">
      <c r="A25" s="62" t="s">
        <v>7</v>
      </c>
      <c r="B25" s="62" t="s">
        <v>196</v>
      </c>
      <c r="C25" s="30">
        <f t="shared" si="5"/>
        <v>0</v>
      </c>
      <c r="D25" s="10">
        <f t="shared" si="6"/>
        <v>0</v>
      </c>
      <c r="E25" s="64">
        <f t="shared" si="7"/>
        <v>0</v>
      </c>
      <c r="F25" s="3">
        <f t="shared" si="8"/>
        <v>0</v>
      </c>
      <c r="G25" s="3">
        <f t="shared" si="9"/>
        <v>0</v>
      </c>
      <c r="H25" s="3">
        <f t="shared" si="10"/>
        <v>0</v>
      </c>
      <c r="I25" s="30">
        <f t="shared" si="11"/>
        <v>0</v>
      </c>
      <c r="J25" s="2">
        <f t="shared" si="17"/>
        <v>0</v>
      </c>
      <c r="K25" s="77">
        <f t="shared" si="12"/>
        <v>0</v>
      </c>
      <c r="L25" s="96">
        <f t="shared" si="13"/>
        <v>0</v>
      </c>
      <c r="M25" s="96">
        <f t="shared" si="14"/>
        <v>0</v>
      </c>
      <c r="N25" s="149">
        <f t="shared" si="15"/>
        <v>0</v>
      </c>
      <c r="P25" s="144">
        <f t="shared" si="16"/>
        <v>0</v>
      </c>
      <c r="R25" s="96" t="s">
        <v>22</v>
      </c>
      <c r="S25" s="96">
        <v>6</v>
      </c>
      <c r="U25" s="96" t="s">
        <v>22</v>
      </c>
      <c r="V25" s="96">
        <v>6</v>
      </c>
      <c r="X25" s="96" t="s">
        <v>22</v>
      </c>
      <c r="Y25" s="96">
        <v>6</v>
      </c>
      <c r="Z25" s="158" t="s">
        <v>22</v>
      </c>
      <c r="AB25" s="96" t="s">
        <v>22</v>
      </c>
      <c r="AC25" s="96" t="s">
        <v>7</v>
      </c>
      <c r="AD25" s="96" t="s">
        <v>195</v>
      </c>
      <c r="AE25" s="157">
        <v>2</v>
      </c>
      <c r="AG25" s="157" t="s">
        <v>198</v>
      </c>
      <c r="AH25" s="157">
        <v>6</v>
      </c>
    </row>
    <row r="26" spans="1:34" ht="15.75" customHeight="1" x14ac:dyDescent="0.25">
      <c r="A26" s="62" t="s">
        <v>7</v>
      </c>
      <c r="B26" s="62" t="s">
        <v>197</v>
      </c>
      <c r="C26" s="30">
        <f t="shared" si="5"/>
        <v>3</v>
      </c>
      <c r="D26" s="10">
        <f t="shared" si="6"/>
        <v>2</v>
      </c>
      <c r="E26" s="64">
        <f t="shared" si="7"/>
        <v>1</v>
      </c>
      <c r="F26" s="3">
        <f t="shared" si="8"/>
        <v>0</v>
      </c>
      <c r="G26" s="3">
        <f t="shared" si="9"/>
        <v>0</v>
      </c>
      <c r="H26" s="3">
        <f t="shared" si="10"/>
        <v>1</v>
      </c>
      <c r="I26" s="30">
        <f t="shared" si="11"/>
        <v>1</v>
      </c>
      <c r="J26" s="2">
        <f t="shared" si="17"/>
        <v>1</v>
      </c>
      <c r="K26" s="77">
        <f t="shared" si="12"/>
        <v>2</v>
      </c>
      <c r="L26" s="96">
        <f t="shared" si="13"/>
        <v>1</v>
      </c>
      <c r="M26" s="96">
        <f t="shared" si="14"/>
        <v>0</v>
      </c>
      <c r="N26" s="149">
        <f t="shared" si="15"/>
        <v>0</v>
      </c>
      <c r="P26" s="144">
        <f t="shared" si="16"/>
        <v>1</v>
      </c>
      <c r="R26" s="96" t="s">
        <v>23</v>
      </c>
      <c r="S26" s="96">
        <v>325</v>
      </c>
      <c r="U26" s="96" t="s">
        <v>23</v>
      </c>
      <c r="V26" s="96">
        <v>325</v>
      </c>
      <c r="X26" s="96" t="s">
        <v>23</v>
      </c>
      <c r="Y26" s="96">
        <v>812</v>
      </c>
      <c r="Z26" s="158" t="s">
        <v>23</v>
      </c>
      <c r="AB26" s="96" t="s">
        <v>23</v>
      </c>
      <c r="AD26" s="96" t="s">
        <v>197</v>
      </c>
      <c r="AE26" s="157">
        <v>2</v>
      </c>
      <c r="AG26" s="157" t="s">
        <v>199</v>
      </c>
      <c r="AH26" s="157">
        <v>2</v>
      </c>
    </row>
    <row r="27" spans="1:34" ht="15.75" customHeight="1" x14ac:dyDescent="0.25">
      <c r="A27" s="62" t="s">
        <v>7</v>
      </c>
      <c r="B27" s="62" t="s">
        <v>198</v>
      </c>
      <c r="C27" s="30">
        <f t="shared" si="5"/>
        <v>11</v>
      </c>
      <c r="D27" s="10">
        <f t="shared" si="6"/>
        <v>5</v>
      </c>
      <c r="E27" s="64">
        <f t="shared" si="7"/>
        <v>1</v>
      </c>
      <c r="F27" s="3">
        <f t="shared" si="8"/>
        <v>0</v>
      </c>
      <c r="G27" s="3">
        <f t="shared" si="9"/>
        <v>0</v>
      </c>
      <c r="H27" s="3">
        <f t="shared" si="10"/>
        <v>1</v>
      </c>
      <c r="I27" s="30">
        <f t="shared" si="11"/>
        <v>6</v>
      </c>
      <c r="J27" s="2">
        <f t="shared" si="17"/>
        <v>1</v>
      </c>
      <c r="K27" s="77">
        <f t="shared" si="12"/>
        <v>2</v>
      </c>
      <c r="L27" s="96">
        <f t="shared" si="13"/>
        <v>1</v>
      </c>
      <c r="M27" s="96">
        <f t="shared" si="14"/>
        <v>0</v>
      </c>
      <c r="N27" s="149">
        <f t="shared" si="15"/>
        <v>0</v>
      </c>
      <c r="P27" s="144">
        <f t="shared" si="16"/>
        <v>1</v>
      </c>
      <c r="R27" s="96" t="s">
        <v>75</v>
      </c>
      <c r="S27" s="96">
        <v>1075</v>
      </c>
      <c r="V27" s="96">
        <f>SUM(V6:V26)</f>
        <v>1073</v>
      </c>
      <c r="X27" s="96" t="s">
        <v>75</v>
      </c>
      <c r="Y27" s="96">
        <v>2035</v>
      </c>
      <c r="AB27" s="96" t="s">
        <v>75</v>
      </c>
      <c r="AD27" s="96" t="s">
        <v>198</v>
      </c>
      <c r="AE27" s="157">
        <v>5</v>
      </c>
      <c r="AG27" s="157" t="s">
        <v>200</v>
      </c>
      <c r="AH27" s="157">
        <v>4</v>
      </c>
    </row>
    <row r="28" spans="1:34" ht="15.75" customHeight="1" x14ac:dyDescent="0.25">
      <c r="A28" s="62" t="s">
        <v>7</v>
      </c>
      <c r="B28" s="62" t="s">
        <v>199</v>
      </c>
      <c r="C28" s="30">
        <f t="shared" si="5"/>
        <v>5</v>
      </c>
      <c r="D28" s="10">
        <f t="shared" si="6"/>
        <v>3</v>
      </c>
      <c r="E28" s="64">
        <f t="shared" si="7"/>
        <v>1</v>
      </c>
      <c r="F28" s="3">
        <f t="shared" si="8"/>
        <v>0</v>
      </c>
      <c r="G28" s="3">
        <f t="shared" si="9"/>
        <v>0</v>
      </c>
      <c r="H28" s="3">
        <f t="shared" si="10"/>
        <v>1</v>
      </c>
      <c r="I28" s="30">
        <f t="shared" si="11"/>
        <v>2</v>
      </c>
      <c r="J28" s="2">
        <f t="shared" si="17"/>
        <v>1</v>
      </c>
      <c r="K28" s="77">
        <f t="shared" si="12"/>
        <v>2</v>
      </c>
      <c r="L28" s="96">
        <f t="shared" si="13"/>
        <v>1</v>
      </c>
      <c r="M28" s="96">
        <f t="shared" si="14"/>
        <v>0</v>
      </c>
      <c r="N28" s="149">
        <f t="shared" si="15"/>
        <v>0</v>
      </c>
      <c r="P28" s="144">
        <f t="shared" si="16"/>
        <v>1</v>
      </c>
      <c r="AD28" s="96" t="s">
        <v>199</v>
      </c>
      <c r="AE28" s="157">
        <v>3</v>
      </c>
      <c r="AG28" s="157" t="s">
        <v>202</v>
      </c>
      <c r="AH28" s="157">
        <v>1</v>
      </c>
    </row>
    <row r="29" spans="1:34" ht="15.75" customHeight="1" x14ac:dyDescent="0.25">
      <c r="A29" s="62" t="s">
        <v>7</v>
      </c>
      <c r="B29" s="62" t="s">
        <v>200</v>
      </c>
      <c r="C29" s="30">
        <f t="shared" si="5"/>
        <v>6</v>
      </c>
      <c r="D29" s="10">
        <f t="shared" si="6"/>
        <v>2</v>
      </c>
      <c r="E29" s="64">
        <f t="shared" si="7"/>
        <v>1</v>
      </c>
      <c r="F29" s="3">
        <f t="shared" si="8"/>
        <v>0</v>
      </c>
      <c r="G29" s="3">
        <f t="shared" si="9"/>
        <v>0</v>
      </c>
      <c r="H29" s="3">
        <f t="shared" si="10"/>
        <v>1</v>
      </c>
      <c r="I29" s="30">
        <f t="shared" si="11"/>
        <v>4</v>
      </c>
      <c r="J29" s="2">
        <f t="shared" si="17"/>
        <v>1</v>
      </c>
      <c r="K29" s="77">
        <f t="shared" si="12"/>
        <v>2</v>
      </c>
      <c r="L29" s="96">
        <f t="shared" si="13"/>
        <v>1</v>
      </c>
      <c r="M29" s="96">
        <f t="shared" si="14"/>
        <v>0</v>
      </c>
      <c r="N29" s="149">
        <f t="shared" si="15"/>
        <v>0</v>
      </c>
      <c r="P29" s="144">
        <f t="shared" si="16"/>
        <v>1</v>
      </c>
      <c r="AD29" s="96" t="s">
        <v>200</v>
      </c>
      <c r="AE29" s="157">
        <v>2</v>
      </c>
      <c r="AG29" s="157" t="s">
        <v>205</v>
      </c>
      <c r="AH29" s="157">
        <v>7</v>
      </c>
    </row>
    <row r="30" spans="1:34" ht="15.75" customHeight="1" x14ac:dyDescent="0.25">
      <c r="A30" s="62" t="s">
        <v>7</v>
      </c>
      <c r="B30" s="62" t="s">
        <v>201</v>
      </c>
      <c r="C30" s="30">
        <f t="shared" si="5"/>
        <v>9</v>
      </c>
      <c r="D30" s="10">
        <f t="shared" si="6"/>
        <v>9</v>
      </c>
      <c r="E30" s="64">
        <f t="shared" si="7"/>
        <v>1</v>
      </c>
      <c r="F30" s="3">
        <f t="shared" si="8"/>
        <v>0</v>
      </c>
      <c r="G30" s="3">
        <f t="shared" si="9"/>
        <v>0</v>
      </c>
      <c r="H30" s="3">
        <f t="shared" si="10"/>
        <v>1</v>
      </c>
      <c r="I30" s="30">
        <f t="shared" si="11"/>
        <v>0</v>
      </c>
      <c r="J30" s="2">
        <f t="shared" si="17"/>
        <v>0</v>
      </c>
      <c r="K30" s="77">
        <f t="shared" si="12"/>
        <v>1</v>
      </c>
      <c r="L30" s="96">
        <f t="shared" si="13"/>
        <v>1</v>
      </c>
      <c r="M30" s="96">
        <f t="shared" si="14"/>
        <v>1</v>
      </c>
      <c r="N30" s="149">
        <f t="shared" si="15"/>
        <v>1</v>
      </c>
      <c r="P30" s="144">
        <f t="shared" si="16"/>
        <v>0</v>
      </c>
      <c r="AD30" s="96" t="s">
        <v>201</v>
      </c>
      <c r="AE30" s="157">
        <v>9</v>
      </c>
      <c r="AF30" s="157" t="s">
        <v>300</v>
      </c>
      <c r="AH30" s="157">
        <v>24</v>
      </c>
    </row>
    <row r="31" spans="1:34" ht="15.75" customHeight="1" x14ac:dyDescent="0.25">
      <c r="A31" s="62" t="s">
        <v>7</v>
      </c>
      <c r="B31" s="62" t="s">
        <v>202</v>
      </c>
      <c r="C31" s="30">
        <f t="shared" si="5"/>
        <v>16</v>
      </c>
      <c r="D31" s="10">
        <f t="shared" si="6"/>
        <v>15</v>
      </c>
      <c r="E31" s="64">
        <f t="shared" si="7"/>
        <v>1</v>
      </c>
      <c r="F31" s="3">
        <f t="shared" si="8"/>
        <v>1</v>
      </c>
      <c r="G31" s="3">
        <f t="shared" si="9"/>
        <v>0</v>
      </c>
      <c r="H31" s="3">
        <f t="shared" si="10"/>
        <v>2</v>
      </c>
      <c r="I31" s="30">
        <f t="shared" si="11"/>
        <v>1</v>
      </c>
      <c r="J31" s="2">
        <f t="shared" si="17"/>
        <v>1</v>
      </c>
      <c r="K31" s="77">
        <f t="shared" si="12"/>
        <v>3</v>
      </c>
      <c r="L31" s="96">
        <f t="shared" si="13"/>
        <v>2</v>
      </c>
      <c r="M31" s="96">
        <f t="shared" si="14"/>
        <v>1</v>
      </c>
      <c r="N31" s="149">
        <f t="shared" si="15"/>
        <v>2</v>
      </c>
      <c r="P31" s="144">
        <f t="shared" si="16"/>
        <v>0</v>
      </c>
      <c r="AD31" s="96" t="s">
        <v>202</v>
      </c>
      <c r="AE31" s="157">
        <v>15</v>
      </c>
      <c r="AF31" s="157" t="s">
        <v>8</v>
      </c>
      <c r="AG31" s="157" t="s">
        <v>206</v>
      </c>
      <c r="AH31" s="157">
        <v>1</v>
      </c>
    </row>
    <row r="32" spans="1:34" ht="15.75" customHeight="1" x14ac:dyDescent="0.25">
      <c r="A32" s="62" t="s">
        <v>7</v>
      </c>
      <c r="B32" s="62" t="s">
        <v>203</v>
      </c>
      <c r="C32" s="30">
        <f t="shared" si="5"/>
        <v>4</v>
      </c>
      <c r="D32" s="10">
        <f t="shared" si="6"/>
        <v>4</v>
      </c>
      <c r="E32" s="64">
        <f t="shared" si="7"/>
        <v>1</v>
      </c>
      <c r="F32" s="3">
        <f t="shared" si="8"/>
        <v>0</v>
      </c>
      <c r="G32" s="3">
        <f t="shared" si="9"/>
        <v>0</v>
      </c>
      <c r="H32" s="3">
        <f t="shared" si="10"/>
        <v>1</v>
      </c>
      <c r="I32" s="30">
        <f t="shared" si="11"/>
        <v>0</v>
      </c>
      <c r="J32" s="2">
        <f t="shared" si="17"/>
        <v>0</v>
      </c>
      <c r="K32" s="77">
        <f t="shared" si="12"/>
        <v>1</v>
      </c>
      <c r="L32" s="96">
        <f t="shared" si="13"/>
        <v>1</v>
      </c>
      <c r="M32" s="96">
        <f t="shared" si="14"/>
        <v>0</v>
      </c>
      <c r="N32" s="149">
        <f t="shared" si="15"/>
        <v>0</v>
      </c>
      <c r="P32" s="144">
        <f t="shared" si="16"/>
        <v>1</v>
      </c>
      <c r="AD32" s="96" t="s">
        <v>203</v>
      </c>
      <c r="AE32" s="157">
        <v>4</v>
      </c>
      <c r="AG32" s="157" t="s">
        <v>207</v>
      </c>
      <c r="AH32" s="157">
        <v>5</v>
      </c>
    </row>
    <row r="33" spans="1:34" ht="15.75" customHeight="1" x14ac:dyDescent="0.25">
      <c r="A33" s="62" t="s">
        <v>7</v>
      </c>
      <c r="B33" s="62" t="s">
        <v>204</v>
      </c>
      <c r="C33" s="30">
        <f t="shared" ref="C33:C96" si="18">D33+I33</f>
        <v>4</v>
      </c>
      <c r="D33" s="10">
        <f t="shared" ref="D33:D96" si="19">SUMIFS(AE:AE,AD:AD,B33)</f>
        <v>4</v>
      </c>
      <c r="E33" s="64">
        <f t="shared" ref="E33:E96" si="20">IF(L33&gt;N33,ROUND((D33*0.6*$G$129),0)+P33,ROUND((D33*0.6*$G$129),0)+P33)</f>
        <v>1</v>
      </c>
      <c r="F33" s="3">
        <f t="shared" ref="F33:F96" si="21">ROUND((D33*0.35*$G$129),0)</f>
        <v>0</v>
      </c>
      <c r="G33" s="3">
        <f t="shared" ref="G33:G96" si="22">ROUND((D33*0.05*$G$129),0)</f>
        <v>0</v>
      </c>
      <c r="H33" s="3">
        <f t="shared" ref="H33:H96" si="23">SUM(E33:G33)</f>
        <v>1</v>
      </c>
      <c r="I33" s="30">
        <f t="shared" ref="I33:I96" si="24">SUMIFS(AH:AH,AG:AG,B33)</f>
        <v>0</v>
      </c>
      <c r="J33" s="2">
        <f t="shared" si="17"/>
        <v>0</v>
      </c>
      <c r="K33" s="77">
        <f t="shared" ref="K33:K96" si="25">J33+H33</f>
        <v>1</v>
      </c>
      <c r="L33" s="96">
        <f t="shared" ref="L33:L96" si="26">ROUNDUP((D33*$G$129),0)</f>
        <v>1</v>
      </c>
      <c r="M33" s="96">
        <f t="shared" ref="M33:M96" si="27">ROUND((D33*0.6*$G$129),0)</f>
        <v>0</v>
      </c>
      <c r="N33" s="149">
        <f t="shared" ref="N33:N96" si="28">M33+F33+G33</f>
        <v>0</v>
      </c>
      <c r="P33" s="144">
        <f t="shared" ref="P33:P96" si="29">L33-N33</f>
        <v>1</v>
      </c>
      <c r="AD33" s="96" t="s">
        <v>204</v>
      </c>
      <c r="AE33" s="157">
        <v>4</v>
      </c>
      <c r="AG33" s="157" t="s">
        <v>208</v>
      </c>
      <c r="AH33" s="157">
        <v>5</v>
      </c>
    </row>
    <row r="34" spans="1:34" ht="15.75" customHeight="1" x14ac:dyDescent="0.25">
      <c r="A34" s="62" t="s">
        <v>7</v>
      </c>
      <c r="B34" s="62" t="s">
        <v>205</v>
      </c>
      <c r="C34" s="30">
        <f t="shared" si="18"/>
        <v>9</v>
      </c>
      <c r="D34" s="10">
        <f t="shared" si="19"/>
        <v>2</v>
      </c>
      <c r="E34" s="64">
        <f t="shared" si="20"/>
        <v>1</v>
      </c>
      <c r="F34" s="3">
        <f t="shared" si="21"/>
        <v>0</v>
      </c>
      <c r="G34" s="3">
        <f t="shared" si="22"/>
        <v>0</v>
      </c>
      <c r="H34" s="3">
        <f t="shared" si="23"/>
        <v>1</v>
      </c>
      <c r="I34" s="30">
        <f t="shared" si="24"/>
        <v>7</v>
      </c>
      <c r="J34" s="2">
        <f t="shared" si="17"/>
        <v>1</v>
      </c>
      <c r="K34" s="77">
        <f t="shared" si="25"/>
        <v>2</v>
      </c>
      <c r="L34" s="96">
        <f t="shared" si="26"/>
        <v>1</v>
      </c>
      <c r="M34" s="96">
        <f t="shared" si="27"/>
        <v>0</v>
      </c>
      <c r="N34" s="149">
        <f t="shared" si="28"/>
        <v>0</v>
      </c>
      <c r="P34" s="144">
        <f t="shared" si="29"/>
        <v>1</v>
      </c>
      <c r="AD34" s="96" t="s">
        <v>205</v>
      </c>
      <c r="AE34" s="157">
        <v>2</v>
      </c>
      <c r="AF34" s="157" t="s">
        <v>301</v>
      </c>
      <c r="AH34" s="157">
        <v>11</v>
      </c>
    </row>
    <row r="35" spans="1:34" ht="15.75" customHeight="1" x14ac:dyDescent="0.25">
      <c r="A35" s="62" t="s">
        <v>8</v>
      </c>
      <c r="B35" s="62" t="s">
        <v>206</v>
      </c>
      <c r="C35" s="30">
        <f t="shared" si="18"/>
        <v>19</v>
      </c>
      <c r="D35" s="10">
        <f t="shared" si="19"/>
        <v>18</v>
      </c>
      <c r="E35" s="64">
        <f t="shared" si="20"/>
        <v>1</v>
      </c>
      <c r="F35" s="3">
        <f t="shared" si="21"/>
        <v>1</v>
      </c>
      <c r="G35" s="3">
        <f t="shared" si="22"/>
        <v>0</v>
      </c>
      <c r="H35" s="3">
        <f t="shared" si="23"/>
        <v>2</v>
      </c>
      <c r="I35" s="30">
        <f t="shared" si="24"/>
        <v>1</v>
      </c>
      <c r="J35" s="2">
        <f t="shared" si="17"/>
        <v>1</v>
      </c>
      <c r="K35" s="77">
        <f t="shared" si="25"/>
        <v>3</v>
      </c>
      <c r="L35" s="96">
        <f t="shared" si="26"/>
        <v>2</v>
      </c>
      <c r="M35" s="96">
        <f t="shared" si="27"/>
        <v>1</v>
      </c>
      <c r="N35" s="149">
        <f t="shared" si="28"/>
        <v>2</v>
      </c>
      <c r="P35" s="144">
        <f t="shared" si="29"/>
        <v>0</v>
      </c>
      <c r="AC35" s="96" t="s">
        <v>300</v>
      </c>
      <c r="AE35" s="157">
        <v>48</v>
      </c>
      <c r="AF35" s="157" t="s">
        <v>9</v>
      </c>
      <c r="AG35" s="157" t="s">
        <v>209</v>
      </c>
      <c r="AH35" s="157">
        <v>12</v>
      </c>
    </row>
    <row r="36" spans="1:34" ht="15.75" customHeight="1" x14ac:dyDescent="0.25">
      <c r="A36" s="62" t="s">
        <v>8</v>
      </c>
      <c r="B36" s="62" t="s">
        <v>207</v>
      </c>
      <c r="C36" s="30">
        <f t="shared" si="18"/>
        <v>34</v>
      </c>
      <c r="D36" s="10">
        <f t="shared" si="19"/>
        <v>29</v>
      </c>
      <c r="E36" s="64">
        <f t="shared" si="20"/>
        <v>2</v>
      </c>
      <c r="F36" s="3">
        <f t="shared" si="21"/>
        <v>1</v>
      </c>
      <c r="G36" s="3">
        <f t="shared" si="22"/>
        <v>0</v>
      </c>
      <c r="H36" s="3">
        <f t="shared" si="23"/>
        <v>3</v>
      </c>
      <c r="I36" s="30">
        <f t="shared" si="24"/>
        <v>5</v>
      </c>
      <c r="J36" s="2">
        <f t="shared" si="17"/>
        <v>1</v>
      </c>
      <c r="K36" s="77">
        <f t="shared" si="25"/>
        <v>4</v>
      </c>
      <c r="L36" s="96">
        <f t="shared" si="26"/>
        <v>3</v>
      </c>
      <c r="M36" s="96">
        <f t="shared" si="27"/>
        <v>2</v>
      </c>
      <c r="N36" s="149">
        <f t="shared" si="28"/>
        <v>3</v>
      </c>
      <c r="P36" s="144">
        <f t="shared" si="29"/>
        <v>0</v>
      </c>
      <c r="AC36" s="96" t="s">
        <v>8</v>
      </c>
      <c r="AD36" s="96" t="s">
        <v>206</v>
      </c>
      <c r="AE36" s="157">
        <v>18</v>
      </c>
      <c r="AG36" s="157" t="s">
        <v>210</v>
      </c>
      <c r="AH36" s="157">
        <v>4</v>
      </c>
    </row>
    <row r="37" spans="1:34" ht="15.75" customHeight="1" x14ac:dyDescent="0.25">
      <c r="A37" s="62" t="s">
        <v>8</v>
      </c>
      <c r="B37" s="62" t="s">
        <v>208</v>
      </c>
      <c r="C37" s="30">
        <f t="shared" si="18"/>
        <v>7</v>
      </c>
      <c r="D37" s="10">
        <f t="shared" si="19"/>
        <v>2</v>
      </c>
      <c r="E37" s="64">
        <f t="shared" si="20"/>
        <v>1</v>
      </c>
      <c r="F37" s="3">
        <f t="shared" si="21"/>
        <v>0</v>
      </c>
      <c r="G37" s="3">
        <f t="shared" si="22"/>
        <v>0</v>
      </c>
      <c r="H37" s="3">
        <f t="shared" si="23"/>
        <v>1</v>
      </c>
      <c r="I37" s="30">
        <f t="shared" si="24"/>
        <v>5</v>
      </c>
      <c r="J37" s="2">
        <f t="shared" si="17"/>
        <v>1</v>
      </c>
      <c r="K37" s="77">
        <f t="shared" si="25"/>
        <v>2</v>
      </c>
      <c r="L37" s="96">
        <f t="shared" si="26"/>
        <v>1</v>
      </c>
      <c r="M37" s="96">
        <f t="shared" si="27"/>
        <v>0</v>
      </c>
      <c r="N37" s="149">
        <f t="shared" si="28"/>
        <v>0</v>
      </c>
      <c r="P37" s="144">
        <f t="shared" si="29"/>
        <v>1</v>
      </c>
      <c r="AD37" s="96" t="s">
        <v>207</v>
      </c>
      <c r="AE37" s="157">
        <v>29</v>
      </c>
      <c r="AG37" s="157" t="s">
        <v>211</v>
      </c>
      <c r="AH37" s="157">
        <v>13</v>
      </c>
    </row>
    <row r="38" spans="1:34" ht="15.75" customHeight="1" x14ac:dyDescent="0.25">
      <c r="A38" s="62" t="s">
        <v>9</v>
      </c>
      <c r="B38" s="62" t="s">
        <v>209</v>
      </c>
      <c r="C38" s="30">
        <f t="shared" si="18"/>
        <v>25</v>
      </c>
      <c r="D38" s="10">
        <f t="shared" si="19"/>
        <v>13</v>
      </c>
      <c r="E38" s="64">
        <f t="shared" si="20"/>
        <v>2</v>
      </c>
      <c r="F38" s="3">
        <f t="shared" si="21"/>
        <v>0</v>
      </c>
      <c r="G38" s="3">
        <f t="shared" si="22"/>
        <v>0</v>
      </c>
      <c r="H38" s="3">
        <f t="shared" si="23"/>
        <v>2</v>
      </c>
      <c r="I38" s="30">
        <f t="shared" si="24"/>
        <v>12</v>
      </c>
      <c r="J38" s="2">
        <f t="shared" si="17"/>
        <v>1</v>
      </c>
      <c r="K38" s="77">
        <f t="shared" si="25"/>
        <v>3</v>
      </c>
      <c r="L38" s="96">
        <f t="shared" si="26"/>
        <v>2</v>
      </c>
      <c r="M38" s="96">
        <f t="shared" si="27"/>
        <v>1</v>
      </c>
      <c r="N38" s="149">
        <f t="shared" si="28"/>
        <v>1</v>
      </c>
      <c r="P38" s="144">
        <f t="shared" si="29"/>
        <v>1</v>
      </c>
      <c r="AD38" s="96" t="s">
        <v>208</v>
      </c>
      <c r="AE38" s="157">
        <v>2</v>
      </c>
      <c r="AG38" s="157" t="s">
        <v>212</v>
      </c>
      <c r="AH38" s="157">
        <v>33</v>
      </c>
    </row>
    <row r="39" spans="1:34" ht="15.75" customHeight="1" x14ac:dyDescent="0.25">
      <c r="A39" s="62" t="s">
        <v>9</v>
      </c>
      <c r="B39" s="62" t="s">
        <v>210</v>
      </c>
      <c r="C39" s="30">
        <f t="shared" si="18"/>
        <v>5</v>
      </c>
      <c r="D39" s="10">
        <f t="shared" si="19"/>
        <v>1</v>
      </c>
      <c r="E39" s="64">
        <f t="shared" si="20"/>
        <v>1</v>
      </c>
      <c r="F39" s="3">
        <f t="shared" si="21"/>
        <v>0</v>
      </c>
      <c r="G39" s="3">
        <f t="shared" si="22"/>
        <v>0</v>
      </c>
      <c r="H39" s="3">
        <f t="shared" si="23"/>
        <v>1</v>
      </c>
      <c r="I39" s="30">
        <f t="shared" si="24"/>
        <v>4</v>
      </c>
      <c r="J39" s="2">
        <f t="shared" si="17"/>
        <v>1</v>
      </c>
      <c r="K39" s="77">
        <f t="shared" si="25"/>
        <v>2</v>
      </c>
      <c r="L39" s="96">
        <f t="shared" si="26"/>
        <v>1</v>
      </c>
      <c r="M39" s="96">
        <f t="shared" si="27"/>
        <v>0</v>
      </c>
      <c r="N39" s="149">
        <f t="shared" si="28"/>
        <v>0</v>
      </c>
      <c r="P39" s="144">
        <f t="shared" si="29"/>
        <v>1</v>
      </c>
      <c r="AC39" s="96" t="s">
        <v>301</v>
      </c>
      <c r="AE39" s="157">
        <v>49</v>
      </c>
      <c r="AG39" s="157" t="s">
        <v>214</v>
      </c>
      <c r="AH39" s="157">
        <v>11</v>
      </c>
    </row>
    <row r="40" spans="1:34" ht="15.75" customHeight="1" x14ac:dyDescent="0.25">
      <c r="A40" s="62" t="s">
        <v>9</v>
      </c>
      <c r="B40" s="62" t="s">
        <v>211</v>
      </c>
      <c r="C40" s="30">
        <f t="shared" si="18"/>
        <v>18</v>
      </c>
      <c r="D40" s="10">
        <f t="shared" si="19"/>
        <v>5</v>
      </c>
      <c r="E40" s="64">
        <f t="shared" si="20"/>
        <v>1</v>
      </c>
      <c r="F40" s="3">
        <f t="shared" si="21"/>
        <v>0</v>
      </c>
      <c r="G40" s="3">
        <f t="shared" si="22"/>
        <v>0</v>
      </c>
      <c r="H40" s="3">
        <f t="shared" si="23"/>
        <v>1</v>
      </c>
      <c r="I40" s="30">
        <f t="shared" si="24"/>
        <v>13</v>
      </c>
      <c r="J40" s="2">
        <f t="shared" si="17"/>
        <v>1</v>
      </c>
      <c r="K40" s="77">
        <f t="shared" si="25"/>
        <v>2</v>
      </c>
      <c r="L40" s="96">
        <f t="shared" si="26"/>
        <v>1</v>
      </c>
      <c r="M40" s="96">
        <f t="shared" si="27"/>
        <v>0</v>
      </c>
      <c r="N40" s="149">
        <f t="shared" si="28"/>
        <v>0</v>
      </c>
      <c r="P40" s="144">
        <f t="shared" si="29"/>
        <v>1</v>
      </c>
      <c r="AC40" s="96" t="s">
        <v>9</v>
      </c>
      <c r="AD40" s="96" t="s">
        <v>209</v>
      </c>
      <c r="AE40" s="157">
        <v>13</v>
      </c>
      <c r="AG40" s="157" t="s">
        <v>216</v>
      </c>
      <c r="AH40" s="157">
        <v>5</v>
      </c>
    </row>
    <row r="41" spans="1:34" ht="15.75" customHeight="1" x14ac:dyDescent="0.25">
      <c r="A41" s="62" t="s">
        <v>9</v>
      </c>
      <c r="B41" s="62" t="s">
        <v>212</v>
      </c>
      <c r="C41" s="30">
        <f t="shared" si="18"/>
        <v>41</v>
      </c>
      <c r="D41" s="10">
        <f t="shared" si="19"/>
        <v>8</v>
      </c>
      <c r="E41" s="64">
        <f t="shared" si="20"/>
        <v>1</v>
      </c>
      <c r="F41" s="3">
        <f t="shared" si="21"/>
        <v>0</v>
      </c>
      <c r="G41" s="3">
        <f t="shared" si="22"/>
        <v>0</v>
      </c>
      <c r="H41" s="3">
        <f t="shared" si="23"/>
        <v>1</v>
      </c>
      <c r="I41" s="30">
        <f t="shared" si="24"/>
        <v>33</v>
      </c>
      <c r="J41" s="2">
        <f t="shared" si="17"/>
        <v>1</v>
      </c>
      <c r="K41" s="77">
        <f t="shared" si="25"/>
        <v>2</v>
      </c>
      <c r="L41" s="96">
        <f t="shared" si="26"/>
        <v>1</v>
      </c>
      <c r="M41" s="96">
        <f t="shared" si="27"/>
        <v>0</v>
      </c>
      <c r="N41" s="149">
        <f t="shared" si="28"/>
        <v>0</v>
      </c>
      <c r="P41" s="144">
        <f t="shared" si="29"/>
        <v>1</v>
      </c>
      <c r="AD41" s="96" t="s">
        <v>210</v>
      </c>
      <c r="AE41" s="157">
        <v>1</v>
      </c>
      <c r="AG41" s="157" t="s">
        <v>217</v>
      </c>
      <c r="AH41" s="157">
        <v>2</v>
      </c>
    </row>
    <row r="42" spans="1:34" ht="15.75" customHeight="1" x14ac:dyDescent="0.25">
      <c r="A42" s="62" t="s">
        <v>9</v>
      </c>
      <c r="B42" s="62" t="s">
        <v>213</v>
      </c>
      <c r="C42" s="30">
        <f t="shared" si="18"/>
        <v>2</v>
      </c>
      <c r="D42" s="10">
        <f t="shared" si="19"/>
        <v>2</v>
      </c>
      <c r="E42" s="64">
        <f t="shared" si="20"/>
        <v>1</v>
      </c>
      <c r="F42" s="3">
        <f t="shared" si="21"/>
        <v>0</v>
      </c>
      <c r="G42" s="3">
        <f t="shared" si="22"/>
        <v>0</v>
      </c>
      <c r="H42" s="3">
        <f t="shared" si="23"/>
        <v>1</v>
      </c>
      <c r="I42" s="30">
        <f t="shared" si="24"/>
        <v>0</v>
      </c>
      <c r="J42" s="2">
        <f t="shared" si="17"/>
        <v>0</v>
      </c>
      <c r="K42" s="77">
        <f t="shared" si="25"/>
        <v>1</v>
      </c>
      <c r="L42" s="96">
        <f t="shared" si="26"/>
        <v>1</v>
      </c>
      <c r="M42" s="96">
        <f t="shared" si="27"/>
        <v>0</v>
      </c>
      <c r="N42" s="149">
        <f t="shared" si="28"/>
        <v>0</v>
      </c>
      <c r="P42" s="144">
        <f t="shared" si="29"/>
        <v>1</v>
      </c>
      <c r="AD42" s="96" t="s">
        <v>211</v>
      </c>
      <c r="AE42" s="157">
        <v>5</v>
      </c>
      <c r="AG42" s="157" t="s">
        <v>218</v>
      </c>
      <c r="AH42" s="157">
        <v>56</v>
      </c>
    </row>
    <row r="43" spans="1:34" ht="15.75" customHeight="1" x14ac:dyDescent="0.25">
      <c r="A43" s="62" t="s">
        <v>9</v>
      </c>
      <c r="B43" s="62" t="s">
        <v>214</v>
      </c>
      <c r="C43" s="30">
        <f t="shared" si="18"/>
        <v>11</v>
      </c>
      <c r="D43" s="10">
        <f t="shared" si="19"/>
        <v>0</v>
      </c>
      <c r="E43" s="64">
        <f t="shared" si="20"/>
        <v>0</v>
      </c>
      <c r="F43" s="3">
        <f t="shared" si="21"/>
        <v>0</v>
      </c>
      <c r="G43" s="3">
        <f t="shared" si="22"/>
        <v>0</v>
      </c>
      <c r="H43" s="3">
        <f t="shared" si="23"/>
        <v>0</v>
      </c>
      <c r="I43" s="30">
        <f t="shared" si="24"/>
        <v>11</v>
      </c>
      <c r="J43" s="2">
        <f t="shared" si="17"/>
        <v>1</v>
      </c>
      <c r="K43" s="77">
        <f t="shared" si="25"/>
        <v>1</v>
      </c>
      <c r="L43" s="96">
        <f t="shared" si="26"/>
        <v>0</v>
      </c>
      <c r="M43" s="96">
        <f t="shared" si="27"/>
        <v>0</v>
      </c>
      <c r="N43" s="149">
        <f t="shared" si="28"/>
        <v>0</v>
      </c>
      <c r="P43" s="144">
        <f t="shared" si="29"/>
        <v>0</v>
      </c>
      <c r="AD43" s="96" t="s">
        <v>212</v>
      </c>
      <c r="AE43" s="157">
        <v>8</v>
      </c>
      <c r="AF43" s="157" t="s">
        <v>302</v>
      </c>
      <c r="AH43" s="157">
        <v>136</v>
      </c>
    </row>
    <row r="44" spans="1:34" ht="15.75" customHeight="1" x14ac:dyDescent="0.25">
      <c r="A44" s="62" t="s">
        <v>9</v>
      </c>
      <c r="B44" s="62" t="s">
        <v>215</v>
      </c>
      <c r="C44" s="30">
        <f t="shared" si="18"/>
        <v>0</v>
      </c>
      <c r="D44" s="10">
        <f t="shared" si="19"/>
        <v>0</v>
      </c>
      <c r="E44" s="64">
        <f t="shared" si="20"/>
        <v>0</v>
      </c>
      <c r="F44" s="3">
        <f t="shared" si="21"/>
        <v>0</v>
      </c>
      <c r="G44" s="3">
        <f t="shared" si="22"/>
        <v>0</v>
      </c>
      <c r="H44" s="3">
        <f t="shared" si="23"/>
        <v>0</v>
      </c>
      <c r="I44" s="30">
        <f t="shared" si="24"/>
        <v>0</v>
      </c>
      <c r="J44" s="2">
        <f t="shared" si="17"/>
        <v>0</v>
      </c>
      <c r="K44" s="77">
        <f t="shared" si="25"/>
        <v>0</v>
      </c>
      <c r="L44" s="96">
        <f t="shared" si="26"/>
        <v>0</v>
      </c>
      <c r="M44" s="96">
        <f t="shared" si="27"/>
        <v>0</v>
      </c>
      <c r="N44" s="149">
        <f t="shared" si="28"/>
        <v>0</v>
      </c>
      <c r="P44" s="144">
        <f t="shared" si="29"/>
        <v>0</v>
      </c>
      <c r="AD44" s="96" t="s">
        <v>213</v>
      </c>
      <c r="AE44" s="157">
        <v>2</v>
      </c>
      <c r="AF44" s="157" t="s">
        <v>10</v>
      </c>
      <c r="AG44" s="157" t="s">
        <v>220</v>
      </c>
      <c r="AH44" s="157">
        <v>90</v>
      </c>
    </row>
    <row r="45" spans="1:34" ht="15.75" customHeight="1" x14ac:dyDescent="0.25">
      <c r="A45" s="62" t="s">
        <v>9</v>
      </c>
      <c r="B45" s="62" t="s">
        <v>216</v>
      </c>
      <c r="C45" s="30">
        <f t="shared" si="18"/>
        <v>5</v>
      </c>
      <c r="D45" s="10">
        <f t="shared" si="19"/>
        <v>0</v>
      </c>
      <c r="E45" s="64">
        <f t="shared" si="20"/>
        <v>0</v>
      </c>
      <c r="F45" s="3">
        <f t="shared" si="21"/>
        <v>0</v>
      </c>
      <c r="G45" s="3">
        <f t="shared" si="22"/>
        <v>0</v>
      </c>
      <c r="H45" s="3">
        <f t="shared" si="23"/>
        <v>0</v>
      </c>
      <c r="I45" s="30">
        <f t="shared" si="24"/>
        <v>5</v>
      </c>
      <c r="J45" s="2">
        <f t="shared" si="17"/>
        <v>1</v>
      </c>
      <c r="K45" s="77">
        <f t="shared" si="25"/>
        <v>1</v>
      </c>
      <c r="L45" s="96">
        <f t="shared" si="26"/>
        <v>0</v>
      </c>
      <c r="M45" s="96">
        <f t="shared" si="27"/>
        <v>0</v>
      </c>
      <c r="N45" s="149">
        <f t="shared" si="28"/>
        <v>0</v>
      </c>
      <c r="P45" s="144">
        <f t="shared" si="29"/>
        <v>0</v>
      </c>
      <c r="AD45" s="96" t="s">
        <v>217</v>
      </c>
      <c r="AE45" s="157">
        <v>3</v>
      </c>
      <c r="AG45" s="157" t="s">
        <v>222</v>
      </c>
      <c r="AH45" s="157">
        <v>9</v>
      </c>
    </row>
    <row r="46" spans="1:34" ht="15.75" customHeight="1" x14ac:dyDescent="0.25">
      <c r="A46" s="62" t="s">
        <v>9</v>
      </c>
      <c r="B46" s="62" t="s">
        <v>217</v>
      </c>
      <c r="C46" s="30">
        <f t="shared" si="18"/>
        <v>5</v>
      </c>
      <c r="D46" s="10">
        <f t="shared" si="19"/>
        <v>3</v>
      </c>
      <c r="E46" s="64">
        <f t="shared" si="20"/>
        <v>1</v>
      </c>
      <c r="F46" s="3">
        <f t="shared" si="21"/>
        <v>0</v>
      </c>
      <c r="G46" s="3">
        <f t="shared" si="22"/>
        <v>0</v>
      </c>
      <c r="H46" s="3">
        <f t="shared" si="23"/>
        <v>1</v>
      </c>
      <c r="I46" s="30">
        <f t="shared" si="24"/>
        <v>2</v>
      </c>
      <c r="J46" s="2">
        <f t="shared" si="17"/>
        <v>1</v>
      </c>
      <c r="K46" s="77">
        <f t="shared" si="25"/>
        <v>2</v>
      </c>
      <c r="L46" s="96">
        <f t="shared" si="26"/>
        <v>1</v>
      </c>
      <c r="M46" s="96">
        <f t="shared" si="27"/>
        <v>0</v>
      </c>
      <c r="N46" s="149">
        <f t="shared" si="28"/>
        <v>0</v>
      </c>
      <c r="P46" s="144">
        <f t="shared" si="29"/>
        <v>1</v>
      </c>
      <c r="AD46" s="96" t="s">
        <v>218</v>
      </c>
      <c r="AE46" s="157">
        <v>3</v>
      </c>
      <c r="AF46" s="157" t="s">
        <v>313</v>
      </c>
      <c r="AH46" s="157">
        <v>99</v>
      </c>
    </row>
    <row r="47" spans="1:34" ht="15.75" customHeight="1" x14ac:dyDescent="0.25">
      <c r="A47" s="62" t="s">
        <v>9</v>
      </c>
      <c r="B47" s="62" t="s">
        <v>218</v>
      </c>
      <c r="C47" s="30">
        <f t="shared" si="18"/>
        <v>59</v>
      </c>
      <c r="D47" s="10">
        <f t="shared" si="19"/>
        <v>3</v>
      </c>
      <c r="E47" s="64">
        <f t="shared" si="20"/>
        <v>1</v>
      </c>
      <c r="F47" s="3">
        <f t="shared" si="21"/>
        <v>0</v>
      </c>
      <c r="G47" s="3">
        <f t="shared" si="22"/>
        <v>0</v>
      </c>
      <c r="H47" s="3">
        <f t="shared" si="23"/>
        <v>1</v>
      </c>
      <c r="I47" s="30">
        <f t="shared" si="24"/>
        <v>56</v>
      </c>
      <c r="J47" s="2">
        <f t="shared" si="17"/>
        <v>1</v>
      </c>
      <c r="K47" s="77">
        <f t="shared" si="25"/>
        <v>2</v>
      </c>
      <c r="L47" s="96">
        <f t="shared" si="26"/>
        <v>1</v>
      </c>
      <c r="M47" s="96">
        <f t="shared" si="27"/>
        <v>0</v>
      </c>
      <c r="N47" s="149">
        <f t="shared" si="28"/>
        <v>0</v>
      </c>
      <c r="P47" s="144">
        <f t="shared" si="29"/>
        <v>1</v>
      </c>
      <c r="AC47" s="96" t="s">
        <v>302</v>
      </c>
      <c r="AE47" s="157">
        <v>35</v>
      </c>
      <c r="AF47" s="157" t="s">
        <v>11</v>
      </c>
      <c r="AG47" s="157" t="s">
        <v>223</v>
      </c>
      <c r="AH47" s="157">
        <v>26</v>
      </c>
    </row>
    <row r="48" spans="1:34" ht="15.75" customHeight="1" x14ac:dyDescent="0.25">
      <c r="A48" s="62" t="s">
        <v>10</v>
      </c>
      <c r="B48" s="62" t="s">
        <v>219</v>
      </c>
      <c r="C48" s="30">
        <f t="shared" si="18"/>
        <v>1</v>
      </c>
      <c r="D48" s="10">
        <f t="shared" si="19"/>
        <v>1</v>
      </c>
      <c r="E48" s="64">
        <f t="shared" si="20"/>
        <v>1</v>
      </c>
      <c r="F48" s="3">
        <f t="shared" si="21"/>
        <v>0</v>
      </c>
      <c r="G48" s="3">
        <f t="shared" si="22"/>
        <v>0</v>
      </c>
      <c r="H48" s="3">
        <f t="shared" si="23"/>
        <v>1</v>
      </c>
      <c r="I48" s="30">
        <f t="shared" si="24"/>
        <v>0</v>
      </c>
      <c r="J48" s="2">
        <f t="shared" si="17"/>
        <v>0</v>
      </c>
      <c r="K48" s="77">
        <f t="shared" si="25"/>
        <v>1</v>
      </c>
      <c r="L48" s="96">
        <f t="shared" si="26"/>
        <v>1</v>
      </c>
      <c r="M48" s="96">
        <f t="shared" si="27"/>
        <v>0</v>
      </c>
      <c r="N48" s="149">
        <f t="shared" si="28"/>
        <v>0</v>
      </c>
      <c r="P48" s="144">
        <f t="shared" si="29"/>
        <v>1</v>
      </c>
      <c r="AC48" s="96" t="s">
        <v>10</v>
      </c>
      <c r="AD48" s="96" t="s">
        <v>219</v>
      </c>
      <c r="AE48" s="157">
        <v>1</v>
      </c>
      <c r="AG48" s="157" t="s">
        <v>224</v>
      </c>
      <c r="AH48" s="157">
        <v>31</v>
      </c>
    </row>
    <row r="49" spans="1:34" ht="15.75" customHeight="1" x14ac:dyDescent="0.25">
      <c r="A49" s="62" t="s">
        <v>10</v>
      </c>
      <c r="B49" s="62" t="s">
        <v>220</v>
      </c>
      <c r="C49" s="30">
        <f t="shared" si="18"/>
        <v>90</v>
      </c>
      <c r="D49" s="10">
        <f t="shared" si="19"/>
        <v>0</v>
      </c>
      <c r="E49" s="64">
        <f t="shared" si="20"/>
        <v>0</v>
      </c>
      <c r="F49" s="3">
        <f t="shared" si="21"/>
        <v>0</v>
      </c>
      <c r="G49" s="3">
        <f t="shared" si="22"/>
        <v>0</v>
      </c>
      <c r="H49" s="3">
        <f t="shared" si="23"/>
        <v>0</v>
      </c>
      <c r="I49" s="30">
        <f t="shared" si="24"/>
        <v>90</v>
      </c>
      <c r="J49" s="2">
        <f t="shared" si="17"/>
        <v>1</v>
      </c>
      <c r="K49" s="77">
        <f t="shared" si="25"/>
        <v>1</v>
      </c>
      <c r="L49" s="96">
        <f t="shared" si="26"/>
        <v>0</v>
      </c>
      <c r="M49" s="96">
        <f t="shared" si="27"/>
        <v>0</v>
      </c>
      <c r="N49" s="149">
        <f t="shared" si="28"/>
        <v>0</v>
      </c>
      <c r="P49" s="144">
        <f t="shared" si="29"/>
        <v>0</v>
      </c>
      <c r="AD49" s="96" t="s">
        <v>222</v>
      </c>
      <c r="AE49" s="157">
        <v>4</v>
      </c>
      <c r="AG49" s="157" t="s">
        <v>225</v>
      </c>
      <c r="AH49" s="157">
        <v>3</v>
      </c>
    </row>
    <row r="50" spans="1:34" ht="15.75" customHeight="1" x14ac:dyDescent="0.25">
      <c r="A50" s="62" t="s">
        <v>10</v>
      </c>
      <c r="B50" s="62" t="s">
        <v>221</v>
      </c>
      <c r="C50" s="30">
        <f t="shared" si="18"/>
        <v>0</v>
      </c>
      <c r="D50" s="10">
        <f t="shared" si="19"/>
        <v>0</v>
      </c>
      <c r="E50" s="64">
        <f t="shared" si="20"/>
        <v>0</v>
      </c>
      <c r="F50" s="3">
        <f t="shared" si="21"/>
        <v>0</v>
      </c>
      <c r="G50" s="3">
        <f t="shared" si="22"/>
        <v>0</v>
      </c>
      <c r="H50" s="3">
        <f t="shared" si="23"/>
        <v>0</v>
      </c>
      <c r="I50" s="30">
        <f t="shared" si="24"/>
        <v>0</v>
      </c>
      <c r="J50" s="2">
        <f t="shared" si="17"/>
        <v>0</v>
      </c>
      <c r="K50" s="77">
        <f t="shared" si="25"/>
        <v>0</v>
      </c>
      <c r="L50" s="96">
        <f t="shared" si="26"/>
        <v>0</v>
      </c>
      <c r="M50" s="96">
        <f t="shared" si="27"/>
        <v>0</v>
      </c>
      <c r="N50" s="149">
        <f t="shared" si="28"/>
        <v>0</v>
      </c>
      <c r="P50" s="144">
        <f t="shared" si="29"/>
        <v>0</v>
      </c>
      <c r="AC50" s="96" t="s">
        <v>313</v>
      </c>
      <c r="AE50" s="157">
        <v>5</v>
      </c>
      <c r="AG50" s="157" t="s">
        <v>226</v>
      </c>
      <c r="AH50" s="157">
        <v>18</v>
      </c>
    </row>
    <row r="51" spans="1:34" ht="15.75" customHeight="1" x14ac:dyDescent="0.25">
      <c r="A51" s="62" t="s">
        <v>10</v>
      </c>
      <c r="B51" s="62" t="s">
        <v>222</v>
      </c>
      <c r="C51" s="30">
        <f t="shared" si="18"/>
        <v>13</v>
      </c>
      <c r="D51" s="10">
        <f t="shared" si="19"/>
        <v>4</v>
      </c>
      <c r="E51" s="64">
        <f t="shared" si="20"/>
        <v>1</v>
      </c>
      <c r="F51" s="3">
        <f t="shared" si="21"/>
        <v>0</v>
      </c>
      <c r="G51" s="3">
        <f t="shared" si="22"/>
        <v>0</v>
      </c>
      <c r="H51" s="3">
        <f t="shared" si="23"/>
        <v>1</v>
      </c>
      <c r="I51" s="30">
        <f t="shared" si="24"/>
        <v>9</v>
      </c>
      <c r="J51" s="2">
        <f t="shared" si="17"/>
        <v>1</v>
      </c>
      <c r="K51" s="77">
        <f t="shared" si="25"/>
        <v>2</v>
      </c>
      <c r="L51" s="96">
        <f t="shared" si="26"/>
        <v>1</v>
      </c>
      <c r="M51" s="96">
        <f t="shared" si="27"/>
        <v>0</v>
      </c>
      <c r="N51" s="149">
        <f t="shared" si="28"/>
        <v>0</v>
      </c>
      <c r="P51" s="144">
        <f t="shared" si="29"/>
        <v>1</v>
      </c>
      <c r="AC51" s="96" t="s">
        <v>11</v>
      </c>
      <c r="AD51" s="96" t="s">
        <v>223</v>
      </c>
      <c r="AE51" s="157">
        <v>19</v>
      </c>
      <c r="AG51" s="157" t="s">
        <v>227</v>
      </c>
      <c r="AH51" s="157">
        <v>11</v>
      </c>
    </row>
    <row r="52" spans="1:34" ht="15.75" customHeight="1" x14ac:dyDescent="0.25">
      <c r="A52" s="62" t="s">
        <v>10</v>
      </c>
      <c r="B52" s="62" t="s">
        <v>291</v>
      </c>
      <c r="C52" s="30">
        <f t="shared" si="18"/>
        <v>0</v>
      </c>
      <c r="D52" s="10">
        <f t="shared" si="19"/>
        <v>0</v>
      </c>
      <c r="E52" s="64">
        <f t="shared" si="20"/>
        <v>0</v>
      </c>
      <c r="F52" s="3">
        <f t="shared" si="21"/>
        <v>0</v>
      </c>
      <c r="G52" s="3">
        <f t="shared" si="22"/>
        <v>0</v>
      </c>
      <c r="H52" s="3">
        <f t="shared" si="23"/>
        <v>0</v>
      </c>
      <c r="I52" s="30">
        <f t="shared" si="24"/>
        <v>0</v>
      </c>
      <c r="J52" s="2">
        <f t="shared" si="17"/>
        <v>0</v>
      </c>
      <c r="K52" s="77">
        <f t="shared" si="25"/>
        <v>0</v>
      </c>
      <c r="L52" s="96">
        <f t="shared" si="26"/>
        <v>0</v>
      </c>
      <c r="M52" s="96">
        <f t="shared" si="27"/>
        <v>0</v>
      </c>
      <c r="N52" s="149">
        <f t="shared" si="28"/>
        <v>0</v>
      </c>
      <c r="P52" s="144">
        <f t="shared" si="29"/>
        <v>0</v>
      </c>
      <c r="AD52" s="96" t="s">
        <v>224</v>
      </c>
      <c r="AE52" s="157">
        <v>33</v>
      </c>
      <c r="AG52" s="157" t="s">
        <v>228</v>
      </c>
      <c r="AH52" s="157">
        <v>72</v>
      </c>
    </row>
    <row r="53" spans="1:34" ht="15.75" customHeight="1" x14ac:dyDescent="0.25">
      <c r="A53" s="62" t="s">
        <v>11</v>
      </c>
      <c r="B53" s="62" t="s">
        <v>223</v>
      </c>
      <c r="C53" s="30">
        <f t="shared" si="18"/>
        <v>45</v>
      </c>
      <c r="D53" s="10">
        <f t="shared" si="19"/>
        <v>19</v>
      </c>
      <c r="E53" s="64">
        <f t="shared" si="20"/>
        <v>1</v>
      </c>
      <c r="F53" s="3">
        <f t="shared" si="21"/>
        <v>1</v>
      </c>
      <c r="G53" s="3">
        <f t="shared" si="22"/>
        <v>0</v>
      </c>
      <c r="H53" s="3">
        <f t="shared" si="23"/>
        <v>2</v>
      </c>
      <c r="I53" s="30">
        <f t="shared" si="24"/>
        <v>26</v>
      </c>
      <c r="J53" s="2">
        <f t="shared" si="17"/>
        <v>1</v>
      </c>
      <c r="K53" s="77">
        <f t="shared" si="25"/>
        <v>3</v>
      </c>
      <c r="L53" s="96">
        <f t="shared" si="26"/>
        <v>2</v>
      </c>
      <c r="M53" s="96">
        <f t="shared" si="27"/>
        <v>1</v>
      </c>
      <c r="N53" s="149">
        <f t="shared" si="28"/>
        <v>2</v>
      </c>
      <c r="P53" s="144">
        <f t="shared" si="29"/>
        <v>0</v>
      </c>
      <c r="AD53" s="96" t="s">
        <v>225</v>
      </c>
      <c r="AE53" s="157">
        <v>8</v>
      </c>
      <c r="AG53" s="157" t="s">
        <v>229</v>
      </c>
      <c r="AH53" s="157">
        <v>51</v>
      </c>
    </row>
    <row r="54" spans="1:34" ht="15.75" customHeight="1" x14ac:dyDescent="0.25">
      <c r="A54" s="62" t="s">
        <v>11</v>
      </c>
      <c r="B54" s="62" t="s">
        <v>224</v>
      </c>
      <c r="C54" s="30">
        <f t="shared" si="18"/>
        <v>64</v>
      </c>
      <c r="D54" s="10">
        <f t="shared" si="19"/>
        <v>33</v>
      </c>
      <c r="E54" s="64">
        <f t="shared" si="20"/>
        <v>3</v>
      </c>
      <c r="F54" s="3">
        <f t="shared" si="21"/>
        <v>1</v>
      </c>
      <c r="G54" s="3">
        <f t="shared" si="22"/>
        <v>0</v>
      </c>
      <c r="H54" s="3">
        <f t="shared" si="23"/>
        <v>4</v>
      </c>
      <c r="I54" s="30">
        <f t="shared" si="24"/>
        <v>31</v>
      </c>
      <c r="J54" s="2">
        <f t="shared" si="17"/>
        <v>1</v>
      </c>
      <c r="K54" s="77">
        <f t="shared" si="25"/>
        <v>5</v>
      </c>
      <c r="L54" s="96">
        <f t="shared" si="26"/>
        <v>4</v>
      </c>
      <c r="M54" s="96">
        <f t="shared" si="27"/>
        <v>2</v>
      </c>
      <c r="N54" s="149">
        <f t="shared" si="28"/>
        <v>3</v>
      </c>
      <c r="P54" s="144">
        <f t="shared" si="29"/>
        <v>1</v>
      </c>
      <c r="AD54" s="96" t="s">
        <v>226</v>
      </c>
      <c r="AE54" s="157">
        <v>17</v>
      </c>
      <c r="AG54" s="157" t="s">
        <v>230</v>
      </c>
      <c r="AH54" s="157">
        <v>163</v>
      </c>
    </row>
    <row r="55" spans="1:34" ht="15.75" customHeight="1" x14ac:dyDescent="0.25">
      <c r="A55" s="62" t="s">
        <v>11</v>
      </c>
      <c r="B55" s="62" t="s">
        <v>225</v>
      </c>
      <c r="C55" s="30">
        <f t="shared" si="18"/>
        <v>11</v>
      </c>
      <c r="D55" s="10">
        <f t="shared" si="19"/>
        <v>8</v>
      </c>
      <c r="E55" s="64">
        <f t="shared" si="20"/>
        <v>1</v>
      </c>
      <c r="F55" s="3">
        <f t="shared" si="21"/>
        <v>0</v>
      </c>
      <c r="G55" s="3">
        <f t="shared" si="22"/>
        <v>0</v>
      </c>
      <c r="H55" s="3">
        <f t="shared" si="23"/>
        <v>1</v>
      </c>
      <c r="I55" s="30">
        <f t="shared" si="24"/>
        <v>3</v>
      </c>
      <c r="J55" s="2">
        <f t="shared" si="17"/>
        <v>1</v>
      </c>
      <c r="K55" s="77">
        <f t="shared" si="25"/>
        <v>2</v>
      </c>
      <c r="L55" s="96">
        <f t="shared" si="26"/>
        <v>1</v>
      </c>
      <c r="M55" s="96">
        <f t="shared" si="27"/>
        <v>0</v>
      </c>
      <c r="N55" s="149">
        <f t="shared" si="28"/>
        <v>0</v>
      </c>
      <c r="P55" s="144">
        <f t="shared" si="29"/>
        <v>1</v>
      </c>
      <c r="AD55" s="96" t="s">
        <v>227</v>
      </c>
      <c r="AE55" s="157">
        <v>22</v>
      </c>
      <c r="AF55" s="157" t="s">
        <v>303</v>
      </c>
      <c r="AH55" s="157">
        <v>375</v>
      </c>
    </row>
    <row r="56" spans="1:34" ht="15.75" customHeight="1" x14ac:dyDescent="0.25">
      <c r="A56" s="62" t="s">
        <v>11</v>
      </c>
      <c r="B56" s="62" t="s">
        <v>226</v>
      </c>
      <c r="C56" s="30">
        <f t="shared" si="18"/>
        <v>35</v>
      </c>
      <c r="D56" s="10">
        <f t="shared" si="19"/>
        <v>17</v>
      </c>
      <c r="E56" s="64">
        <f t="shared" si="20"/>
        <v>1</v>
      </c>
      <c r="F56" s="3">
        <f t="shared" si="21"/>
        <v>1</v>
      </c>
      <c r="G56" s="3">
        <f t="shared" si="22"/>
        <v>0</v>
      </c>
      <c r="H56" s="3">
        <f t="shared" si="23"/>
        <v>2</v>
      </c>
      <c r="I56" s="30">
        <f t="shared" si="24"/>
        <v>18</v>
      </c>
      <c r="J56" s="2">
        <f t="shared" si="17"/>
        <v>1</v>
      </c>
      <c r="K56" s="77">
        <f t="shared" si="25"/>
        <v>3</v>
      </c>
      <c r="L56" s="96">
        <f t="shared" si="26"/>
        <v>2</v>
      </c>
      <c r="M56" s="96">
        <f t="shared" si="27"/>
        <v>1</v>
      </c>
      <c r="N56" s="149">
        <f t="shared" si="28"/>
        <v>2</v>
      </c>
      <c r="P56" s="144">
        <f t="shared" si="29"/>
        <v>0</v>
      </c>
      <c r="AD56" s="96" t="s">
        <v>228</v>
      </c>
      <c r="AE56" s="157">
        <v>23</v>
      </c>
      <c r="AF56" s="157" t="s">
        <v>12</v>
      </c>
      <c r="AG56" s="157" t="s">
        <v>231</v>
      </c>
      <c r="AH56" s="157">
        <v>95</v>
      </c>
    </row>
    <row r="57" spans="1:34" ht="15.75" customHeight="1" x14ac:dyDescent="0.25">
      <c r="A57" s="62" t="s">
        <v>11</v>
      </c>
      <c r="B57" s="62" t="s">
        <v>227</v>
      </c>
      <c r="C57" s="30">
        <f t="shared" si="18"/>
        <v>33</v>
      </c>
      <c r="D57" s="10">
        <f t="shared" si="19"/>
        <v>22</v>
      </c>
      <c r="E57" s="64">
        <f t="shared" si="20"/>
        <v>2</v>
      </c>
      <c r="F57" s="3">
        <f t="shared" si="21"/>
        <v>1</v>
      </c>
      <c r="G57" s="3">
        <f t="shared" si="22"/>
        <v>0</v>
      </c>
      <c r="H57" s="3">
        <f t="shared" si="23"/>
        <v>3</v>
      </c>
      <c r="I57" s="30">
        <f t="shared" si="24"/>
        <v>11</v>
      </c>
      <c r="J57" s="2">
        <f t="shared" si="17"/>
        <v>1</v>
      </c>
      <c r="K57" s="77">
        <f t="shared" si="25"/>
        <v>4</v>
      </c>
      <c r="L57" s="96">
        <f t="shared" si="26"/>
        <v>3</v>
      </c>
      <c r="M57" s="96">
        <f t="shared" si="27"/>
        <v>1</v>
      </c>
      <c r="N57" s="149">
        <f t="shared" si="28"/>
        <v>2</v>
      </c>
      <c r="P57" s="144">
        <f t="shared" si="29"/>
        <v>1</v>
      </c>
      <c r="AD57" s="96" t="s">
        <v>229</v>
      </c>
      <c r="AE57" s="157">
        <v>46</v>
      </c>
      <c r="AG57" s="157" t="s">
        <v>232</v>
      </c>
      <c r="AH57" s="157">
        <v>1</v>
      </c>
    </row>
    <row r="58" spans="1:34" ht="15.75" customHeight="1" x14ac:dyDescent="0.25">
      <c r="A58" s="62" t="s">
        <v>11</v>
      </c>
      <c r="B58" s="62" t="s">
        <v>228</v>
      </c>
      <c r="C58" s="30">
        <f t="shared" si="18"/>
        <v>95</v>
      </c>
      <c r="D58" s="10">
        <f t="shared" si="19"/>
        <v>23</v>
      </c>
      <c r="E58" s="64">
        <f t="shared" si="20"/>
        <v>2</v>
      </c>
      <c r="F58" s="3">
        <f t="shared" si="21"/>
        <v>1</v>
      </c>
      <c r="G58" s="3">
        <f t="shared" si="22"/>
        <v>0</v>
      </c>
      <c r="H58" s="3">
        <f t="shared" si="23"/>
        <v>3</v>
      </c>
      <c r="I58" s="30">
        <f t="shared" si="24"/>
        <v>72</v>
      </c>
      <c r="J58" s="2">
        <f t="shared" si="17"/>
        <v>1</v>
      </c>
      <c r="K58" s="77">
        <f t="shared" si="25"/>
        <v>4</v>
      </c>
      <c r="L58" s="96">
        <f t="shared" si="26"/>
        <v>3</v>
      </c>
      <c r="M58" s="96">
        <f t="shared" si="27"/>
        <v>1</v>
      </c>
      <c r="N58" s="149">
        <f t="shared" si="28"/>
        <v>2</v>
      </c>
      <c r="P58" s="144">
        <f t="shared" si="29"/>
        <v>1</v>
      </c>
      <c r="AD58" s="96" t="s">
        <v>230</v>
      </c>
      <c r="AE58" s="157">
        <v>25</v>
      </c>
      <c r="AG58" s="157" t="s">
        <v>233</v>
      </c>
      <c r="AH58" s="157">
        <v>89</v>
      </c>
    </row>
    <row r="59" spans="1:34" ht="15.75" customHeight="1" x14ac:dyDescent="0.25">
      <c r="A59" s="62" t="s">
        <v>11</v>
      </c>
      <c r="B59" s="62" t="s">
        <v>229</v>
      </c>
      <c r="C59" s="30">
        <f t="shared" si="18"/>
        <v>97</v>
      </c>
      <c r="D59" s="10">
        <f t="shared" si="19"/>
        <v>46</v>
      </c>
      <c r="E59" s="64">
        <f t="shared" si="20"/>
        <v>3</v>
      </c>
      <c r="F59" s="3">
        <f t="shared" si="21"/>
        <v>2</v>
      </c>
      <c r="G59" s="3">
        <f t="shared" si="22"/>
        <v>0</v>
      </c>
      <c r="H59" s="3">
        <f t="shared" si="23"/>
        <v>5</v>
      </c>
      <c r="I59" s="30">
        <f t="shared" si="24"/>
        <v>51</v>
      </c>
      <c r="J59" s="2">
        <f t="shared" si="17"/>
        <v>1</v>
      </c>
      <c r="K59" s="77">
        <f t="shared" si="25"/>
        <v>6</v>
      </c>
      <c r="L59" s="96">
        <f t="shared" si="26"/>
        <v>5</v>
      </c>
      <c r="M59" s="96">
        <f t="shared" si="27"/>
        <v>3</v>
      </c>
      <c r="N59" s="149">
        <f t="shared" si="28"/>
        <v>5</v>
      </c>
      <c r="P59" s="144">
        <f t="shared" si="29"/>
        <v>0</v>
      </c>
      <c r="AC59" s="96" t="s">
        <v>303</v>
      </c>
      <c r="AE59" s="157">
        <v>193</v>
      </c>
      <c r="AG59" s="157" t="s">
        <v>234</v>
      </c>
      <c r="AH59" s="157">
        <v>29</v>
      </c>
    </row>
    <row r="60" spans="1:34" ht="15.75" customHeight="1" x14ac:dyDescent="0.25">
      <c r="A60" s="62" t="s">
        <v>11</v>
      </c>
      <c r="B60" s="62" t="s">
        <v>230</v>
      </c>
      <c r="C60" s="30">
        <f t="shared" si="18"/>
        <v>188</v>
      </c>
      <c r="D60" s="10">
        <f t="shared" si="19"/>
        <v>25</v>
      </c>
      <c r="E60" s="64">
        <f t="shared" si="20"/>
        <v>2</v>
      </c>
      <c r="F60" s="3">
        <f t="shared" si="21"/>
        <v>1</v>
      </c>
      <c r="G60" s="3">
        <f t="shared" si="22"/>
        <v>0</v>
      </c>
      <c r="H60" s="3">
        <f t="shared" si="23"/>
        <v>3</v>
      </c>
      <c r="I60" s="30">
        <f t="shared" si="24"/>
        <v>163</v>
      </c>
      <c r="J60" s="2">
        <f t="shared" si="17"/>
        <v>2</v>
      </c>
      <c r="K60" s="77">
        <f t="shared" si="25"/>
        <v>5</v>
      </c>
      <c r="L60" s="96">
        <f t="shared" si="26"/>
        <v>3</v>
      </c>
      <c r="M60" s="96">
        <f t="shared" si="27"/>
        <v>2</v>
      </c>
      <c r="N60" s="149">
        <f t="shared" si="28"/>
        <v>3</v>
      </c>
      <c r="P60" s="144">
        <f t="shared" si="29"/>
        <v>0</v>
      </c>
      <c r="AC60" s="96" t="s">
        <v>12</v>
      </c>
      <c r="AD60" s="96" t="s">
        <v>231</v>
      </c>
      <c r="AE60" s="157">
        <v>5</v>
      </c>
      <c r="AG60" s="157" t="s">
        <v>235</v>
      </c>
      <c r="AH60" s="157">
        <v>2</v>
      </c>
    </row>
    <row r="61" spans="1:34" ht="15.75" customHeight="1" x14ac:dyDescent="0.25">
      <c r="A61" s="62" t="s">
        <v>12</v>
      </c>
      <c r="B61" s="62" t="s">
        <v>231</v>
      </c>
      <c r="C61" s="30">
        <f t="shared" si="18"/>
        <v>100</v>
      </c>
      <c r="D61" s="10">
        <f t="shared" si="19"/>
        <v>5</v>
      </c>
      <c r="E61" s="64">
        <f t="shared" si="20"/>
        <v>1</v>
      </c>
      <c r="F61" s="3">
        <f t="shared" si="21"/>
        <v>0</v>
      </c>
      <c r="G61" s="3">
        <f t="shared" si="22"/>
        <v>0</v>
      </c>
      <c r="H61" s="3">
        <f t="shared" si="23"/>
        <v>1</v>
      </c>
      <c r="I61" s="30">
        <f t="shared" si="24"/>
        <v>95</v>
      </c>
      <c r="J61" s="2">
        <f t="shared" si="17"/>
        <v>1</v>
      </c>
      <c r="K61" s="77">
        <f t="shared" si="25"/>
        <v>2</v>
      </c>
      <c r="L61" s="96">
        <f t="shared" si="26"/>
        <v>1</v>
      </c>
      <c r="M61" s="96">
        <f t="shared" si="27"/>
        <v>0</v>
      </c>
      <c r="N61" s="149">
        <f t="shared" si="28"/>
        <v>0</v>
      </c>
      <c r="P61" s="144">
        <f t="shared" si="29"/>
        <v>1</v>
      </c>
      <c r="AD61" s="96" t="s">
        <v>232</v>
      </c>
      <c r="AE61" s="157">
        <v>13</v>
      </c>
      <c r="AF61" s="157" t="s">
        <v>304</v>
      </c>
      <c r="AH61" s="157">
        <v>216</v>
      </c>
    </row>
    <row r="62" spans="1:34" ht="15.75" customHeight="1" x14ac:dyDescent="0.25">
      <c r="A62" s="62" t="s">
        <v>12</v>
      </c>
      <c r="B62" s="62" t="s">
        <v>232</v>
      </c>
      <c r="C62" s="30">
        <f t="shared" si="18"/>
        <v>14</v>
      </c>
      <c r="D62" s="10">
        <f t="shared" si="19"/>
        <v>13</v>
      </c>
      <c r="E62" s="64">
        <f t="shared" si="20"/>
        <v>2</v>
      </c>
      <c r="F62" s="3">
        <f t="shared" si="21"/>
        <v>0</v>
      </c>
      <c r="G62" s="3">
        <f t="shared" si="22"/>
        <v>0</v>
      </c>
      <c r="H62" s="3">
        <f t="shared" si="23"/>
        <v>2</v>
      </c>
      <c r="I62" s="30">
        <f t="shared" si="24"/>
        <v>1</v>
      </c>
      <c r="J62" s="2">
        <f t="shared" si="17"/>
        <v>1</v>
      </c>
      <c r="K62" s="77">
        <f t="shared" si="25"/>
        <v>3</v>
      </c>
      <c r="L62" s="96">
        <f t="shared" si="26"/>
        <v>2</v>
      </c>
      <c r="M62" s="96">
        <f t="shared" si="27"/>
        <v>1</v>
      </c>
      <c r="N62" s="149">
        <f t="shared" si="28"/>
        <v>1</v>
      </c>
      <c r="P62" s="144">
        <f t="shared" si="29"/>
        <v>1</v>
      </c>
      <c r="AD62" s="96" t="s">
        <v>233</v>
      </c>
      <c r="AE62" s="157">
        <v>14</v>
      </c>
      <c r="AF62" s="157" t="s">
        <v>14</v>
      </c>
      <c r="AG62" s="157" t="s">
        <v>240</v>
      </c>
      <c r="AH62" s="157">
        <v>17</v>
      </c>
    </row>
    <row r="63" spans="1:34" ht="15.75" customHeight="1" x14ac:dyDescent="0.25">
      <c r="A63" s="62" t="s">
        <v>12</v>
      </c>
      <c r="B63" s="62" t="s">
        <v>233</v>
      </c>
      <c r="C63" s="30">
        <f t="shared" si="18"/>
        <v>103</v>
      </c>
      <c r="D63" s="10">
        <f t="shared" si="19"/>
        <v>14</v>
      </c>
      <c r="E63" s="64">
        <f t="shared" si="20"/>
        <v>2</v>
      </c>
      <c r="F63" s="3">
        <f t="shared" si="21"/>
        <v>0</v>
      </c>
      <c r="G63" s="3">
        <f t="shared" si="22"/>
        <v>0</v>
      </c>
      <c r="H63" s="3">
        <f t="shared" si="23"/>
        <v>2</v>
      </c>
      <c r="I63" s="30">
        <f t="shared" si="24"/>
        <v>89</v>
      </c>
      <c r="J63" s="2">
        <f t="shared" si="17"/>
        <v>1</v>
      </c>
      <c r="K63" s="77">
        <f t="shared" si="25"/>
        <v>3</v>
      </c>
      <c r="L63" s="96">
        <f t="shared" si="26"/>
        <v>2</v>
      </c>
      <c r="M63" s="96">
        <f t="shared" si="27"/>
        <v>1</v>
      </c>
      <c r="N63" s="149">
        <f t="shared" si="28"/>
        <v>1</v>
      </c>
      <c r="P63" s="144">
        <f t="shared" si="29"/>
        <v>1</v>
      </c>
      <c r="AD63" s="96" t="s">
        <v>234</v>
      </c>
      <c r="AE63" s="157">
        <v>3</v>
      </c>
      <c r="AG63" s="157" t="s">
        <v>242</v>
      </c>
      <c r="AH63" s="157">
        <v>11</v>
      </c>
    </row>
    <row r="64" spans="1:34" ht="15.75" customHeight="1" x14ac:dyDescent="0.25">
      <c r="A64" s="62" t="s">
        <v>12</v>
      </c>
      <c r="B64" s="62" t="s">
        <v>234</v>
      </c>
      <c r="C64" s="30">
        <f t="shared" si="18"/>
        <v>32</v>
      </c>
      <c r="D64" s="10">
        <f t="shared" si="19"/>
        <v>3</v>
      </c>
      <c r="E64" s="64">
        <f t="shared" si="20"/>
        <v>1</v>
      </c>
      <c r="F64" s="3">
        <f t="shared" si="21"/>
        <v>0</v>
      </c>
      <c r="G64" s="3">
        <f t="shared" si="22"/>
        <v>0</v>
      </c>
      <c r="H64" s="3">
        <f t="shared" si="23"/>
        <v>1</v>
      </c>
      <c r="I64" s="30">
        <f t="shared" si="24"/>
        <v>29</v>
      </c>
      <c r="J64" s="2">
        <f t="shared" si="17"/>
        <v>1</v>
      </c>
      <c r="K64" s="77">
        <f t="shared" si="25"/>
        <v>2</v>
      </c>
      <c r="L64" s="96">
        <f t="shared" si="26"/>
        <v>1</v>
      </c>
      <c r="M64" s="96">
        <f t="shared" si="27"/>
        <v>0</v>
      </c>
      <c r="N64" s="149">
        <f t="shared" si="28"/>
        <v>0</v>
      </c>
      <c r="P64" s="144">
        <f t="shared" si="29"/>
        <v>1</v>
      </c>
      <c r="AD64" s="96" t="s">
        <v>235</v>
      </c>
      <c r="AE64" s="157">
        <v>3</v>
      </c>
      <c r="AG64" s="157" t="s">
        <v>244</v>
      </c>
      <c r="AH64" s="157">
        <v>2</v>
      </c>
    </row>
    <row r="65" spans="1:34" ht="15.75" customHeight="1" x14ac:dyDescent="0.25">
      <c r="A65" s="62" t="s">
        <v>12</v>
      </c>
      <c r="B65" s="62" t="s">
        <v>235</v>
      </c>
      <c r="C65" s="30">
        <f t="shared" si="18"/>
        <v>5</v>
      </c>
      <c r="D65" s="10">
        <f t="shared" si="19"/>
        <v>3</v>
      </c>
      <c r="E65" s="64">
        <f t="shared" si="20"/>
        <v>1</v>
      </c>
      <c r="F65" s="3">
        <f t="shared" si="21"/>
        <v>0</v>
      </c>
      <c r="G65" s="3">
        <f t="shared" si="22"/>
        <v>0</v>
      </c>
      <c r="H65" s="3">
        <f t="shared" si="23"/>
        <v>1</v>
      </c>
      <c r="I65" s="30">
        <f t="shared" si="24"/>
        <v>2</v>
      </c>
      <c r="J65" s="2">
        <f t="shared" si="17"/>
        <v>1</v>
      </c>
      <c r="K65" s="77">
        <f t="shared" si="25"/>
        <v>2</v>
      </c>
      <c r="L65" s="96">
        <f t="shared" si="26"/>
        <v>1</v>
      </c>
      <c r="M65" s="96">
        <f t="shared" si="27"/>
        <v>0</v>
      </c>
      <c r="N65" s="149">
        <f t="shared" si="28"/>
        <v>0</v>
      </c>
      <c r="P65" s="144">
        <f t="shared" si="29"/>
        <v>1</v>
      </c>
      <c r="AC65" s="96" t="s">
        <v>304</v>
      </c>
      <c r="AE65" s="157">
        <v>38</v>
      </c>
      <c r="AG65" s="157" t="s">
        <v>245</v>
      </c>
      <c r="AH65" s="157">
        <v>2</v>
      </c>
    </row>
    <row r="66" spans="1:34" ht="15.75" customHeight="1" x14ac:dyDescent="0.25">
      <c r="A66" s="62" t="s">
        <v>13</v>
      </c>
      <c r="B66" s="62" t="s">
        <v>236</v>
      </c>
      <c r="C66" s="30">
        <f t="shared" si="18"/>
        <v>0</v>
      </c>
      <c r="D66" s="10">
        <f t="shared" si="19"/>
        <v>0</v>
      </c>
      <c r="E66" s="64">
        <f t="shared" si="20"/>
        <v>0</v>
      </c>
      <c r="F66" s="3">
        <f t="shared" si="21"/>
        <v>0</v>
      </c>
      <c r="G66" s="3">
        <f t="shared" si="22"/>
        <v>0</v>
      </c>
      <c r="H66" s="3">
        <f t="shared" si="23"/>
        <v>0</v>
      </c>
      <c r="I66" s="30">
        <f t="shared" si="24"/>
        <v>0</v>
      </c>
      <c r="J66" s="2">
        <f t="shared" si="17"/>
        <v>0</v>
      </c>
      <c r="K66" s="77">
        <f t="shared" si="25"/>
        <v>0</v>
      </c>
      <c r="L66" s="96">
        <f t="shared" si="26"/>
        <v>0</v>
      </c>
      <c r="M66" s="96">
        <f t="shared" si="27"/>
        <v>0</v>
      </c>
      <c r="N66" s="149">
        <f t="shared" si="28"/>
        <v>0</v>
      </c>
      <c r="P66" s="144">
        <f t="shared" si="29"/>
        <v>0</v>
      </c>
      <c r="AC66" s="96" t="s">
        <v>13</v>
      </c>
      <c r="AD66" s="96" t="s">
        <v>237</v>
      </c>
      <c r="AE66" s="157">
        <v>1</v>
      </c>
      <c r="AG66" s="157" t="s">
        <v>246</v>
      </c>
      <c r="AH66" s="157">
        <v>4</v>
      </c>
    </row>
    <row r="67" spans="1:34" ht="15.75" customHeight="1" x14ac:dyDescent="0.25">
      <c r="A67" s="62" t="s">
        <v>13</v>
      </c>
      <c r="B67" s="62" t="s">
        <v>237</v>
      </c>
      <c r="C67" s="30">
        <f t="shared" si="18"/>
        <v>1</v>
      </c>
      <c r="D67" s="10">
        <f t="shared" si="19"/>
        <v>1</v>
      </c>
      <c r="E67" s="64">
        <f t="shared" si="20"/>
        <v>1</v>
      </c>
      <c r="F67" s="3">
        <f t="shared" si="21"/>
        <v>0</v>
      </c>
      <c r="G67" s="3">
        <f t="shared" si="22"/>
        <v>0</v>
      </c>
      <c r="H67" s="3">
        <f t="shared" si="23"/>
        <v>1</v>
      </c>
      <c r="I67" s="30">
        <f t="shared" si="24"/>
        <v>0</v>
      </c>
      <c r="J67" s="2">
        <f t="shared" si="17"/>
        <v>0</v>
      </c>
      <c r="K67" s="77">
        <f t="shared" si="25"/>
        <v>1</v>
      </c>
      <c r="L67" s="96">
        <f t="shared" si="26"/>
        <v>1</v>
      </c>
      <c r="M67" s="96">
        <f t="shared" si="27"/>
        <v>0</v>
      </c>
      <c r="N67" s="149">
        <f t="shared" si="28"/>
        <v>0</v>
      </c>
      <c r="P67" s="144">
        <f t="shared" si="29"/>
        <v>1</v>
      </c>
      <c r="AD67" s="96" t="s">
        <v>238</v>
      </c>
      <c r="AE67" s="157">
        <v>1</v>
      </c>
      <c r="AG67" s="157" t="s">
        <v>247</v>
      </c>
      <c r="AH67" s="157">
        <v>11</v>
      </c>
    </row>
    <row r="68" spans="1:34" ht="15.75" customHeight="1" x14ac:dyDescent="0.25">
      <c r="A68" s="62" t="s">
        <v>13</v>
      </c>
      <c r="B68" s="62" t="s">
        <v>238</v>
      </c>
      <c r="C68" s="30">
        <f t="shared" si="18"/>
        <v>1</v>
      </c>
      <c r="D68" s="10">
        <f t="shared" si="19"/>
        <v>1</v>
      </c>
      <c r="E68" s="64">
        <f t="shared" si="20"/>
        <v>1</v>
      </c>
      <c r="F68" s="3">
        <f t="shared" si="21"/>
        <v>0</v>
      </c>
      <c r="G68" s="3">
        <f t="shared" si="22"/>
        <v>0</v>
      </c>
      <c r="H68" s="3">
        <f t="shared" si="23"/>
        <v>1</v>
      </c>
      <c r="I68" s="30">
        <f t="shared" si="24"/>
        <v>0</v>
      </c>
      <c r="J68" s="2">
        <f t="shared" si="17"/>
        <v>0</v>
      </c>
      <c r="K68" s="77">
        <f t="shared" si="25"/>
        <v>1</v>
      </c>
      <c r="L68" s="96">
        <f t="shared" si="26"/>
        <v>1</v>
      </c>
      <c r="M68" s="96">
        <f t="shared" si="27"/>
        <v>0</v>
      </c>
      <c r="N68" s="149">
        <f t="shared" si="28"/>
        <v>0</v>
      </c>
      <c r="P68" s="144">
        <f t="shared" si="29"/>
        <v>1</v>
      </c>
      <c r="AD68" s="96" t="s">
        <v>239</v>
      </c>
      <c r="AE68" s="157">
        <v>1</v>
      </c>
      <c r="AG68" s="157" t="s">
        <v>248</v>
      </c>
      <c r="AH68" s="157">
        <v>3</v>
      </c>
    </row>
    <row r="69" spans="1:34" ht="15.75" customHeight="1" x14ac:dyDescent="0.25">
      <c r="A69" s="62" t="s">
        <v>13</v>
      </c>
      <c r="B69" s="62" t="s">
        <v>239</v>
      </c>
      <c r="C69" s="30">
        <f t="shared" si="18"/>
        <v>1</v>
      </c>
      <c r="D69" s="10">
        <f t="shared" si="19"/>
        <v>1</v>
      </c>
      <c r="E69" s="64">
        <f t="shared" si="20"/>
        <v>1</v>
      </c>
      <c r="F69" s="3">
        <f t="shared" si="21"/>
        <v>0</v>
      </c>
      <c r="G69" s="3">
        <f t="shared" si="22"/>
        <v>0</v>
      </c>
      <c r="H69" s="3">
        <f t="shared" si="23"/>
        <v>1</v>
      </c>
      <c r="I69" s="30">
        <f t="shared" si="24"/>
        <v>0</v>
      </c>
      <c r="J69" s="2">
        <f t="shared" si="17"/>
        <v>0</v>
      </c>
      <c r="K69" s="77">
        <f t="shared" si="25"/>
        <v>1</v>
      </c>
      <c r="L69" s="96">
        <f t="shared" si="26"/>
        <v>1</v>
      </c>
      <c r="M69" s="96">
        <f t="shared" si="27"/>
        <v>0</v>
      </c>
      <c r="N69" s="149">
        <f t="shared" si="28"/>
        <v>0</v>
      </c>
      <c r="P69" s="144">
        <f t="shared" si="29"/>
        <v>1</v>
      </c>
      <c r="AC69" s="96" t="s">
        <v>305</v>
      </c>
      <c r="AE69" s="157">
        <v>3</v>
      </c>
      <c r="AG69" s="157" t="s">
        <v>249</v>
      </c>
      <c r="AH69" s="157">
        <v>5</v>
      </c>
    </row>
    <row r="70" spans="1:34" ht="15.75" customHeight="1" x14ac:dyDescent="0.25">
      <c r="A70" s="62" t="s">
        <v>14</v>
      </c>
      <c r="B70" s="62" t="s">
        <v>293</v>
      </c>
      <c r="C70" s="30">
        <f t="shared" si="18"/>
        <v>0</v>
      </c>
      <c r="D70" s="10">
        <f t="shared" si="19"/>
        <v>0</v>
      </c>
      <c r="E70" s="64">
        <f t="shared" si="20"/>
        <v>0</v>
      </c>
      <c r="F70" s="3">
        <f t="shared" si="21"/>
        <v>0</v>
      </c>
      <c r="G70" s="3">
        <f t="shared" si="22"/>
        <v>0</v>
      </c>
      <c r="H70" s="3">
        <f t="shared" si="23"/>
        <v>0</v>
      </c>
      <c r="I70" s="30">
        <f t="shared" si="24"/>
        <v>0</v>
      </c>
      <c r="J70" s="2">
        <f t="shared" si="17"/>
        <v>0</v>
      </c>
      <c r="K70" s="77">
        <f t="shared" si="25"/>
        <v>0</v>
      </c>
      <c r="L70" s="96">
        <f t="shared" si="26"/>
        <v>0</v>
      </c>
      <c r="M70" s="96">
        <f t="shared" si="27"/>
        <v>0</v>
      </c>
      <c r="N70" s="149">
        <f t="shared" si="28"/>
        <v>0</v>
      </c>
      <c r="P70" s="144">
        <f t="shared" si="29"/>
        <v>0</v>
      </c>
      <c r="AC70" s="96" t="s">
        <v>14</v>
      </c>
      <c r="AD70" s="96" t="s">
        <v>240</v>
      </c>
      <c r="AE70" s="157">
        <v>21</v>
      </c>
      <c r="AG70" s="157" t="s">
        <v>250</v>
      </c>
      <c r="AH70" s="157">
        <v>1</v>
      </c>
    </row>
    <row r="71" spans="1:34" ht="15.75" customHeight="1" x14ac:dyDescent="0.25">
      <c r="A71" s="62" t="s">
        <v>14</v>
      </c>
      <c r="B71" s="62" t="s">
        <v>294</v>
      </c>
      <c r="C71" s="30">
        <f t="shared" si="18"/>
        <v>0</v>
      </c>
      <c r="D71" s="10">
        <f t="shared" si="19"/>
        <v>0</v>
      </c>
      <c r="E71" s="64">
        <f t="shared" si="20"/>
        <v>0</v>
      </c>
      <c r="F71" s="3">
        <f t="shared" si="21"/>
        <v>0</v>
      </c>
      <c r="G71" s="3">
        <f t="shared" si="22"/>
        <v>0</v>
      </c>
      <c r="H71" s="3">
        <f t="shared" si="23"/>
        <v>0</v>
      </c>
      <c r="I71" s="30">
        <f t="shared" si="24"/>
        <v>0</v>
      </c>
      <c r="J71" s="2">
        <f t="shared" ref="J71:J122" si="30">ROUNDUP((I71*$H$129),0)</f>
        <v>0</v>
      </c>
      <c r="K71" s="77">
        <f t="shared" si="25"/>
        <v>0</v>
      </c>
      <c r="L71" s="96">
        <f t="shared" si="26"/>
        <v>0</v>
      </c>
      <c r="M71" s="96">
        <f t="shared" si="27"/>
        <v>0</v>
      </c>
      <c r="N71" s="149">
        <f t="shared" si="28"/>
        <v>0</v>
      </c>
      <c r="P71" s="144">
        <f t="shared" si="29"/>
        <v>0</v>
      </c>
      <c r="AD71" s="96" t="s">
        <v>241</v>
      </c>
      <c r="AE71" s="157">
        <v>4</v>
      </c>
      <c r="AF71" s="157" t="s">
        <v>306</v>
      </c>
      <c r="AH71" s="157">
        <v>56</v>
      </c>
    </row>
    <row r="72" spans="1:34" ht="15.75" customHeight="1" x14ac:dyDescent="0.25">
      <c r="A72" s="62" t="s">
        <v>14</v>
      </c>
      <c r="B72" s="62" t="s">
        <v>240</v>
      </c>
      <c r="C72" s="30">
        <f t="shared" si="18"/>
        <v>38</v>
      </c>
      <c r="D72" s="10">
        <f t="shared" si="19"/>
        <v>21</v>
      </c>
      <c r="E72" s="64">
        <f t="shared" si="20"/>
        <v>2</v>
      </c>
      <c r="F72" s="3">
        <f t="shared" si="21"/>
        <v>1</v>
      </c>
      <c r="G72" s="3">
        <f t="shared" si="22"/>
        <v>0</v>
      </c>
      <c r="H72" s="3">
        <f t="shared" si="23"/>
        <v>3</v>
      </c>
      <c r="I72" s="30">
        <f t="shared" si="24"/>
        <v>17</v>
      </c>
      <c r="J72" s="2">
        <f t="shared" si="30"/>
        <v>1</v>
      </c>
      <c r="K72" s="77">
        <f t="shared" si="25"/>
        <v>4</v>
      </c>
      <c r="L72" s="96">
        <f t="shared" si="26"/>
        <v>3</v>
      </c>
      <c r="M72" s="96">
        <f t="shared" si="27"/>
        <v>1</v>
      </c>
      <c r="N72" s="149">
        <f t="shared" si="28"/>
        <v>2</v>
      </c>
      <c r="P72" s="144">
        <f t="shared" si="29"/>
        <v>1</v>
      </c>
      <c r="AD72" s="96" t="s">
        <v>242</v>
      </c>
      <c r="AE72" s="157">
        <v>15</v>
      </c>
      <c r="AF72" s="157" t="s">
        <v>15</v>
      </c>
      <c r="AG72" s="157" t="s">
        <v>251</v>
      </c>
      <c r="AH72" s="157">
        <v>1</v>
      </c>
    </row>
    <row r="73" spans="1:34" ht="15.75" customHeight="1" x14ac:dyDescent="0.25">
      <c r="A73" s="62" t="s">
        <v>14</v>
      </c>
      <c r="B73" s="62" t="s">
        <v>241</v>
      </c>
      <c r="C73" s="30">
        <f t="shared" si="18"/>
        <v>4</v>
      </c>
      <c r="D73" s="10">
        <f t="shared" si="19"/>
        <v>4</v>
      </c>
      <c r="E73" s="64">
        <f t="shared" si="20"/>
        <v>1</v>
      </c>
      <c r="F73" s="3">
        <f t="shared" si="21"/>
        <v>0</v>
      </c>
      <c r="G73" s="3">
        <f t="shared" si="22"/>
        <v>0</v>
      </c>
      <c r="H73" s="3">
        <f t="shared" si="23"/>
        <v>1</v>
      </c>
      <c r="I73" s="30">
        <f t="shared" si="24"/>
        <v>0</v>
      </c>
      <c r="J73" s="2">
        <f t="shared" si="30"/>
        <v>0</v>
      </c>
      <c r="K73" s="77">
        <f t="shared" si="25"/>
        <v>1</v>
      </c>
      <c r="L73" s="96">
        <f t="shared" si="26"/>
        <v>1</v>
      </c>
      <c r="M73" s="96">
        <f t="shared" si="27"/>
        <v>0</v>
      </c>
      <c r="N73" s="149">
        <f t="shared" si="28"/>
        <v>0</v>
      </c>
      <c r="P73" s="144">
        <f t="shared" si="29"/>
        <v>1</v>
      </c>
      <c r="AD73" s="96" t="s">
        <v>243</v>
      </c>
      <c r="AE73" s="157">
        <v>10</v>
      </c>
      <c r="AG73" s="157" t="s">
        <v>254</v>
      </c>
      <c r="AH73" s="157">
        <v>1</v>
      </c>
    </row>
    <row r="74" spans="1:34" ht="15.75" customHeight="1" x14ac:dyDescent="0.25">
      <c r="A74" s="62" t="s">
        <v>14</v>
      </c>
      <c r="B74" s="62" t="s">
        <v>242</v>
      </c>
      <c r="C74" s="30">
        <f t="shared" si="18"/>
        <v>26</v>
      </c>
      <c r="D74" s="10">
        <f t="shared" si="19"/>
        <v>15</v>
      </c>
      <c r="E74" s="64">
        <f t="shared" si="20"/>
        <v>1</v>
      </c>
      <c r="F74" s="3">
        <f t="shared" si="21"/>
        <v>1</v>
      </c>
      <c r="G74" s="3">
        <f t="shared" si="22"/>
        <v>0</v>
      </c>
      <c r="H74" s="3">
        <f t="shared" si="23"/>
        <v>2</v>
      </c>
      <c r="I74" s="30">
        <f t="shared" si="24"/>
        <v>11</v>
      </c>
      <c r="J74" s="2">
        <f t="shared" si="30"/>
        <v>1</v>
      </c>
      <c r="K74" s="77">
        <f t="shared" si="25"/>
        <v>3</v>
      </c>
      <c r="L74" s="96">
        <f t="shared" si="26"/>
        <v>2</v>
      </c>
      <c r="M74" s="96">
        <f t="shared" si="27"/>
        <v>1</v>
      </c>
      <c r="N74" s="149">
        <f t="shared" si="28"/>
        <v>2</v>
      </c>
      <c r="P74" s="144">
        <f t="shared" si="29"/>
        <v>0</v>
      </c>
      <c r="AD74" s="96" t="s">
        <v>244</v>
      </c>
      <c r="AE74" s="157">
        <v>1</v>
      </c>
      <c r="AG74" s="157" t="s">
        <v>255</v>
      </c>
      <c r="AH74" s="157">
        <v>3</v>
      </c>
    </row>
    <row r="75" spans="1:34" ht="15.75" customHeight="1" x14ac:dyDescent="0.25">
      <c r="A75" s="62" t="s">
        <v>14</v>
      </c>
      <c r="B75" s="62" t="s">
        <v>243</v>
      </c>
      <c r="C75" s="30">
        <f t="shared" si="18"/>
        <v>10</v>
      </c>
      <c r="D75" s="10">
        <f t="shared" si="19"/>
        <v>10</v>
      </c>
      <c r="E75" s="64">
        <f t="shared" si="20"/>
        <v>1</v>
      </c>
      <c r="F75" s="3">
        <f t="shared" si="21"/>
        <v>0</v>
      </c>
      <c r="G75" s="3">
        <f t="shared" si="22"/>
        <v>0</v>
      </c>
      <c r="H75" s="3">
        <f t="shared" si="23"/>
        <v>1</v>
      </c>
      <c r="I75" s="30">
        <f t="shared" si="24"/>
        <v>0</v>
      </c>
      <c r="J75" s="2">
        <f t="shared" si="30"/>
        <v>0</v>
      </c>
      <c r="K75" s="77">
        <f t="shared" si="25"/>
        <v>1</v>
      </c>
      <c r="L75" s="96">
        <f t="shared" si="26"/>
        <v>1</v>
      </c>
      <c r="M75" s="96">
        <f t="shared" si="27"/>
        <v>1</v>
      </c>
      <c r="N75" s="149">
        <f t="shared" si="28"/>
        <v>1</v>
      </c>
      <c r="P75" s="144">
        <f t="shared" si="29"/>
        <v>0</v>
      </c>
      <c r="AD75" s="96" t="s">
        <v>245</v>
      </c>
      <c r="AE75" s="157">
        <v>7</v>
      </c>
      <c r="AG75" s="157" t="s">
        <v>256</v>
      </c>
      <c r="AH75" s="157">
        <v>2</v>
      </c>
    </row>
    <row r="76" spans="1:34" ht="15.75" customHeight="1" x14ac:dyDescent="0.25">
      <c r="A76" s="62" t="s">
        <v>14</v>
      </c>
      <c r="B76" s="62" t="s">
        <v>244</v>
      </c>
      <c r="C76" s="30">
        <f t="shared" si="18"/>
        <v>3</v>
      </c>
      <c r="D76" s="10">
        <f t="shared" si="19"/>
        <v>1</v>
      </c>
      <c r="E76" s="64">
        <f t="shared" si="20"/>
        <v>1</v>
      </c>
      <c r="F76" s="3">
        <f t="shared" si="21"/>
        <v>0</v>
      </c>
      <c r="G76" s="3">
        <f t="shared" si="22"/>
        <v>0</v>
      </c>
      <c r="H76" s="3">
        <f t="shared" si="23"/>
        <v>1</v>
      </c>
      <c r="I76" s="30">
        <f t="shared" si="24"/>
        <v>2</v>
      </c>
      <c r="J76" s="2">
        <f t="shared" si="30"/>
        <v>1</v>
      </c>
      <c r="K76" s="77">
        <f t="shared" si="25"/>
        <v>2</v>
      </c>
      <c r="L76" s="96">
        <f t="shared" si="26"/>
        <v>1</v>
      </c>
      <c r="M76" s="96">
        <f t="shared" si="27"/>
        <v>0</v>
      </c>
      <c r="N76" s="149">
        <f t="shared" si="28"/>
        <v>0</v>
      </c>
      <c r="P76" s="144">
        <f t="shared" si="29"/>
        <v>1</v>
      </c>
      <c r="AD76" s="96" t="s">
        <v>246</v>
      </c>
      <c r="AE76" s="157">
        <v>2</v>
      </c>
      <c r="AF76" s="157" t="s">
        <v>307</v>
      </c>
      <c r="AH76" s="157">
        <v>7</v>
      </c>
    </row>
    <row r="77" spans="1:34" ht="15.75" customHeight="1" x14ac:dyDescent="0.25">
      <c r="A77" s="62" t="s">
        <v>14</v>
      </c>
      <c r="B77" s="62" t="s">
        <v>245</v>
      </c>
      <c r="C77" s="30">
        <f t="shared" si="18"/>
        <v>9</v>
      </c>
      <c r="D77" s="10">
        <f t="shared" si="19"/>
        <v>7</v>
      </c>
      <c r="E77" s="64">
        <f t="shared" si="20"/>
        <v>1</v>
      </c>
      <c r="F77" s="3">
        <f t="shared" si="21"/>
        <v>0</v>
      </c>
      <c r="G77" s="3">
        <f t="shared" si="22"/>
        <v>0</v>
      </c>
      <c r="H77" s="3">
        <f t="shared" si="23"/>
        <v>1</v>
      </c>
      <c r="I77" s="30">
        <f t="shared" si="24"/>
        <v>2</v>
      </c>
      <c r="J77" s="2">
        <f t="shared" si="30"/>
        <v>1</v>
      </c>
      <c r="K77" s="77">
        <f t="shared" si="25"/>
        <v>2</v>
      </c>
      <c r="L77" s="96">
        <f t="shared" si="26"/>
        <v>1</v>
      </c>
      <c r="M77" s="96">
        <f t="shared" si="27"/>
        <v>0</v>
      </c>
      <c r="N77" s="149">
        <f t="shared" si="28"/>
        <v>0</v>
      </c>
      <c r="P77" s="144">
        <f t="shared" si="29"/>
        <v>1</v>
      </c>
      <c r="AD77" s="96" t="s">
        <v>247</v>
      </c>
      <c r="AE77" s="157">
        <v>118</v>
      </c>
      <c r="AF77" s="157" t="s">
        <v>16</v>
      </c>
      <c r="AG77" s="157" t="s">
        <v>257</v>
      </c>
      <c r="AH77" s="157">
        <v>1</v>
      </c>
    </row>
    <row r="78" spans="1:34" ht="15.75" customHeight="1" x14ac:dyDescent="0.25">
      <c r="A78" s="62" t="s">
        <v>14</v>
      </c>
      <c r="B78" s="62" t="s">
        <v>246</v>
      </c>
      <c r="C78" s="30">
        <f t="shared" si="18"/>
        <v>6</v>
      </c>
      <c r="D78" s="10">
        <f t="shared" si="19"/>
        <v>2</v>
      </c>
      <c r="E78" s="64">
        <f t="shared" si="20"/>
        <v>1</v>
      </c>
      <c r="F78" s="3">
        <f t="shared" si="21"/>
        <v>0</v>
      </c>
      <c r="G78" s="3">
        <f t="shared" si="22"/>
        <v>0</v>
      </c>
      <c r="H78" s="3">
        <f t="shared" si="23"/>
        <v>1</v>
      </c>
      <c r="I78" s="30">
        <f t="shared" si="24"/>
        <v>4</v>
      </c>
      <c r="J78" s="2">
        <f t="shared" si="30"/>
        <v>1</v>
      </c>
      <c r="K78" s="77">
        <f t="shared" si="25"/>
        <v>2</v>
      </c>
      <c r="L78" s="96">
        <f t="shared" si="26"/>
        <v>1</v>
      </c>
      <c r="M78" s="96">
        <f t="shared" si="27"/>
        <v>0</v>
      </c>
      <c r="N78" s="149">
        <f t="shared" si="28"/>
        <v>0</v>
      </c>
      <c r="P78" s="144">
        <f t="shared" si="29"/>
        <v>1</v>
      </c>
      <c r="AD78" s="96" t="s">
        <v>248</v>
      </c>
      <c r="AE78" s="157">
        <v>8</v>
      </c>
      <c r="AG78" s="157" t="s">
        <v>259</v>
      </c>
      <c r="AH78" s="157">
        <v>2</v>
      </c>
    </row>
    <row r="79" spans="1:34" ht="15.75" customHeight="1" x14ac:dyDescent="0.25">
      <c r="A79" s="62" t="s">
        <v>14</v>
      </c>
      <c r="B79" s="62" t="s">
        <v>247</v>
      </c>
      <c r="C79" s="30">
        <f t="shared" si="18"/>
        <v>129</v>
      </c>
      <c r="D79" s="10">
        <f t="shared" si="19"/>
        <v>118</v>
      </c>
      <c r="E79" s="64">
        <f t="shared" si="20"/>
        <v>7</v>
      </c>
      <c r="F79" s="3">
        <f t="shared" si="21"/>
        <v>4</v>
      </c>
      <c r="G79" s="3">
        <f t="shared" si="22"/>
        <v>1</v>
      </c>
      <c r="H79" s="3">
        <f t="shared" si="23"/>
        <v>12</v>
      </c>
      <c r="I79" s="30">
        <f t="shared" si="24"/>
        <v>11</v>
      </c>
      <c r="J79" s="2">
        <f t="shared" si="30"/>
        <v>1</v>
      </c>
      <c r="K79" s="77">
        <f t="shared" si="25"/>
        <v>13</v>
      </c>
      <c r="L79" s="96">
        <f t="shared" si="26"/>
        <v>12</v>
      </c>
      <c r="M79" s="96">
        <f t="shared" si="27"/>
        <v>7</v>
      </c>
      <c r="N79" s="149">
        <f t="shared" si="28"/>
        <v>12</v>
      </c>
      <c r="P79" s="144">
        <f t="shared" si="29"/>
        <v>0</v>
      </c>
      <c r="AD79" s="96" t="s">
        <v>250</v>
      </c>
      <c r="AE79" s="157">
        <v>4</v>
      </c>
      <c r="AG79" s="157" t="s">
        <v>260</v>
      </c>
      <c r="AH79" s="157">
        <v>3</v>
      </c>
    </row>
    <row r="80" spans="1:34" ht="15.75" customHeight="1" x14ac:dyDescent="0.25">
      <c r="A80" s="62" t="s">
        <v>14</v>
      </c>
      <c r="B80" s="62" t="s">
        <v>248</v>
      </c>
      <c r="C80" s="30">
        <f t="shared" si="18"/>
        <v>11</v>
      </c>
      <c r="D80" s="10">
        <f t="shared" si="19"/>
        <v>8</v>
      </c>
      <c r="E80" s="64">
        <f t="shared" si="20"/>
        <v>1</v>
      </c>
      <c r="F80" s="3">
        <f t="shared" si="21"/>
        <v>0</v>
      </c>
      <c r="G80" s="3">
        <f t="shared" si="22"/>
        <v>0</v>
      </c>
      <c r="H80" s="3">
        <f t="shared" si="23"/>
        <v>1</v>
      </c>
      <c r="I80" s="30">
        <f t="shared" si="24"/>
        <v>3</v>
      </c>
      <c r="J80" s="2">
        <f t="shared" si="30"/>
        <v>1</v>
      </c>
      <c r="K80" s="77">
        <f t="shared" si="25"/>
        <v>2</v>
      </c>
      <c r="L80" s="96">
        <f t="shared" si="26"/>
        <v>1</v>
      </c>
      <c r="M80" s="96">
        <f t="shared" si="27"/>
        <v>0</v>
      </c>
      <c r="N80" s="149">
        <f t="shared" si="28"/>
        <v>0</v>
      </c>
      <c r="P80" s="144">
        <f t="shared" si="29"/>
        <v>1</v>
      </c>
      <c r="AC80" s="96" t="s">
        <v>306</v>
      </c>
      <c r="AE80" s="157">
        <v>190</v>
      </c>
      <c r="AG80" s="157" t="s">
        <v>261</v>
      </c>
      <c r="AH80" s="157">
        <v>17</v>
      </c>
    </row>
    <row r="81" spans="1:34" ht="15.75" customHeight="1" x14ac:dyDescent="0.25">
      <c r="A81" s="62" t="s">
        <v>14</v>
      </c>
      <c r="B81" s="62" t="s">
        <v>249</v>
      </c>
      <c r="C81" s="30">
        <f t="shared" si="18"/>
        <v>5</v>
      </c>
      <c r="D81" s="10">
        <f t="shared" si="19"/>
        <v>0</v>
      </c>
      <c r="E81" s="64">
        <f t="shared" si="20"/>
        <v>0</v>
      </c>
      <c r="F81" s="3">
        <f t="shared" si="21"/>
        <v>0</v>
      </c>
      <c r="G81" s="3">
        <f t="shared" si="22"/>
        <v>0</v>
      </c>
      <c r="H81" s="3">
        <f t="shared" si="23"/>
        <v>0</v>
      </c>
      <c r="I81" s="30">
        <f t="shared" si="24"/>
        <v>5</v>
      </c>
      <c r="J81" s="2">
        <f t="shared" si="30"/>
        <v>1</v>
      </c>
      <c r="K81" s="77">
        <f t="shared" si="25"/>
        <v>1</v>
      </c>
      <c r="L81" s="96">
        <f t="shared" si="26"/>
        <v>0</v>
      </c>
      <c r="M81" s="96">
        <f t="shared" si="27"/>
        <v>0</v>
      </c>
      <c r="N81" s="149">
        <f t="shared" si="28"/>
        <v>0</v>
      </c>
      <c r="P81" s="144">
        <f t="shared" si="29"/>
        <v>0</v>
      </c>
      <c r="AC81" s="96" t="s">
        <v>15</v>
      </c>
      <c r="AD81" s="96" t="s">
        <v>251</v>
      </c>
      <c r="AE81" s="157">
        <v>1</v>
      </c>
      <c r="AG81" s="157" t="s">
        <v>262</v>
      </c>
      <c r="AH81" s="157">
        <v>10</v>
      </c>
    </row>
    <row r="82" spans="1:34" ht="15.75" customHeight="1" x14ac:dyDescent="0.25">
      <c r="A82" s="62" t="s">
        <v>14</v>
      </c>
      <c r="B82" s="62" t="s">
        <v>250</v>
      </c>
      <c r="C82" s="30">
        <f t="shared" si="18"/>
        <v>5</v>
      </c>
      <c r="D82" s="10">
        <f t="shared" si="19"/>
        <v>4</v>
      </c>
      <c r="E82" s="64">
        <f t="shared" si="20"/>
        <v>1</v>
      </c>
      <c r="F82" s="3">
        <f t="shared" si="21"/>
        <v>0</v>
      </c>
      <c r="G82" s="3">
        <f t="shared" si="22"/>
        <v>0</v>
      </c>
      <c r="H82" s="3">
        <f t="shared" si="23"/>
        <v>1</v>
      </c>
      <c r="I82" s="30">
        <f t="shared" si="24"/>
        <v>1</v>
      </c>
      <c r="J82" s="2">
        <f t="shared" si="30"/>
        <v>1</v>
      </c>
      <c r="K82" s="77">
        <f t="shared" si="25"/>
        <v>2</v>
      </c>
      <c r="L82" s="96">
        <f t="shared" si="26"/>
        <v>1</v>
      </c>
      <c r="M82" s="96">
        <f t="shared" si="27"/>
        <v>0</v>
      </c>
      <c r="N82" s="149">
        <f t="shared" si="28"/>
        <v>0</v>
      </c>
      <c r="P82" s="144">
        <f t="shared" si="29"/>
        <v>1</v>
      </c>
      <c r="AD82" s="96" t="s">
        <v>252</v>
      </c>
      <c r="AE82" s="157">
        <v>5</v>
      </c>
      <c r="AG82" s="157" t="s">
        <v>263</v>
      </c>
      <c r="AH82" s="157">
        <v>11</v>
      </c>
    </row>
    <row r="83" spans="1:34" ht="15.75" customHeight="1" x14ac:dyDescent="0.25">
      <c r="A83" s="62" t="s">
        <v>15</v>
      </c>
      <c r="B83" s="62" t="s">
        <v>251</v>
      </c>
      <c r="C83" s="30">
        <f t="shared" si="18"/>
        <v>2</v>
      </c>
      <c r="D83" s="10">
        <f t="shared" si="19"/>
        <v>1</v>
      </c>
      <c r="E83" s="64">
        <f t="shared" si="20"/>
        <v>1</v>
      </c>
      <c r="F83" s="3">
        <f t="shared" si="21"/>
        <v>0</v>
      </c>
      <c r="G83" s="3">
        <f t="shared" si="22"/>
        <v>0</v>
      </c>
      <c r="H83" s="3">
        <f t="shared" si="23"/>
        <v>1</v>
      </c>
      <c r="I83" s="30">
        <f t="shared" si="24"/>
        <v>1</v>
      </c>
      <c r="J83" s="2">
        <f t="shared" si="30"/>
        <v>1</v>
      </c>
      <c r="K83" s="77">
        <f t="shared" si="25"/>
        <v>2</v>
      </c>
      <c r="L83" s="96">
        <f t="shared" si="26"/>
        <v>1</v>
      </c>
      <c r="M83" s="96">
        <f t="shared" si="27"/>
        <v>0</v>
      </c>
      <c r="N83" s="149">
        <f t="shared" si="28"/>
        <v>0</v>
      </c>
      <c r="P83" s="144">
        <f t="shared" si="29"/>
        <v>1</v>
      </c>
      <c r="AD83" s="96" t="s">
        <v>254</v>
      </c>
      <c r="AE83" s="157">
        <v>8</v>
      </c>
      <c r="AG83" s="157" t="s">
        <v>264</v>
      </c>
      <c r="AH83" s="157">
        <v>3</v>
      </c>
    </row>
    <row r="84" spans="1:34" ht="15.75" customHeight="1" x14ac:dyDescent="0.25">
      <c r="A84" s="62" t="s">
        <v>15</v>
      </c>
      <c r="B84" s="62" t="s">
        <v>252</v>
      </c>
      <c r="C84" s="30">
        <f t="shared" si="18"/>
        <v>5</v>
      </c>
      <c r="D84" s="10">
        <f t="shared" si="19"/>
        <v>5</v>
      </c>
      <c r="E84" s="64">
        <f t="shared" si="20"/>
        <v>1</v>
      </c>
      <c r="F84" s="3">
        <f t="shared" si="21"/>
        <v>0</v>
      </c>
      <c r="G84" s="3">
        <f t="shared" si="22"/>
        <v>0</v>
      </c>
      <c r="H84" s="3">
        <f t="shared" si="23"/>
        <v>1</v>
      </c>
      <c r="I84" s="30">
        <f t="shared" si="24"/>
        <v>0</v>
      </c>
      <c r="J84" s="2">
        <f t="shared" si="30"/>
        <v>0</v>
      </c>
      <c r="K84" s="77">
        <f t="shared" si="25"/>
        <v>1</v>
      </c>
      <c r="L84" s="96">
        <f t="shared" si="26"/>
        <v>1</v>
      </c>
      <c r="M84" s="96">
        <f t="shared" si="27"/>
        <v>0</v>
      </c>
      <c r="N84" s="149">
        <f t="shared" si="28"/>
        <v>0</v>
      </c>
      <c r="P84" s="144">
        <f t="shared" si="29"/>
        <v>1</v>
      </c>
      <c r="AD84" s="96" t="s">
        <v>255</v>
      </c>
      <c r="AE84" s="157">
        <v>7</v>
      </c>
      <c r="AF84" s="157" t="s">
        <v>314</v>
      </c>
      <c r="AH84" s="157">
        <v>47</v>
      </c>
    </row>
    <row r="85" spans="1:34" ht="15.75" customHeight="1" x14ac:dyDescent="0.25">
      <c r="A85" s="62" t="s">
        <v>15</v>
      </c>
      <c r="B85" s="62" t="s">
        <v>253</v>
      </c>
      <c r="C85" s="30">
        <f t="shared" si="18"/>
        <v>0</v>
      </c>
      <c r="D85" s="10">
        <f t="shared" si="19"/>
        <v>0</v>
      </c>
      <c r="E85" s="64">
        <f t="shared" si="20"/>
        <v>0</v>
      </c>
      <c r="F85" s="3">
        <f t="shared" si="21"/>
        <v>0</v>
      </c>
      <c r="G85" s="3">
        <f t="shared" si="22"/>
        <v>0</v>
      </c>
      <c r="H85" s="3">
        <f t="shared" si="23"/>
        <v>0</v>
      </c>
      <c r="I85" s="30">
        <f t="shared" si="24"/>
        <v>0</v>
      </c>
      <c r="J85" s="2">
        <f t="shared" si="30"/>
        <v>0</v>
      </c>
      <c r="K85" s="77">
        <f t="shared" si="25"/>
        <v>0</v>
      </c>
      <c r="L85" s="96">
        <f t="shared" si="26"/>
        <v>0</v>
      </c>
      <c r="M85" s="96">
        <f t="shared" si="27"/>
        <v>0</v>
      </c>
      <c r="N85" s="149">
        <f t="shared" si="28"/>
        <v>0</v>
      </c>
      <c r="P85" s="144">
        <f t="shared" si="29"/>
        <v>0</v>
      </c>
      <c r="AD85" s="96" t="s">
        <v>256</v>
      </c>
      <c r="AE85" s="157">
        <v>1</v>
      </c>
      <c r="AF85" s="157" t="s">
        <v>17</v>
      </c>
      <c r="AG85" s="157" t="s">
        <v>265</v>
      </c>
      <c r="AH85" s="157">
        <v>3</v>
      </c>
    </row>
    <row r="86" spans="1:34" ht="15.75" customHeight="1" x14ac:dyDescent="0.25">
      <c r="A86" s="62" t="s">
        <v>15</v>
      </c>
      <c r="B86" s="62" t="s">
        <v>254</v>
      </c>
      <c r="C86" s="30">
        <f t="shared" si="18"/>
        <v>9</v>
      </c>
      <c r="D86" s="10">
        <f t="shared" si="19"/>
        <v>8</v>
      </c>
      <c r="E86" s="64">
        <f t="shared" si="20"/>
        <v>1</v>
      </c>
      <c r="F86" s="3">
        <f t="shared" si="21"/>
        <v>0</v>
      </c>
      <c r="G86" s="3">
        <f t="shared" si="22"/>
        <v>0</v>
      </c>
      <c r="H86" s="3">
        <f t="shared" si="23"/>
        <v>1</v>
      </c>
      <c r="I86" s="30">
        <f t="shared" si="24"/>
        <v>1</v>
      </c>
      <c r="J86" s="2">
        <f t="shared" si="30"/>
        <v>1</v>
      </c>
      <c r="K86" s="77">
        <f t="shared" si="25"/>
        <v>2</v>
      </c>
      <c r="L86" s="96">
        <f t="shared" si="26"/>
        <v>1</v>
      </c>
      <c r="M86" s="96">
        <f t="shared" si="27"/>
        <v>0</v>
      </c>
      <c r="N86" s="149">
        <f t="shared" si="28"/>
        <v>0</v>
      </c>
      <c r="P86" s="144">
        <f t="shared" si="29"/>
        <v>1</v>
      </c>
      <c r="AC86" s="96" t="s">
        <v>307</v>
      </c>
      <c r="AE86" s="157">
        <v>22</v>
      </c>
      <c r="AG86" s="157" t="s">
        <v>266</v>
      </c>
      <c r="AH86" s="157">
        <v>7</v>
      </c>
    </row>
    <row r="87" spans="1:34" ht="15.75" customHeight="1" x14ac:dyDescent="0.25">
      <c r="A87" s="62" t="s">
        <v>15</v>
      </c>
      <c r="B87" s="62" t="s">
        <v>255</v>
      </c>
      <c r="C87" s="30">
        <f t="shared" si="18"/>
        <v>10</v>
      </c>
      <c r="D87" s="10">
        <f t="shared" si="19"/>
        <v>7</v>
      </c>
      <c r="E87" s="64">
        <f t="shared" si="20"/>
        <v>1</v>
      </c>
      <c r="F87" s="3">
        <f t="shared" si="21"/>
        <v>0</v>
      </c>
      <c r="G87" s="3">
        <f t="shared" si="22"/>
        <v>0</v>
      </c>
      <c r="H87" s="3">
        <f t="shared" si="23"/>
        <v>1</v>
      </c>
      <c r="I87" s="30">
        <f t="shared" si="24"/>
        <v>3</v>
      </c>
      <c r="J87" s="2">
        <f t="shared" si="30"/>
        <v>1</v>
      </c>
      <c r="K87" s="77">
        <f t="shared" si="25"/>
        <v>2</v>
      </c>
      <c r="L87" s="96">
        <f t="shared" si="26"/>
        <v>1</v>
      </c>
      <c r="M87" s="96">
        <f t="shared" si="27"/>
        <v>0</v>
      </c>
      <c r="N87" s="149">
        <f t="shared" si="28"/>
        <v>0</v>
      </c>
      <c r="P87" s="144">
        <f t="shared" si="29"/>
        <v>1</v>
      </c>
      <c r="AC87" s="96" t="s">
        <v>16</v>
      </c>
      <c r="AD87" s="96" t="s">
        <v>257</v>
      </c>
      <c r="AE87" s="157">
        <v>1</v>
      </c>
      <c r="AG87" s="157" t="s">
        <v>268</v>
      </c>
      <c r="AH87" s="157">
        <v>1</v>
      </c>
    </row>
    <row r="88" spans="1:34" ht="15.75" customHeight="1" x14ac:dyDescent="0.25">
      <c r="A88" s="62" t="s">
        <v>15</v>
      </c>
      <c r="B88" s="62" t="s">
        <v>256</v>
      </c>
      <c r="C88" s="30">
        <f t="shared" si="18"/>
        <v>3</v>
      </c>
      <c r="D88" s="10">
        <f t="shared" si="19"/>
        <v>1</v>
      </c>
      <c r="E88" s="64">
        <f t="shared" si="20"/>
        <v>1</v>
      </c>
      <c r="F88" s="3">
        <f t="shared" si="21"/>
        <v>0</v>
      </c>
      <c r="G88" s="3">
        <f t="shared" si="22"/>
        <v>0</v>
      </c>
      <c r="H88" s="3">
        <f t="shared" si="23"/>
        <v>1</v>
      </c>
      <c r="I88" s="30">
        <f t="shared" si="24"/>
        <v>2</v>
      </c>
      <c r="J88" s="2">
        <f t="shared" si="30"/>
        <v>1</v>
      </c>
      <c r="K88" s="77">
        <f t="shared" si="25"/>
        <v>2</v>
      </c>
      <c r="L88" s="96">
        <f t="shared" si="26"/>
        <v>1</v>
      </c>
      <c r="M88" s="96">
        <f t="shared" si="27"/>
        <v>0</v>
      </c>
      <c r="N88" s="149">
        <f t="shared" si="28"/>
        <v>0</v>
      </c>
      <c r="P88" s="144">
        <f t="shared" si="29"/>
        <v>1</v>
      </c>
      <c r="AD88" s="96" t="s">
        <v>259</v>
      </c>
      <c r="AE88" s="157">
        <v>1</v>
      </c>
      <c r="AG88" s="157" t="s">
        <v>269</v>
      </c>
      <c r="AH88" s="157">
        <v>40</v>
      </c>
    </row>
    <row r="89" spans="1:34" ht="15.75" customHeight="1" x14ac:dyDescent="0.25">
      <c r="A89" s="62" t="s">
        <v>16</v>
      </c>
      <c r="B89" s="62" t="s">
        <v>257</v>
      </c>
      <c r="C89" s="30">
        <f t="shared" si="18"/>
        <v>2</v>
      </c>
      <c r="D89" s="10">
        <f t="shared" si="19"/>
        <v>1</v>
      </c>
      <c r="E89" s="64">
        <f t="shared" si="20"/>
        <v>1</v>
      </c>
      <c r="F89" s="3">
        <f t="shared" si="21"/>
        <v>0</v>
      </c>
      <c r="G89" s="3">
        <f t="shared" si="22"/>
        <v>0</v>
      </c>
      <c r="H89" s="3">
        <f t="shared" si="23"/>
        <v>1</v>
      </c>
      <c r="I89" s="30">
        <f t="shared" si="24"/>
        <v>1</v>
      </c>
      <c r="J89" s="2">
        <f t="shared" si="30"/>
        <v>1</v>
      </c>
      <c r="K89" s="77">
        <f t="shared" si="25"/>
        <v>2</v>
      </c>
      <c r="L89" s="96">
        <f t="shared" si="26"/>
        <v>1</v>
      </c>
      <c r="M89" s="96">
        <f t="shared" si="27"/>
        <v>0</v>
      </c>
      <c r="N89" s="149">
        <f t="shared" si="28"/>
        <v>0</v>
      </c>
      <c r="P89" s="144">
        <f t="shared" si="29"/>
        <v>1</v>
      </c>
      <c r="AD89" s="96" t="s">
        <v>260</v>
      </c>
      <c r="AE89" s="157">
        <v>2</v>
      </c>
      <c r="AG89" s="157" t="s">
        <v>270</v>
      </c>
      <c r="AH89" s="157">
        <v>7</v>
      </c>
    </row>
    <row r="90" spans="1:34" ht="15.75" customHeight="1" x14ac:dyDescent="0.25">
      <c r="A90" s="62" t="s">
        <v>16</v>
      </c>
      <c r="B90" s="62" t="s">
        <v>258</v>
      </c>
      <c r="C90" s="30">
        <f t="shared" si="18"/>
        <v>0</v>
      </c>
      <c r="D90" s="10">
        <f t="shared" si="19"/>
        <v>0</v>
      </c>
      <c r="E90" s="64">
        <f t="shared" si="20"/>
        <v>0</v>
      </c>
      <c r="F90" s="3">
        <f t="shared" si="21"/>
        <v>0</v>
      </c>
      <c r="G90" s="3">
        <f t="shared" si="22"/>
        <v>0</v>
      </c>
      <c r="H90" s="3">
        <f t="shared" si="23"/>
        <v>0</v>
      </c>
      <c r="I90" s="30">
        <f t="shared" si="24"/>
        <v>0</v>
      </c>
      <c r="J90" s="2">
        <f t="shared" si="30"/>
        <v>0</v>
      </c>
      <c r="K90" s="77">
        <f t="shared" si="25"/>
        <v>0</v>
      </c>
      <c r="L90" s="96">
        <f t="shared" si="26"/>
        <v>0</v>
      </c>
      <c r="M90" s="96">
        <f t="shared" si="27"/>
        <v>0</v>
      </c>
      <c r="N90" s="149">
        <f t="shared" si="28"/>
        <v>0</v>
      </c>
      <c r="P90" s="144">
        <f t="shared" si="29"/>
        <v>0</v>
      </c>
      <c r="AD90" s="96" t="s">
        <v>261</v>
      </c>
      <c r="AE90" s="157">
        <v>1</v>
      </c>
      <c r="AG90" s="157" t="s">
        <v>271</v>
      </c>
      <c r="AH90" s="157">
        <v>12</v>
      </c>
    </row>
    <row r="91" spans="1:34" ht="15.75" customHeight="1" x14ac:dyDescent="0.25">
      <c r="A91" s="62" t="s">
        <v>16</v>
      </c>
      <c r="B91" s="62" t="s">
        <v>259</v>
      </c>
      <c r="C91" s="30">
        <f t="shared" si="18"/>
        <v>3</v>
      </c>
      <c r="D91" s="10">
        <f t="shared" si="19"/>
        <v>1</v>
      </c>
      <c r="E91" s="64">
        <f t="shared" si="20"/>
        <v>1</v>
      </c>
      <c r="F91" s="3">
        <f t="shared" si="21"/>
        <v>0</v>
      </c>
      <c r="G91" s="3">
        <f t="shared" si="22"/>
        <v>0</v>
      </c>
      <c r="H91" s="3">
        <f t="shared" si="23"/>
        <v>1</v>
      </c>
      <c r="I91" s="30">
        <f t="shared" si="24"/>
        <v>2</v>
      </c>
      <c r="J91" s="2">
        <f t="shared" si="30"/>
        <v>1</v>
      </c>
      <c r="K91" s="77">
        <f t="shared" si="25"/>
        <v>2</v>
      </c>
      <c r="L91" s="96">
        <f t="shared" si="26"/>
        <v>1</v>
      </c>
      <c r="M91" s="96">
        <f t="shared" si="27"/>
        <v>0</v>
      </c>
      <c r="N91" s="149">
        <f t="shared" si="28"/>
        <v>0</v>
      </c>
      <c r="P91" s="144">
        <f t="shared" si="29"/>
        <v>1</v>
      </c>
      <c r="AD91" s="96" t="s">
        <v>263</v>
      </c>
      <c r="AE91" s="157">
        <v>1</v>
      </c>
      <c r="AG91" s="157" t="s">
        <v>272</v>
      </c>
      <c r="AH91" s="157">
        <v>2</v>
      </c>
    </row>
    <row r="92" spans="1:34" ht="15.75" customHeight="1" x14ac:dyDescent="0.25">
      <c r="A92" s="62" t="s">
        <v>16</v>
      </c>
      <c r="B92" s="62" t="s">
        <v>260</v>
      </c>
      <c r="C92" s="30">
        <f t="shared" si="18"/>
        <v>5</v>
      </c>
      <c r="D92" s="10">
        <f t="shared" si="19"/>
        <v>2</v>
      </c>
      <c r="E92" s="64">
        <f t="shared" si="20"/>
        <v>1</v>
      </c>
      <c r="F92" s="3">
        <f t="shared" si="21"/>
        <v>0</v>
      </c>
      <c r="G92" s="3">
        <f t="shared" si="22"/>
        <v>0</v>
      </c>
      <c r="H92" s="3">
        <f t="shared" si="23"/>
        <v>1</v>
      </c>
      <c r="I92" s="30">
        <f t="shared" si="24"/>
        <v>3</v>
      </c>
      <c r="J92" s="2">
        <f t="shared" si="30"/>
        <v>1</v>
      </c>
      <c r="K92" s="77">
        <f t="shared" si="25"/>
        <v>2</v>
      </c>
      <c r="L92" s="96">
        <f t="shared" si="26"/>
        <v>1</v>
      </c>
      <c r="M92" s="96">
        <f t="shared" si="27"/>
        <v>0</v>
      </c>
      <c r="N92" s="149">
        <f t="shared" si="28"/>
        <v>0</v>
      </c>
      <c r="P92" s="144">
        <f t="shared" si="29"/>
        <v>1</v>
      </c>
      <c r="AD92" s="96" t="s">
        <v>264</v>
      </c>
      <c r="AE92" s="157">
        <v>2</v>
      </c>
      <c r="AF92" s="157" t="s">
        <v>308</v>
      </c>
      <c r="AH92" s="157">
        <v>72</v>
      </c>
    </row>
    <row r="93" spans="1:34" ht="15.75" customHeight="1" x14ac:dyDescent="0.25">
      <c r="A93" s="62" t="s">
        <v>16</v>
      </c>
      <c r="B93" s="62" t="s">
        <v>261</v>
      </c>
      <c r="C93" s="30">
        <f t="shared" si="18"/>
        <v>18</v>
      </c>
      <c r="D93" s="10">
        <f t="shared" si="19"/>
        <v>1</v>
      </c>
      <c r="E93" s="64">
        <f t="shared" si="20"/>
        <v>1</v>
      </c>
      <c r="F93" s="3">
        <f t="shared" si="21"/>
        <v>0</v>
      </c>
      <c r="G93" s="3">
        <f t="shared" si="22"/>
        <v>0</v>
      </c>
      <c r="H93" s="3">
        <f t="shared" si="23"/>
        <v>1</v>
      </c>
      <c r="I93" s="30">
        <f t="shared" si="24"/>
        <v>17</v>
      </c>
      <c r="J93" s="2">
        <f t="shared" si="30"/>
        <v>1</v>
      </c>
      <c r="K93" s="77">
        <f t="shared" si="25"/>
        <v>2</v>
      </c>
      <c r="L93" s="96">
        <f t="shared" si="26"/>
        <v>1</v>
      </c>
      <c r="M93" s="96">
        <f t="shared" si="27"/>
        <v>0</v>
      </c>
      <c r="N93" s="149">
        <f t="shared" si="28"/>
        <v>0</v>
      </c>
      <c r="P93" s="144">
        <f t="shared" si="29"/>
        <v>1</v>
      </c>
      <c r="AC93" s="96" t="s">
        <v>314</v>
      </c>
      <c r="AE93" s="157">
        <v>8</v>
      </c>
      <c r="AF93" s="157" t="s">
        <v>18</v>
      </c>
      <c r="AG93" s="157" t="s">
        <v>274</v>
      </c>
      <c r="AH93" s="157">
        <v>2</v>
      </c>
    </row>
    <row r="94" spans="1:34" ht="15.75" customHeight="1" x14ac:dyDescent="0.25">
      <c r="A94" s="62" t="s">
        <v>16</v>
      </c>
      <c r="B94" s="62" t="s">
        <v>262</v>
      </c>
      <c r="C94" s="30">
        <f t="shared" si="18"/>
        <v>10</v>
      </c>
      <c r="D94" s="10">
        <f t="shared" si="19"/>
        <v>0</v>
      </c>
      <c r="E94" s="64">
        <f t="shared" si="20"/>
        <v>0</v>
      </c>
      <c r="F94" s="3">
        <f t="shared" si="21"/>
        <v>0</v>
      </c>
      <c r="G94" s="3">
        <f t="shared" si="22"/>
        <v>0</v>
      </c>
      <c r="H94" s="3">
        <f t="shared" si="23"/>
        <v>0</v>
      </c>
      <c r="I94" s="30">
        <f t="shared" si="24"/>
        <v>10</v>
      </c>
      <c r="J94" s="2">
        <f t="shared" si="30"/>
        <v>1</v>
      </c>
      <c r="K94" s="77">
        <f t="shared" si="25"/>
        <v>1</v>
      </c>
      <c r="L94" s="96">
        <f t="shared" si="26"/>
        <v>0</v>
      </c>
      <c r="M94" s="96">
        <f t="shared" si="27"/>
        <v>0</v>
      </c>
      <c r="N94" s="149">
        <f t="shared" si="28"/>
        <v>0</v>
      </c>
      <c r="P94" s="144">
        <f t="shared" si="29"/>
        <v>0</v>
      </c>
      <c r="AC94" s="96" t="s">
        <v>17</v>
      </c>
      <c r="AD94" s="96" t="s">
        <v>265</v>
      </c>
      <c r="AE94" s="157">
        <v>2</v>
      </c>
      <c r="AG94" s="157" t="s">
        <v>275</v>
      </c>
      <c r="AH94" s="157">
        <v>2</v>
      </c>
    </row>
    <row r="95" spans="1:34" ht="15.75" customHeight="1" x14ac:dyDescent="0.25">
      <c r="A95" s="62" t="s">
        <v>16</v>
      </c>
      <c r="B95" s="62" t="s">
        <v>263</v>
      </c>
      <c r="C95" s="30">
        <f t="shared" si="18"/>
        <v>12</v>
      </c>
      <c r="D95" s="10">
        <f t="shared" si="19"/>
        <v>1</v>
      </c>
      <c r="E95" s="64">
        <f t="shared" si="20"/>
        <v>1</v>
      </c>
      <c r="F95" s="3">
        <f t="shared" si="21"/>
        <v>0</v>
      </c>
      <c r="G95" s="3">
        <f t="shared" si="22"/>
        <v>0</v>
      </c>
      <c r="H95" s="3">
        <f t="shared" si="23"/>
        <v>1</v>
      </c>
      <c r="I95" s="30">
        <f t="shared" si="24"/>
        <v>11</v>
      </c>
      <c r="J95" s="2">
        <f t="shared" si="30"/>
        <v>1</v>
      </c>
      <c r="K95" s="77">
        <f t="shared" si="25"/>
        <v>2</v>
      </c>
      <c r="L95" s="96">
        <f t="shared" si="26"/>
        <v>1</v>
      </c>
      <c r="M95" s="96">
        <f t="shared" si="27"/>
        <v>0</v>
      </c>
      <c r="N95" s="149">
        <f t="shared" si="28"/>
        <v>0</v>
      </c>
      <c r="P95" s="144">
        <f t="shared" si="29"/>
        <v>1</v>
      </c>
      <c r="AD95" s="96" t="s">
        <v>266</v>
      </c>
      <c r="AE95" s="157">
        <v>1</v>
      </c>
      <c r="AG95" s="157" t="s">
        <v>276</v>
      </c>
      <c r="AH95" s="157">
        <v>2</v>
      </c>
    </row>
    <row r="96" spans="1:34" ht="15.75" customHeight="1" x14ac:dyDescent="0.25">
      <c r="A96" s="62" t="s">
        <v>16</v>
      </c>
      <c r="B96" s="62" t="s">
        <v>264</v>
      </c>
      <c r="C96" s="30">
        <f t="shared" si="18"/>
        <v>5</v>
      </c>
      <c r="D96" s="10">
        <f t="shared" si="19"/>
        <v>2</v>
      </c>
      <c r="E96" s="64">
        <f t="shared" si="20"/>
        <v>1</v>
      </c>
      <c r="F96" s="3">
        <f t="shared" si="21"/>
        <v>0</v>
      </c>
      <c r="G96" s="3">
        <f t="shared" si="22"/>
        <v>0</v>
      </c>
      <c r="H96" s="3">
        <f t="shared" si="23"/>
        <v>1</v>
      </c>
      <c r="I96" s="30">
        <f t="shared" si="24"/>
        <v>3</v>
      </c>
      <c r="J96" s="2">
        <f t="shared" si="30"/>
        <v>1</v>
      </c>
      <c r="K96" s="77">
        <f t="shared" si="25"/>
        <v>2</v>
      </c>
      <c r="L96" s="96">
        <f t="shared" si="26"/>
        <v>1</v>
      </c>
      <c r="M96" s="96">
        <f t="shared" si="27"/>
        <v>0</v>
      </c>
      <c r="N96" s="149">
        <f t="shared" si="28"/>
        <v>0</v>
      </c>
      <c r="P96" s="144">
        <f t="shared" si="29"/>
        <v>1</v>
      </c>
      <c r="AD96" s="96" t="s">
        <v>267</v>
      </c>
      <c r="AE96" s="157">
        <v>3</v>
      </c>
      <c r="AF96" s="157" t="s">
        <v>309</v>
      </c>
      <c r="AH96" s="157">
        <v>6</v>
      </c>
    </row>
    <row r="97" spans="1:34" ht="15.75" customHeight="1" x14ac:dyDescent="0.25">
      <c r="A97" s="62" t="s">
        <v>17</v>
      </c>
      <c r="B97" s="62" t="s">
        <v>265</v>
      </c>
      <c r="C97" s="30">
        <f t="shared" ref="C97:C122" si="31">D97+I97</f>
        <v>5</v>
      </c>
      <c r="D97" s="10">
        <f t="shared" ref="D97:D122" si="32">SUMIFS(AE:AE,AD:AD,B97)</f>
        <v>2</v>
      </c>
      <c r="E97" s="64">
        <f t="shared" ref="E97:E122" si="33">IF(L97&gt;N97,ROUND((D97*0.6*$G$129),0)+P97,ROUND((D97*0.6*$G$129),0)+P97)</f>
        <v>1</v>
      </c>
      <c r="F97" s="3">
        <f t="shared" ref="F97:F122" si="34">ROUND((D97*0.35*$G$129),0)</f>
        <v>0</v>
      </c>
      <c r="G97" s="3">
        <f t="shared" ref="G97:G122" si="35">ROUND((D97*0.05*$G$129),0)</f>
        <v>0</v>
      </c>
      <c r="H97" s="3">
        <f t="shared" ref="H97:H122" si="36">SUM(E97:G97)</f>
        <v>1</v>
      </c>
      <c r="I97" s="30">
        <f t="shared" ref="I97:I122" si="37">SUMIFS(AH:AH,AG:AG,B97)</f>
        <v>3</v>
      </c>
      <c r="J97" s="2">
        <f t="shared" si="30"/>
        <v>1</v>
      </c>
      <c r="K97" s="77">
        <f t="shared" ref="K97:K122" si="38">J97+H97</f>
        <v>2</v>
      </c>
      <c r="L97" s="96">
        <f t="shared" ref="L97:L122" si="39">ROUNDUP((D97*$G$129),0)</f>
        <v>1</v>
      </c>
      <c r="M97" s="96">
        <f t="shared" ref="M97:M122" si="40">ROUND((D97*0.6*$G$129),0)</f>
        <v>0</v>
      </c>
      <c r="N97" s="149">
        <f t="shared" ref="N97:N122" si="41">M97+F97+G97</f>
        <v>0</v>
      </c>
      <c r="P97" s="144">
        <f t="shared" ref="P97:P122" si="42">L97-N97</f>
        <v>1</v>
      </c>
      <c r="AD97" s="96" t="s">
        <v>268</v>
      </c>
      <c r="AE97" s="157">
        <v>2</v>
      </c>
      <c r="AF97" s="157" t="s">
        <v>20</v>
      </c>
      <c r="AG97" s="157" t="s">
        <v>278</v>
      </c>
      <c r="AH97" s="157">
        <v>6</v>
      </c>
    </row>
    <row r="98" spans="1:34" ht="15.75" customHeight="1" x14ac:dyDescent="0.25">
      <c r="A98" s="62" t="s">
        <v>17</v>
      </c>
      <c r="B98" s="62" t="s">
        <v>266</v>
      </c>
      <c r="C98" s="30">
        <f t="shared" si="31"/>
        <v>8</v>
      </c>
      <c r="D98" s="10">
        <f t="shared" si="32"/>
        <v>1</v>
      </c>
      <c r="E98" s="64">
        <f t="shared" si="33"/>
        <v>1</v>
      </c>
      <c r="F98" s="3">
        <f t="shared" si="34"/>
        <v>0</v>
      </c>
      <c r="G98" s="3">
        <f t="shared" si="35"/>
        <v>0</v>
      </c>
      <c r="H98" s="3">
        <f t="shared" si="36"/>
        <v>1</v>
      </c>
      <c r="I98" s="30">
        <f t="shared" si="37"/>
        <v>7</v>
      </c>
      <c r="J98" s="2">
        <f t="shared" si="30"/>
        <v>1</v>
      </c>
      <c r="K98" s="77">
        <f t="shared" si="38"/>
        <v>2</v>
      </c>
      <c r="L98" s="96">
        <f t="shared" si="39"/>
        <v>1</v>
      </c>
      <c r="M98" s="96">
        <f t="shared" si="40"/>
        <v>0</v>
      </c>
      <c r="N98" s="149">
        <f t="shared" si="41"/>
        <v>0</v>
      </c>
      <c r="P98" s="144">
        <f t="shared" si="42"/>
        <v>1</v>
      </c>
      <c r="AD98" s="96" t="s">
        <v>269</v>
      </c>
      <c r="AE98" s="157">
        <v>2</v>
      </c>
      <c r="AF98" s="157" t="s">
        <v>316</v>
      </c>
      <c r="AH98" s="157">
        <v>6</v>
      </c>
    </row>
    <row r="99" spans="1:34" ht="15.75" customHeight="1" x14ac:dyDescent="0.25">
      <c r="A99" s="62" t="s">
        <v>17</v>
      </c>
      <c r="B99" s="62" t="s">
        <v>267</v>
      </c>
      <c r="C99" s="30">
        <f t="shared" si="31"/>
        <v>3</v>
      </c>
      <c r="D99" s="10">
        <f t="shared" si="32"/>
        <v>3</v>
      </c>
      <c r="E99" s="64">
        <f t="shared" si="33"/>
        <v>1</v>
      </c>
      <c r="F99" s="3">
        <f t="shared" si="34"/>
        <v>0</v>
      </c>
      <c r="G99" s="3">
        <f t="shared" si="35"/>
        <v>0</v>
      </c>
      <c r="H99" s="3">
        <f t="shared" si="36"/>
        <v>1</v>
      </c>
      <c r="I99" s="30">
        <f t="shared" si="37"/>
        <v>0</v>
      </c>
      <c r="J99" s="2">
        <f t="shared" si="30"/>
        <v>0</v>
      </c>
      <c r="K99" s="77">
        <f t="shared" si="38"/>
        <v>1</v>
      </c>
      <c r="L99" s="96">
        <f t="shared" si="39"/>
        <v>1</v>
      </c>
      <c r="M99" s="96">
        <f t="shared" si="40"/>
        <v>0</v>
      </c>
      <c r="N99" s="149">
        <f t="shared" si="41"/>
        <v>0</v>
      </c>
      <c r="P99" s="144">
        <f t="shared" si="42"/>
        <v>1</v>
      </c>
      <c r="AD99" s="96" t="s">
        <v>270</v>
      </c>
      <c r="AE99" s="157">
        <v>1</v>
      </c>
      <c r="AF99" s="157" t="s">
        <v>21</v>
      </c>
      <c r="AG99" s="157" t="s">
        <v>279</v>
      </c>
      <c r="AH99" s="157">
        <v>3</v>
      </c>
    </row>
    <row r="100" spans="1:34" ht="15.75" customHeight="1" x14ac:dyDescent="0.25">
      <c r="A100" s="62" t="s">
        <v>17</v>
      </c>
      <c r="B100" s="62" t="s">
        <v>268</v>
      </c>
      <c r="C100" s="30">
        <f t="shared" si="31"/>
        <v>3</v>
      </c>
      <c r="D100" s="10">
        <f t="shared" si="32"/>
        <v>2</v>
      </c>
      <c r="E100" s="64">
        <f t="shared" si="33"/>
        <v>1</v>
      </c>
      <c r="F100" s="3">
        <f t="shared" si="34"/>
        <v>0</v>
      </c>
      <c r="G100" s="3">
        <f t="shared" si="35"/>
        <v>0</v>
      </c>
      <c r="H100" s="3">
        <f t="shared" si="36"/>
        <v>1</v>
      </c>
      <c r="I100" s="30">
        <f t="shared" si="37"/>
        <v>1</v>
      </c>
      <c r="J100" s="2">
        <f t="shared" si="30"/>
        <v>1</v>
      </c>
      <c r="K100" s="77">
        <f t="shared" si="38"/>
        <v>2</v>
      </c>
      <c r="L100" s="96">
        <f t="shared" si="39"/>
        <v>1</v>
      </c>
      <c r="M100" s="96">
        <f t="shared" si="40"/>
        <v>0</v>
      </c>
      <c r="N100" s="149">
        <f t="shared" si="41"/>
        <v>0</v>
      </c>
      <c r="P100" s="144">
        <f t="shared" si="42"/>
        <v>1</v>
      </c>
      <c r="AD100" s="96" t="s">
        <v>271</v>
      </c>
      <c r="AE100" s="157">
        <v>5</v>
      </c>
      <c r="AG100" s="157" t="s">
        <v>280</v>
      </c>
      <c r="AH100" s="157">
        <v>5</v>
      </c>
    </row>
    <row r="101" spans="1:34" ht="15.75" customHeight="1" x14ac:dyDescent="0.25">
      <c r="A101" s="62" t="s">
        <v>17</v>
      </c>
      <c r="B101" s="62" t="s">
        <v>269</v>
      </c>
      <c r="C101" s="30">
        <f t="shared" si="31"/>
        <v>42</v>
      </c>
      <c r="D101" s="10">
        <f t="shared" si="32"/>
        <v>2</v>
      </c>
      <c r="E101" s="64">
        <f t="shared" si="33"/>
        <v>1</v>
      </c>
      <c r="F101" s="3">
        <f t="shared" si="34"/>
        <v>0</v>
      </c>
      <c r="G101" s="3">
        <f t="shared" si="35"/>
        <v>0</v>
      </c>
      <c r="H101" s="3">
        <f t="shared" si="36"/>
        <v>1</v>
      </c>
      <c r="I101" s="30">
        <f t="shared" si="37"/>
        <v>40</v>
      </c>
      <c r="J101" s="2">
        <f t="shared" si="30"/>
        <v>1</v>
      </c>
      <c r="K101" s="77">
        <f t="shared" si="38"/>
        <v>2</v>
      </c>
      <c r="L101" s="96">
        <f t="shared" si="39"/>
        <v>1</v>
      </c>
      <c r="M101" s="96">
        <f t="shared" si="40"/>
        <v>0</v>
      </c>
      <c r="N101" s="149">
        <f t="shared" si="41"/>
        <v>0</v>
      </c>
      <c r="P101" s="144">
        <f t="shared" si="42"/>
        <v>1</v>
      </c>
      <c r="AD101" s="96" t="s">
        <v>272</v>
      </c>
      <c r="AE101" s="157">
        <v>6</v>
      </c>
      <c r="AF101" s="157" t="s">
        <v>310</v>
      </c>
      <c r="AH101" s="157">
        <v>8</v>
      </c>
    </row>
    <row r="102" spans="1:34" ht="15.75" customHeight="1" x14ac:dyDescent="0.25">
      <c r="A102" s="62" t="s">
        <v>17</v>
      </c>
      <c r="B102" s="62" t="s">
        <v>270</v>
      </c>
      <c r="C102" s="30">
        <f t="shared" si="31"/>
        <v>8</v>
      </c>
      <c r="D102" s="10">
        <f t="shared" si="32"/>
        <v>1</v>
      </c>
      <c r="E102" s="64">
        <f t="shared" si="33"/>
        <v>1</v>
      </c>
      <c r="F102" s="3">
        <f t="shared" si="34"/>
        <v>0</v>
      </c>
      <c r="G102" s="3">
        <f t="shared" si="35"/>
        <v>0</v>
      </c>
      <c r="H102" s="3">
        <f t="shared" si="36"/>
        <v>1</v>
      </c>
      <c r="I102" s="30">
        <f t="shared" si="37"/>
        <v>7</v>
      </c>
      <c r="J102" s="2">
        <f t="shared" si="30"/>
        <v>1</v>
      </c>
      <c r="K102" s="77">
        <f t="shared" si="38"/>
        <v>2</v>
      </c>
      <c r="L102" s="96">
        <f t="shared" si="39"/>
        <v>1</v>
      </c>
      <c r="M102" s="96">
        <f t="shared" si="40"/>
        <v>0</v>
      </c>
      <c r="N102" s="149">
        <f t="shared" si="41"/>
        <v>0</v>
      </c>
      <c r="P102" s="144">
        <f t="shared" si="42"/>
        <v>1</v>
      </c>
      <c r="AC102" s="96" t="s">
        <v>308</v>
      </c>
      <c r="AE102" s="157">
        <v>22</v>
      </c>
      <c r="AF102" s="157" t="s">
        <v>22</v>
      </c>
      <c r="AG102" s="157" t="s">
        <v>281</v>
      </c>
      <c r="AH102" s="157">
        <v>6</v>
      </c>
    </row>
    <row r="103" spans="1:34" ht="15.75" customHeight="1" x14ac:dyDescent="0.25">
      <c r="A103" s="62" t="s">
        <v>17</v>
      </c>
      <c r="B103" s="62" t="s">
        <v>271</v>
      </c>
      <c r="C103" s="30">
        <f t="shared" si="31"/>
        <v>17</v>
      </c>
      <c r="D103" s="10">
        <f t="shared" si="32"/>
        <v>5</v>
      </c>
      <c r="E103" s="64">
        <f t="shared" si="33"/>
        <v>1</v>
      </c>
      <c r="F103" s="3">
        <f t="shared" si="34"/>
        <v>0</v>
      </c>
      <c r="G103" s="3">
        <f t="shared" si="35"/>
        <v>0</v>
      </c>
      <c r="H103" s="3">
        <f t="shared" si="36"/>
        <v>1</v>
      </c>
      <c r="I103" s="30">
        <f t="shared" si="37"/>
        <v>12</v>
      </c>
      <c r="J103" s="2">
        <f t="shared" si="30"/>
        <v>1</v>
      </c>
      <c r="K103" s="77">
        <f t="shared" si="38"/>
        <v>2</v>
      </c>
      <c r="L103" s="96">
        <f t="shared" si="39"/>
        <v>1</v>
      </c>
      <c r="M103" s="96">
        <f t="shared" si="40"/>
        <v>0</v>
      </c>
      <c r="N103" s="149">
        <f t="shared" si="41"/>
        <v>0</v>
      </c>
      <c r="P103" s="144">
        <f t="shared" si="42"/>
        <v>1</v>
      </c>
      <c r="AC103" s="96" t="s">
        <v>18</v>
      </c>
      <c r="AD103" s="96" t="s">
        <v>274</v>
      </c>
      <c r="AE103" s="157">
        <v>13</v>
      </c>
      <c r="AF103" s="157" t="s">
        <v>317</v>
      </c>
      <c r="AH103" s="157">
        <v>6</v>
      </c>
    </row>
    <row r="104" spans="1:34" ht="15.75" customHeight="1" x14ac:dyDescent="0.25">
      <c r="A104" s="62" t="s">
        <v>17</v>
      </c>
      <c r="B104" s="62" t="s">
        <v>272</v>
      </c>
      <c r="C104" s="30">
        <f t="shared" si="31"/>
        <v>8</v>
      </c>
      <c r="D104" s="10">
        <f t="shared" si="32"/>
        <v>6</v>
      </c>
      <c r="E104" s="64">
        <f t="shared" si="33"/>
        <v>1</v>
      </c>
      <c r="F104" s="3">
        <f t="shared" si="34"/>
        <v>0</v>
      </c>
      <c r="G104" s="3">
        <f t="shared" si="35"/>
        <v>0</v>
      </c>
      <c r="H104" s="3">
        <f t="shared" si="36"/>
        <v>1</v>
      </c>
      <c r="I104" s="30">
        <f t="shared" si="37"/>
        <v>2</v>
      </c>
      <c r="J104" s="2">
        <f t="shared" si="30"/>
        <v>1</v>
      </c>
      <c r="K104" s="77">
        <f t="shared" si="38"/>
        <v>2</v>
      </c>
      <c r="L104" s="96">
        <f t="shared" si="39"/>
        <v>1</v>
      </c>
      <c r="M104" s="96">
        <f t="shared" si="40"/>
        <v>0</v>
      </c>
      <c r="N104" s="149">
        <f t="shared" si="41"/>
        <v>0</v>
      </c>
      <c r="P104" s="144">
        <f t="shared" si="42"/>
        <v>1</v>
      </c>
      <c r="AD104" s="96" t="s">
        <v>275</v>
      </c>
      <c r="AE104" s="157">
        <v>10</v>
      </c>
      <c r="AF104" s="157" t="s">
        <v>23</v>
      </c>
      <c r="AG104" s="157" t="s">
        <v>282</v>
      </c>
      <c r="AH104" s="157">
        <v>6</v>
      </c>
    </row>
    <row r="105" spans="1:34" ht="15.75" customHeight="1" x14ac:dyDescent="0.25">
      <c r="A105" s="62" t="s">
        <v>17</v>
      </c>
      <c r="B105" s="62" t="s">
        <v>273</v>
      </c>
      <c r="C105" s="30">
        <f t="shared" si="31"/>
        <v>0</v>
      </c>
      <c r="D105" s="10">
        <f t="shared" si="32"/>
        <v>0</v>
      </c>
      <c r="E105" s="64">
        <f t="shared" si="33"/>
        <v>0</v>
      </c>
      <c r="F105" s="3">
        <f t="shared" si="34"/>
        <v>0</v>
      </c>
      <c r="G105" s="3">
        <f t="shared" si="35"/>
        <v>0</v>
      </c>
      <c r="H105" s="3">
        <f t="shared" si="36"/>
        <v>0</v>
      </c>
      <c r="I105" s="30">
        <f t="shared" si="37"/>
        <v>0</v>
      </c>
      <c r="J105" s="2">
        <f t="shared" si="30"/>
        <v>0</v>
      </c>
      <c r="K105" s="77">
        <f t="shared" si="38"/>
        <v>0</v>
      </c>
      <c r="L105" s="96">
        <f t="shared" si="39"/>
        <v>0</v>
      </c>
      <c r="M105" s="96">
        <f t="shared" si="40"/>
        <v>0</v>
      </c>
      <c r="N105" s="149">
        <f t="shared" si="41"/>
        <v>0</v>
      </c>
      <c r="P105" s="144">
        <f t="shared" si="42"/>
        <v>0</v>
      </c>
      <c r="AD105" s="96" t="s">
        <v>276</v>
      </c>
      <c r="AE105" s="157">
        <v>16</v>
      </c>
      <c r="AG105" s="157" t="s">
        <v>283</v>
      </c>
      <c r="AH105" s="157">
        <v>625</v>
      </c>
    </row>
    <row r="106" spans="1:34" ht="15.75" customHeight="1" x14ac:dyDescent="0.25">
      <c r="A106" s="62" t="s">
        <v>18</v>
      </c>
      <c r="B106" s="62" t="s">
        <v>274</v>
      </c>
      <c r="C106" s="30">
        <f t="shared" si="31"/>
        <v>15</v>
      </c>
      <c r="D106" s="10">
        <f t="shared" si="32"/>
        <v>13</v>
      </c>
      <c r="E106" s="64">
        <f t="shared" si="33"/>
        <v>2</v>
      </c>
      <c r="F106" s="3">
        <f t="shared" si="34"/>
        <v>0</v>
      </c>
      <c r="G106" s="3">
        <f t="shared" si="35"/>
        <v>0</v>
      </c>
      <c r="H106" s="3">
        <f t="shared" si="36"/>
        <v>2</v>
      </c>
      <c r="I106" s="30">
        <f t="shared" si="37"/>
        <v>2</v>
      </c>
      <c r="J106" s="2">
        <f t="shared" si="30"/>
        <v>1</v>
      </c>
      <c r="K106" s="77">
        <f t="shared" si="38"/>
        <v>3</v>
      </c>
      <c r="L106" s="96">
        <f t="shared" si="39"/>
        <v>2</v>
      </c>
      <c r="M106" s="96">
        <f t="shared" si="40"/>
        <v>1</v>
      </c>
      <c r="N106" s="149">
        <f t="shared" si="41"/>
        <v>1</v>
      </c>
      <c r="P106" s="144">
        <f t="shared" si="42"/>
        <v>1</v>
      </c>
      <c r="AC106" s="96" t="s">
        <v>309</v>
      </c>
      <c r="AE106" s="157">
        <v>39</v>
      </c>
      <c r="AG106" s="157" t="s">
        <v>284</v>
      </c>
      <c r="AH106" s="157">
        <v>19</v>
      </c>
    </row>
    <row r="107" spans="1:34" ht="15.75" customHeight="1" x14ac:dyDescent="0.25">
      <c r="A107" s="62" t="s">
        <v>18</v>
      </c>
      <c r="B107" s="62" t="s">
        <v>275</v>
      </c>
      <c r="C107" s="30">
        <f t="shared" si="31"/>
        <v>12</v>
      </c>
      <c r="D107" s="10">
        <f t="shared" si="32"/>
        <v>10</v>
      </c>
      <c r="E107" s="64">
        <f t="shared" si="33"/>
        <v>1</v>
      </c>
      <c r="F107" s="3">
        <f t="shared" si="34"/>
        <v>0</v>
      </c>
      <c r="G107" s="3">
        <f t="shared" si="35"/>
        <v>0</v>
      </c>
      <c r="H107" s="3">
        <f t="shared" si="36"/>
        <v>1</v>
      </c>
      <c r="I107" s="30">
        <f t="shared" si="37"/>
        <v>2</v>
      </c>
      <c r="J107" s="2">
        <f t="shared" si="30"/>
        <v>1</v>
      </c>
      <c r="K107" s="77">
        <f t="shared" si="38"/>
        <v>2</v>
      </c>
      <c r="L107" s="96">
        <f t="shared" si="39"/>
        <v>1</v>
      </c>
      <c r="M107" s="96">
        <f t="shared" si="40"/>
        <v>1</v>
      </c>
      <c r="N107" s="149">
        <f t="shared" si="41"/>
        <v>1</v>
      </c>
      <c r="P107" s="144">
        <f t="shared" si="42"/>
        <v>0</v>
      </c>
      <c r="AC107" s="96" t="s">
        <v>20</v>
      </c>
      <c r="AD107" s="96" t="s">
        <v>278</v>
      </c>
      <c r="AE107" s="157">
        <v>10</v>
      </c>
      <c r="AG107" s="157" t="s">
        <v>285</v>
      </c>
      <c r="AH107" s="157">
        <v>51</v>
      </c>
    </row>
    <row r="108" spans="1:34" ht="15.75" customHeight="1" x14ac:dyDescent="0.25">
      <c r="A108" s="62" t="s">
        <v>18</v>
      </c>
      <c r="B108" s="62" t="s">
        <v>276</v>
      </c>
      <c r="C108" s="30">
        <f t="shared" si="31"/>
        <v>18</v>
      </c>
      <c r="D108" s="10">
        <f t="shared" si="32"/>
        <v>16</v>
      </c>
      <c r="E108" s="64">
        <f t="shared" si="33"/>
        <v>1</v>
      </c>
      <c r="F108" s="3">
        <f t="shared" si="34"/>
        <v>1</v>
      </c>
      <c r="G108" s="3">
        <f t="shared" si="35"/>
        <v>0</v>
      </c>
      <c r="H108" s="3">
        <f t="shared" si="36"/>
        <v>2</v>
      </c>
      <c r="I108" s="30">
        <f t="shared" si="37"/>
        <v>2</v>
      </c>
      <c r="J108" s="2">
        <f t="shared" si="30"/>
        <v>1</v>
      </c>
      <c r="K108" s="77">
        <f t="shared" si="38"/>
        <v>3</v>
      </c>
      <c r="L108" s="96">
        <f t="shared" si="39"/>
        <v>2</v>
      </c>
      <c r="M108" s="96">
        <f t="shared" si="40"/>
        <v>1</v>
      </c>
      <c r="N108" s="149">
        <f t="shared" si="41"/>
        <v>2</v>
      </c>
      <c r="P108" s="144">
        <f t="shared" si="42"/>
        <v>0</v>
      </c>
      <c r="AC108" s="96" t="s">
        <v>316</v>
      </c>
      <c r="AE108" s="157">
        <v>10</v>
      </c>
      <c r="AG108" s="157" t="s">
        <v>286</v>
      </c>
      <c r="AH108" s="157">
        <v>1</v>
      </c>
    </row>
    <row r="109" spans="1:34" ht="15.75" customHeight="1" x14ac:dyDescent="0.25">
      <c r="A109" s="62" t="s">
        <v>19</v>
      </c>
      <c r="B109" s="62" t="s">
        <v>277</v>
      </c>
      <c r="C109" s="30">
        <f t="shared" si="31"/>
        <v>0</v>
      </c>
      <c r="D109" s="10">
        <f t="shared" si="32"/>
        <v>0</v>
      </c>
      <c r="E109" s="64">
        <f t="shared" si="33"/>
        <v>0</v>
      </c>
      <c r="F109" s="3">
        <f t="shared" si="34"/>
        <v>0</v>
      </c>
      <c r="G109" s="3">
        <f t="shared" si="35"/>
        <v>0</v>
      </c>
      <c r="H109" s="3">
        <f t="shared" si="36"/>
        <v>0</v>
      </c>
      <c r="I109" s="30">
        <f t="shared" si="37"/>
        <v>0</v>
      </c>
      <c r="J109" s="2">
        <f t="shared" si="30"/>
        <v>0</v>
      </c>
      <c r="K109" s="77">
        <f t="shared" si="38"/>
        <v>0</v>
      </c>
      <c r="L109" s="96">
        <f t="shared" si="39"/>
        <v>0</v>
      </c>
      <c r="M109" s="96">
        <f t="shared" si="40"/>
        <v>0</v>
      </c>
      <c r="N109" s="149">
        <f t="shared" si="41"/>
        <v>0</v>
      </c>
      <c r="P109" s="144">
        <f t="shared" si="42"/>
        <v>0</v>
      </c>
      <c r="AC109" s="96" t="s">
        <v>21</v>
      </c>
      <c r="AD109" s="96" t="s">
        <v>279</v>
      </c>
      <c r="AE109" s="157">
        <v>13</v>
      </c>
      <c r="AG109" s="157" t="s">
        <v>287</v>
      </c>
      <c r="AH109" s="157">
        <v>13</v>
      </c>
    </row>
    <row r="110" spans="1:34" ht="15.75" customHeight="1" x14ac:dyDescent="0.25">
      <c r="A110" s="62" t="s">
        <v>20</v>
      </c>
      <c r="B110" s="62" t="s">
        <v>278</v>
      </c>
      <c r="C110" s="30">
        <f t="shared" si="31"/>
        <v>16</v>
      </c>
      <c r="D110" s="10">
        <f t="shared" si="32"/>
        <v>10</v>
      </c>
      <c r="E110" s="64">
        <f t="shared" si="33"/>
        <v>1</v>
      </c>
      <c r="F110" s="3">
        <f t="shared" si="34"/>
        <v>0</v>
      </c>
      <c r="G110" s="3">
        <f t="shared" si="35"/>
        <v>0</v>
      </c>
      <c r="H110" s="3">
        <f t="shared" si="36"/>
        <v>1</v>
      </c>
      <c r="I110" s="30">
        <f t="shared" si="37"/>
        <v>6</v>
      </c>
      <c r="J110" s="2">
        <f t="shared" si="30"/>
        <v>1</v>
      </c>
      <c r="K110" s="77">
        <f t="shared" si="38"/>
        <v>2</v>
      </c>
      <c r="L110" s="96">
        <f t="shared" si="39"/>
        <v>1</v>
      </c>
      <c r="M110" s="96">
        <f t="shared" si="40"/>
        <v>1</v>
      </c>
      <c r="N110" s="149">
        <f t="shared" si="41"/>
        <v>1</v>
      </c>
      <c r="P110" s="144">
        <f t="shared" si="42"/>
        <v>0</v>
      </c>
      <c r="AD110" s="96" t="s">
        <v>280</v>
      </c>
      <c r="AE110" s="157">
        <v>8</v>
      </c>
      <c r="AG110" s="157" t="s">
        <v>288</v>
      </c>
      <c r="AH110" s="157">
        <v>6</v>
      </c>
    </row>
    <row r="111" spans="1:34" ht="15.75" customHeight="1" x14ac:dyDescent="0.25">
      <c r="A111" s="62" t="s">
        <v>21</v>
      </c>
      <c r="B111" s="62" t="s">
        <v>279</v>
      </c>
      <c r="C111" s="30">
        <f t="shared" si="31"/>
        <v>16</v>
      </c>
      <c r="D111" s="10">
        <f t="shared" si="32"/>
        <v>13</v>
      </c>
      <c r="E111" s="64">
        <f t="shared" si="33"/>
        <v>2</v>
      </c>
      <c r="F111" s="3">
        <f t="shared" si="34"/>
        <v>0</v>
      </c>
      <c r="G111" s="3">
        <f t="shared" si="35"/>
        <v>0</v>
      </c>
      <c r="H111" s="3">
        <f t="shared" si="36"/>
        <v>2</v>
      </c>
      <c r="I111" s="30">
        <f t="shared" si="37"/>
        <v>3</v>
      </c>
      <c r="J111" s="2">
        <f t="shared" si="30"/>
        <v>1</v>
      </c>
      <c r="K111" s="77">
        <f t="shared" si="38"/>
        <v>3</v>
      </c>
      <c r="L111" s="96">
        <f t="shared" si="39"/>
        <v>2</v>
      </c>
      <c r="M111" s="96">
        <f t="shared" si="40"/>
        <v>1</v>
      </c>
      <c r="N111" s="149">
        <f t="shared" si="41"/>
        <v>1</v>
      </c>
      <c r="P111" s="144">
        <f t="shared" si="42"/>
        <v>1</v>
      </c>
      <c r="AC111" s="96" t="s">
        <v>310</v>
      </c>
      <c r="AE111" s="157">
        <v>21</v>
      </c>
      <c r="AG111" s="157" t="s">
        <v>289</v>
      </c>
      <c r="AH111" s="157">
        <v>60</v>
      </c>
    </row>
    <row r="112" spans="1:34" ht="15.75" customHeight="1" x14ac:dyDescent="0.25">
      <c r="A112" s="62" t="s">
        <v>21</v>
      </c>
      <c r="B112" s="62" t="s">
        <v>280</v>
      </c>
      <c r="C112" s="30">
        <f t="shared" si="31"/>
        <v>13</v>
      </c>
      <c r="D112" s="10">
        <f t="shared" si="32"/>
        <v>8</v>
      </c>
      <c r="E112" s="64">
        <f t="shared" si="33"/>
        <v>1</v>
      </c>
      <c r="F112" s="3">
        <f t="shared" si="34"/>
        <v>0</v>
      </c>
      <c r="G112" s="3">
        <f t="shared" si="35"/>
        <v>0</v>
      </c>
      <c r="H112" s="3">
        <f t="shared" si="36"/>
        <v>1</v>
      </c>
      <c r="I112" s="30">
        <f t="shared" si="37"/>
        <v>5</v>
      </c>
      <c r="J112" s="2">
        <f t="shared" si="30"/>
        <v>1</v>
      </c>
      <c r="K112" s="77">
        <f t="shared" si="38"/>
        <v>2</v>
      </c>
      <c r="L112" s="96">
        <f t="shared" si="39"/>
        <v>1</v>
      </c>
      <c r="M112" s="96">
        <f t="shared" si="40"/>
        <v>0</v>
      </c>
      <c r="N112" s="149">
        <f t="shared" si="41"/>
        <v>0</v>
      </c>
      <c r="P112" s="144">
        <f t="shared" si="42"/>
        <v>1</v>
      </c>
      <c r="AC112" s="96" t="s">
        <v>22</v>
      </c>
      <c r="AD112" s="96" t="s">
        <v>281</v>
      </c>
      <c r="AE112" s="157">
        <v>6</v>
      </c>
      <c r="AG112" s="157" t="s">
        <v>290</v>
      </c>
      <c r="AH112" s="157">
        <v>31</v>
      </c>
    </row>
    <row r="113" spans="1:34" ht="15.75" customHeight="1" x14ac:dyDescent="0.25">
      <c r="A113" s="62" t="s">
        <v>22</v>
      </c>
      <c r="B113" s="62" t="s">
        <v>281</v>
      </c>
      <c r="C113" s="30">
        <f t="shared" si="31"/>
        <v>12</v>
      </c>
      <c r="D113" s="10">
        <f t="shared" si="32"/>
        <v>6</v>
      </c>
      <c r="E113" s="64">
        <f t="shared" si="33"/>
        <v>1</v>
      </c>
      <c r="F113" s="3">
        <f t="shared" si="34"/>
        <v>0</v>
      </c>
      <c r="G113" s="3">
        <f t="shared" si="35"/>
        <v>0</v>
      </c>
      <c r="H113" s="3">
        <f t="shared" si="36"/>
        <v>1</v>
      </c>
      <c r="I113" s="30">
        <f t="shared" si="37"/>
        <v>6</v>
      </c>
      <c r="J113" s="2">
        <f t="shared" si="30"/>
        <v>1</v>
      </c>
      <c r="K113" s="77">
        <f t="shared" si="38"/>
        <v>2</v>
      </c>
      <c r="L113" s="96">
        <f t="shared" si="39"/>
        <v>1</v>
      </c>
      <c r="M113" s="96">
        <f t="shared" si="40"/>
        <v>0</v>
      </c>
      <c r="N113" s="149">
        <f t="shared" si="41"/>
        <v>0</v>
      </c>
      <c r="P113" s="144">
        <f t="shared" si="42"/>
        <v>1</v>
      </c>
      <c r="AC113" s="96" t="s">
        <v>317</v>
      </c>
      <c r="AE113" s="157">
        <v>6</v>
      </c>
      <c r="AF113" s="157" t="s">
        <v>311</v>
      </c>
      <c r="AH113" s="157">
        <v>812</v>
      </c>
    </row>
    <row r="114" spans="1:34" ht="15.75" customHeight="1" x14ac:dyDescent="0.25">
      <c r="A114" s="62" t="s">
        <v>23</v>
      </c>
      <c r="B114" s="62" t="s">
        <v>282</v>
      </c>
      <c r="C114" s="30">
        <f t="shared" si="31"/>
        <v>10</v>
      </c>
      <c r="D114" s="10">
        <f t="shared" si="32"/>
        <v>4</v>
      </c>
      <c r="E114" s="64">
        <f t="shared" si="33"/>
        <v>1</v>
      </c>
      <c r="F114" s="3">
        <f t="shared" si="34"/>
        <v>0</v>
      </c>
      <c r="G114" s="3">
        <f t="shared" si="35"/>
        <v>0</v>
      </c>
      <c r="H114" s="3">
        <f t="shared" si="36"/>
        <v>1</v>
      </c>
      <c r="I114" s="30">
        <f t="shared" si="37"/>
        <v>6</v>
      </c>
      <c r="J114" s="2">
        <f t="shared" si="30"/>
        <v>1</v>
      </c>
      <c r="K114" s="77">
        <f t="shared" si="38"/>
        <v>2</v>
      </c>
      <c r="L114" s="96">
        <f t="shared" si="39"/>
        <v>1</v>
      </c>
      <c r="M114" s="96">
        <f t="shared" si="40"/>
        <v>0</v>
      </c>
      <c r="N114" s="149">
        <f t="shared" si="41"/>
        <v>0</v>
      </c>
      <c r="P114" s="144">
        <f t="shared" si="42"/>
        <v>1</v>
      </c>
      <c r="AC114" s="96" t="s">
        <v>23</v>
      </c>
      <c r="AD114" s="96" t="s">
        <v>282</v>
      </c>
      <c r="AE114" s="157">
        <v>4</v>
      </c>
      <c r="AF114" s="157" t="s">
        <v>75</v>
      </c>
      <c r="AH114" s="157">
        <v>2035</v>
      </c>
    </row>
    <row r="115" spans="1:34" ht="15.75" customHeight="1" x14ac:dyDescent="0.25">
      <c r="A115" s="62" t="s">
        <v>23</v>
      </c>
      <c r="B115" s="62" t="s">
        <v>283</v>
      </c>
      <c r="C115" s="30">
        <f t="shared" si="31"/>
        <v>742</v>
      </c>
      <c r="D115" s="10">
        <f t="shared" si="32"/>
        <v>117</v>
      </c>
      <c r="E115" s="64">
        <f t="shared" si="33"/>
        <v>7</v>
      </c>
      <c r="F115" s="3">
        <f t="shared" si="34"/>
        <v>4</v>
      </c>
      <c r="G115" s="3">
        <f t="shared" si="35"/>
        <v>1</v>
      </c>
      <c r="H115" s="3">
        <f t="shared" si="36"/>
        <v>12</v>
      </c>
      <c r="I115" s="30">
        <f t="shared" si="37"/>
        <v>625</v>
      </c>
      <c r="J115" s="2">
        <f t="shared" si="30"/>
        <v>7</v>
      </c>
      <c r="K115" s="77">
        <f t="shared" si="38"/>
        <v>19</v>
      </c>
      <c r="L115" s="96">
        <f t="shared" si="39"/>
        <v>12</v>
      </c>
      <c r="M115" s="96">
        <f t="shared" si="40"/>
        <v>7</v>
      </c>
      <c r="N115" s="149">
        <f t="shared" si="41"/>
        <v>12</v>
      </c>
      <c r="P115" s="144">
        <f t="shared" si="42"/>
        <v>0</v>
      </c>
      <c r="AD115" s="96" t="s">
        <v>283</v>
      </c>
      <c r="AE115" s="157">
        <v>117</v>
      </c>
    </row>
    <row r="116" spans="1:34" ht="15.75" customHeight="1" x14ac:dyDescent="0.25">
      <c r="A116" s="62" t="s">
        <v>23</v>
      </c>
      <c r="B116" s="62" t="s">
        <v>284</v>
      </c>
      <c r="C116" s="30">
        <f t="shared" si="31"/>
        <v>30</v>
      </c>
      <c r="D116" s="10">
        <f t="shared" si="32"/>
        <v>11</v>
      </c>
      <c r="E116" s="64">
        <f t="shared" si="33"/>
        <v>2</v>
      </c>
      <c r="F116" s="3">
        <f t="shared" si="34"/>
        <v>0</v>
      </c>
      <c r="G116" s="3">
        <f t="shared" si="35"/>
        <v>0</v>
      </c>
      <c r="H116" s="3">
        <f t="shared" si="36"/>
        <v>2</v>
      </c>
      <c r="I116" s="30">
        <f t="shared" si="37"/>
        <v>19</v>
      </c>
      <c r="J116" s="2">
        <f t="shared" si="30"/>
        <v>1</v>
      </c>
      <c r="K116" s="77">
        <f t="shared" si="38"/>
        <v>3</v>
      </c>
      <c r="L116" s="96">
        <f t="shared" si="39"/>
        <v>2</v>
      </c>
      <c r="M116" s="96">
        <f t="shared" si="40"/>
        <v>1</v>
      </c>
      <c r="N116" s="149">
        <f t="shared" si="41"/>
        <v>1</v>
      </c>
      <c r="P116" s="144">
        <f t="shared" si="42"/>
        <v>1</v>
      </c>
      <c r="AD116" s="96" t="s">
        <v>284</v>
      </c>
      <c r="AE116" s="157">
        <v>11</v>
      </c>
    </row>
    <row r="117" spans="1:34" ht="15.75" customHeight="1" x14ac:dyDescent="0.25">
      <c r="A117" s="62" t="s">
        <v>23</v>
      </c>
      <c r="B117" s="62" t="s">
        <v>285</v>
      </c>
      <c r="C117" s="30">
        <f t="shared" si="31"/>
        <v>60</v>
      </c>
      <c r="D117" s="10">
        <f t="shared" si="32"/>
        <v>9</v>
      </c>
      <c r="E117" s="64">
        <f t="shared" si="33"/>
        <v>1</v>
      </c>
      <c r="F117" s="3">
        <f t="shared" si="34"/>
        <v>0</v>
      </c>
      <c r="G117" s="3">
        <f t="shared" si="35"/>
        <v>0</v>
      </c>
      <c r="H117" s="3">
        <f t="shared" si="36"/>
        <v>1</v>
      </c>
      <c r="I117" s="30">
        <f t="shared" si="37"/>
        <v>51</v>
      </c>
      <c r="J117" s="2">
        <f t="shared" si="30"/>
        <v>1</v>
      </c>
      <c r="K117" s="77">
        <f t="shared" si="38"/>
        <v>2</v>
      </c>
      <c r="L117" s="96">
        <f t="shared" si="39"/>
        <v>1</v>
      </c>
      <c r="M117" s="96">
        <f t="shared" si="40"/>
        <v>1</v>
      </c>
      <c r="N117" s="149">
        <f t="shared" si="41"/>
        <v>1</v>
      </c>
      <c r="P117" s="144">
        <f t="shared" si="42"/>
        <v>0</v>
      </c>
      <c r="AD117" s="96" t="s">
        <v>285</v>
      </c>
      <c r="AE117" s="157">
        <v>9</v>
      </c>
    </row>
    <row r="118" spans="1:34" ht="15.75" customHeight="1" x14ac:dyDescent="0.25">
      <c r="A118" s="62" t="s">
        <v>23</v>
      </c>
      <c r="B118" s="62" t="s">
        <v>286</v>
      </c>
      <c r="C118" s="30">
        <f t="shared" si="31"/>
        <v>13</v>
      </c>
      <c r="D118" s="10">
        <f t="shared" si="32"/>
        <v>12</v>
      </c>
      <c r="E118" s="64">
        <f t="shared" si="33"/>
        <v>2</v>
      </c>
      <c r="F118" s="3">
        <f t="shared" si="34"/>
        <v>0</v>
      </c>
      <c r="G118" s="3">
        <f t="shared" si="35"/>
        <v>0</v>
      </c>
      <c r="H118" s="3">
        <f t="shared" si="36"/>
        <v>2</v>
      </c>
      <c r="I118" s="30">
        <f t="shared" si="37"/>
        <v>1</v>
      </c>
      <c r="J118" s="2">
        <f t="shared" si="30"/>
        <v>1</v>
      </c>
      <c r="K118" s="77">
        <f t="shared" si="38"/>
        <v>3</v>
      </c>
      <c r="L118" s="96">
        <f t="shared" si="39"/>
        <v>2</v>
      </c>
      <c r="M118" s="96">
        <f t="shared" si="40"/>
        <v>1</v>
      </c>
      <c r="N118" s="149">
        <f t="shared" si="41"/>
        <v>1</v>
      </c>
      <c r="P118" s="144">
        <f t="shared" si="42"/>
        <v>1</v>
      </c>
      <c r="AD118" s="96" t="s">
        <v>286</v>
      </c>
      <c r="AE118" s="157">
        <v>12</v>
      </c>
    </row>
    <row r="119" spans="1:34" ht="15.75" customHeight="1" x14ac:dyDescent="0.25">
      <c r="A119" s="62" t="s">
        <v>23</v>
      </c>
      <c r="B119" s="62" t="s">
        <v>287</v>
      </c>
      <c r="C119" s="30">
        <f t="shared" si="31"/>
        <v>84</v>
      </c>
      <c r="D119" s="10">
        <f t="shared" si="32"/>
        <v>71</v>
      </c>
      <c r="E119" s="64">
        <f t="shared" si="33"/>
        <v>6</v>
      </c>
      <c r="F119" s="3">
        <f t="shared" si="34"/>
        <v>2</v>
      </c>
      <c r="G119" s="3">
        <f t="shared" si="35"/>
        <v>0</v>
      </c>
      <c r="H119" s="3">
        <f t="shared" si="36"/>
        <v>8</v>
      </c>
      <c r="I119" s="30">
        <f t="shared" si="37"/>
        <v>13</v>
      </c>
      <c r="J119" s="2">
        <f t="shared" si="30"/>
        <v>1</v>
      </c>
      <c r="K119" s="77">
        <f t="shared" si="38"/>
        <v>9</v>
      </c>
      <c r="L119" s="96">
        <f t="shared" si="39"/>
        <v>8</v>
      </c>
      <c r="M119" s="96">
        <f t="shared" si="40"/>
        <v>4</v>
      </c>
      <c r="N119" s="149">
        <f t="shared" si="41"/>
        <v>6</v>
      </c>
      <c r="P119" s="144">
        <f t="shared" si="42"/>
        <v>2</v>
      </c>
      <c r="AD119" s="96" t="s">
        <v>287</v>
      </c>
      <c r="AE119" s="157">
        <v>71</v>
      </c>
    </row>
    <row r="120" spans="1:34" ht="15.75" customHeight="1" x14ac:dyDescent="0.25">
      <c r="A120" s="62" t="s">
        <v>23</v>
      </c>
      <c r="B120" s="62" t="s">
        <v>288</v>
      </c>
      <c r="C120" s="30">
        <f t="shared" si="31"/>
        <v>19</v>
      </c>
      <c r="D120" s="10">
        <f t="shared" si="32"/>
        <v>13</v>
      </c>
      <c r="E120" s="64">
        <f t="shared" si="33"/>
        <v>2</v>
      </c>
      <c r="F120" s="3">
        <f t="shared" si="34"/>
        <v>0</v>
      </c>
      <c r="G120" s="3">
        <f t="shared" si="35"/>
        <v>0</v>
      </c>
      <c r="H120" s="3">
        <f t="shared" si="36"/>
        <v>2</v>
      </c>
      <c r="I120" s="30">
        <f t="shared" si="37"/>
        <v>6</v>
      </c>
      <c r="J120" s="2">
        <f t="shared" si="30"/>
        <v>1</v>
      </c>
      <c r="K120" s="77">
        <f t="shared" si="38"/>
        <v>3</v>
      </c>
      <c r="L120" s="96">
        <f t="shared" si="39"/>
        <v>2</v>
      </c>
      <c r="M120" s="96">
        <f t="shared" si="40"/>
        <v>1</v>
      </c>
      <c r="N120" s="149">
        <f t="shared" si="41"/>
        <v>1</v>
      </c>
      <c r="P120" s="144">
        <f t="shared" si="42"/>
        <v>1</v>
      </c>
      <c r="AD120" s="96" t="s">
        <v>288</v>
      </c>
      <c r="AE120" s="157">
        <v>13</v>
      </c>
    </row>
    <row r="121" spans="1:34" ht="15.75" customHeight="1" x14ac:dyDescent="0.25">
      <c r="A121" s="62" t="s">
        <v>23</v>
      </c>
      <c r="B121" s="62" t="s">
        <v>289</v>
      </c>
      <c r="C121" s="30">
        <f t="shared" si="31"/>
        <v>90</v>
      </c>
      <c r="D121" s="10">
        <f t="shared" si="32"/>
        <v>30</v>
      </c>
      <c r="E121" s="64">
        <f t="shared" si="33"/>
        <v>2</v>
      </c>
      <c r="F121" s="3">
        <f t="shared" si="34"/>
        <v>1</v>
      </c>
      <c r="G121" s="3">
        <f t="shared" si="35"/>
        <v>0</v>
      </c>
      <c r="H121" s="3">
        <f t="shared" si="36"/>
        <v>3</v>
      </c>
      <c r="I121" s="30">
        <f t="shared" si="37"/>
        <v>60</v>
      </c>
      <c r="J121" s="2">
        <f t="shared" si="30"/>
        <v>1</v>
      </c>
      <c r="K121" s="77">
        <f t="shared" si="38"/>
        <v>4</v>
      </c>
      <c r="L121" s="96">
        <f t="shared" si="39"/>
        <v>3</v>
      </c>
      <c r="M121" s="96">
        <f t="shared" si="40"/>
        <v>2</v>
      </c>
      <c r="N121" s="149">
        <f t="shared" si="41"/>
        <v>3</v>
      </c>
      <c r="P121" s="144">
        <f t="shared" si="42"/>
        <v>0</v>
      </c>
      <c r="AD121" s="96" t="s">
        <v>289</v>
      </c>
      <c r="AE121" s="157">
        <v>30</v>
      </c>
    </row>
    <row r="122" spans="1:34" ht="15.75" customHeight="1" x14ac:dyDescent="0.25">
      <c r="A122" s="62" t="s">
        <v>23</v>
      </c>
      <c r="B122" s="62" t="s">
        <v>290</v>
      </c>
      <c r="C122" s="30">
        <f t="shared" si="31"/>
        <v>89</v>
      </c>
      <c r="D122" s="10">
        <f t="shared" si="32"/>
        <v>58</v>
      </c>
      <c r="E122" s="64">
        <f t="shared" si="33"/>
        <v>4</v>
      </c>
      <c r="F122" s="3">
        <f t="shared" si="34"/>
        <v>2</v>
      </c>
      <c r="G122" s="3">
        <f t="shared" si="35"/>
        <v>0</v>
      </c>
      <c r="H122" s="3">
        <f t="shared" si="36"/>
        <v>6</v>
      </c>
      <c r="I122" s="30">
        <f t="shared" si="37"/>
        <v>31</v>
      </c>
      <c r="J122" s="2">
        <f t="shared" si="30"/>
        <v>1</v>
      </c>
      <c r="K122" s="77">
        <f t="shared" si="38"/>
        <v>7</v>
      </c>
      <c r="L122" s="96">
        <f t="shared" si="39"/>
        <v>6</v>
      </c>
      <c r="M122" s="96">
        <f t="shared" si="40"/>
        <v>3</v>
      </c>
      <c r="N122" s="149">
        <f t="shared" si="41"/>
        <v>5</v>
      </c>
      <c r="P122" s="144">
        <f t="shared" si="42"/>
        <v>1</v>
      </c>
      <c r="AD122" s="96" t="s">
        <v>290</v>
      </c>
      <c r="AE122" s="157">
        <v>58</v>
      </c>
    </row>
    <row r="123" spans="1:34" ht="15.75" customHeight="1" x14ac:dyDescent="0.25">
      <c r="A123" s="113"/>
      <c r="B123" s="114"/>
      <c r="C123" s="115"/>
      <c r="D123" s="115"/>
      <c r="E123" s="115"/>
      <c r="F123" s="115"/>
      <c r="G123" s="115"/>
      <c r="H123" s="116"/>
      <c r="I123" s="115"/>
      <c r="J123" s="115"/>
      <c r="K123" s="117"/>
      <c r="L123" s="151"/>
      <c r="M123" s="151"/>
      <c r="N123" s="152"/>
      <c r="O123" s="151"/>
      <c r="P123" s="94"/>
      <c r="AC123" s="96" t="s">
        <v>311</v>
      </c>
      <c r="AE123" s="157">
        <v>325</v>
      </c>
    </row>
    <row r="124" spans="1:34" ht="15.75" customHeight="1" x14ac:dyDescent="0.25">
      <c r="A124" s="113"/>
      <c r="B124" s="114"/>
      <c r="C124" s="115"/>
      <c r="D124" s="115"/>
      <c r="E124" s="115"/>
      <c r="F124" s="115"/>
      <c r="G124" s="115"/>
      <c r="H124" s="116"/>
      <c r="I124" s="115"/>
      <c r="J124" s="115"/>
      <c r="K124" s="117"/>
      <c r="L124" s="151"/>
      <c r="M124" s="151"/>
      <c r="N124" s="152"/>
      <c r="O124" s="151"/>
      <c r="P124" s="94"/>
      <c r="AC124" s="96" t="s">
        <v>75</v>
      </c>
      <c r="AE124" s="157">
        <v>1075</v>
      </c>
    </row>
    <row r="125" spans="1:34" ht="15.75" customHeight="1" x14ac:dyDescent="0.25">
      <c r="A125" s="113"/>
      <c r="B125" s="114"/>
      <c r="C125" s="115"/>
      <c r="D125" s="115"/>
      <c r="E125" s="115"/>
      <c r="F125" s="115"/>
      <c r="G125" s="115"/>
      <c r="H125" s="116"/>
      <c r="I125" s="115"/>
      <c r="J125" s="115"/>
      <c r="K125" s="117"/>
      <c r="L125" s="151"/>
      <c r="M125" s="151"/>
      <c r="N125" s="152"/>
      <c r="O125" s="151"/>
      <c r="P125" s="94"/>
    </row>
    <row r="126" spans="1:34" ht="15.75" customHeight="1" x14ac:dyDescent="0.25">
      <c r="A126" s="113"/>
      <c r="B126" s="114"/>
      <c r="C126" s="115"/>
      <c r="D126" s="115"/>
      <c r="E126" s="115"/>
      <c r="F126" s="115"/>
      <c r="G126" s="115"/>
      <c r="H126" s="116"/>
      <c r="I126" s="115"/>
      <c r="J126" s="115"/>
      <c r="K126" s="117"/>
      <c r="L126" s="151"/>
      <c r="M126" s="151"/>
      <c r="N126" s="152"/>
      <c r="O126" s="151"/>
      <c r="P126" s="94"/>
    </row>
    <row r="127" spans="1:34" x14ac:dyDescent="0.25">
      <c r="A127" s="97" t="s">
        <v>88</v>
      </c>
      <c r="B127" s="121"/>
    </row>
    <row r="128" spans="1:34" x14ac:dyDescent="0.25">
      <c r="A128" s="169" t="s">
        <v>54</v>
      </c>
      <c r="B128" s="119"/>
      <c r="C128" s="35"/>
      <c r="D128"/>
      <c r="E128"/>
      <c r="F128"/>
      <c r="G128" s="33" t="s">
        <v>55</v>
      </c>
      <c r="H128" s="33" t="s">
        <v>56</v>
      </c>
    </row>
    <row r="129" spans="1:8" x14ac:dyDescent="0.25">
      <c r="A129" s="169"/>
      <c r="B129" s="119"/>
      <c r="C129" s="35"/>
      <c r="D129" s="35"/>
      <c r="E129" s="19"/>
      <c r="F129" s="32" t="s">
        <v>53</v>
      </c>
      <c r="G129" s="31">
        <v>0.1</v>
      </c>
      <c r="H129" s="34">
        <v>0.01</v>
      </c>
    </row>
  </sheetData>
  <mergeCells count="15">
    <mergeCell ref="K1:K5"/>
    <mergeCell ref="E1:H1"/>
    <mergeCell ref="E2:H2"/>
    <mergeCell ref="E3:H3"/>
    <mergeCell ref="A128:A129"/>
    <mergeCell ref="E4:E5"/>
    <mergeCell ref="J3:J5"/>
    <mergeCell ref="A1:A5"/>
    <mergeCell ref="D1:D5"/>
    <mergeCell ref="I1:I5"/>
    <mergeCell ref="C1:C5"/>
    <mergeCell ref="F4:F5"/>
    <mergeCell ref="G4:G5"/>
    <mergeCell ref="H4:H5"/>
    <mergeCell ref="B1:B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1E14E-85DA-40EC-A13C-D8F052B9502D}">
  <sheetPr>
    <tabColor rgb="FF002060"/>
  </sheetPr>
  <dimension ref="A1:BB125"/>
  <sheetViews>
    <sheetView topLeftCell="A91" zoomScale="85" zoomScaleNormal="85" workbookViewId="0">
      <selection activeCell="L21" sqref="L21"/>
    </sheetView>
  </sheetViews>
  <sheetFormatPr defaultRowHeight="15" x14ac:dyDescent="0.25"/>
  <cols>
    <col min="1" max="2" width="30" style="15" customWidth="1"/>
    <col min="3" max="4" width="30" customWidth="1"/>
    <col min="5" max="5" width="19" customWidth="1"/>
    <col min="6" max="6" width="12.42578125" customWidth="1"/>
    <col min="7" max="7" width="11" customWidth="1"/>
    <col min="8" max="15" width="9.140625" style="94"/>
    <col min="16" max="16" width="9.140625" style="95"/>
    <col min="17" max="22" width="9.140625" style="87"/>
    <col min="23" max="54" width="8.85546875" style="87"/>
  </cols>
  <sheetData>
    <row r="1" spans="1:18" ht="30" customHeight="1" x14ac:dyDescent="0.25">
      <c r="A1" s="170" t="s">
        <v>0</v>
      </c>
      <c r="B1" s="170" t="s">
        <v>176</v>
      </c>
      <c r="C1" s="166" t="s">
        <v>89</v>
      </c>
      <c r="D1" s="166" t="s">
        <v>1</v>
      </c>
      <c r="E1" s="166"/>
      <c r="F1" s="166"/>
      <c r="G1" s="166"/>
      <c r="M1" s="94" t="s">
        <v>104</v>
      </c>
      <c r="N1" s="94" t="s">
        <v>130</v>
      </c>
      <c r="P1" s="95" t="s">
        <v>104</v>
      </c>
      <c r="Q1" s="87" t="s">
        <v>130</v>
      </c>
    </row>
    <row r="2" spans="1:18" ht="37.5" customHeight="1" x14ac:dyDescent="0.25">
      <c r="A2" s="171"/>
      <c r="B2" s="171"/>
      <c r="C2" s="166"/>
      <c r="D2" s="183" t="s">
        <v>146</v>
      </c>
      <c r="E2" s="183"/>
      <c r="F2" s="183"/>
      <c r="G2" s="183"/>
    </row>
    <row r="3" spans="1:18" x14ac:dyDescent="0.25">
      <c r="A3" s="171"/>
      <c r="B3" s="171"/>
      <c r="C3" s="166"/>
      <c r="D3" s="183" t="str">
        <f>E125*100&amp;"% degli allevamenti aperti da controllare sulla popolazione"</f>
        <v>25% degli allevamenti aperti da controllare sulla popolazione</v>
      </c>
      <c r="E3" s="183"/>
      <c r="F3" s="183"/>
      <c r="G3" s="183"/>
      <c r="M3" s="94" t="s">
        <v>106</v>
      </c>
      <c r="P3" s="95" t="s">
        <v>106</v>
      </c>
    </row>
    <row r="4" spans="1:18" x14ac:dyDescent="0.25">
      <c r="A4" s="171"/>
      <c r="B4" s="171"/>
      <c r="C4" s="166"/>
      <c r="D4" s="166" t="s">
        <v>98</v>
      </c>
      <c r="E4" s="166" t="s">
        <v>97</v>
      </c>
      <c r="F4" s="166" t="s">
        <v>95</v>
      </c>
      <c r="G4" s="166" t="s">
        <v>96</v>
      </c>
      <c r="M4" s="94" t="s">
        <v>107</v>
      </c>
      <c r="N4" s="94" t="s">
        <v>24</v>
      </c>
      <c r="P4" s="95" t="s">
        <v>107</v>
      </c>
      <c r="Q4" s="87" t="s">
        <v>292</v>
      </c>
      <c r="R4" s="87" t="s">
        <v>24</v>
      </c>
    </row>
    <row r="5" spans="1:18" x14ac:dyDescent="0.25">
      <c r="A5" s="172"/>
      <c r="B5" s="172"/>
      <c r="C5" s="166"/>
      <c r="D5" s="166"/>
      <c r="E5" s="166"/>
      <c r="F5" s="166"/>
      <c r="G5" s="166"/>
      <c r="L5" s="139" t="s">
        <v>3</v>
      </c>
      <c r="N5" s="94">
        <v>0</v>
      </c>
      <c r="P5" s="95" t="s">
        <v>4</v>
      </c>
      <c r="Q5" s="87" t="s">
        <v>181</v>
      </c>
      <c r="R5" s="87">
        <v>2</v>
      </c>
    </row>
    <row r="6" spans="1:18" x14ac:dyDescent="0.25">
      <c r="A6" s="59" t="s">
        <v>3</v>
      </c>
      <c r="B6" s="59" t="s">
        <v>177</v>
      </c>
      <c r="C6" s="63">
        <f>SUMIFS(R:R,Q:Q,B6)</f>
        <v>0</v>
      </c>
      <c r="D6" s="64">
        <f>IF(H6&gt;I6,ROUND((C6*0.6*$E$125),0)+K6,ROUND((C6*0.6*$E$125),0)+K6)</f>
        <v>0</v>
      </c>
      <c r="E6" s="3">
        <f t="shared" ref="E6:E24" si="0">ROUND((C6*0.35*$E$125),0)</f>
        <v>0</v>
      </c>
      <c r="F6" s="3">
        <f t="shared" ref="F6:F24" si="1">ROUND((C6*0.05*$E$125),0)</f>
        <v>0</v>
      </c>
      <c r="G6" s="3">
        <f>SUM(D6:F6)</f>
        <v>0</v>
      </c>
      <c r="H6" s="94">
        <f>ROUNDUP((C6*$E$125),0)</f>
        <v>0</v>
      </c>
      <c r="I6" s="144">
        <f>J6+E6+F6</f>
        <v>0</v>
      </c>
      <c r="J6" s="94">
        <f>ROUND((C6*0.6*$E$125),0)</f>
        <v>0</v>
      </c>
      <c r="K6" s="144">
        <f>H6-I6</f>
        <v>0</v>
      </c>
      <c r="L6" s="139" t="s">
        <v>4</v>
      </c>
      <c r="M6" s="94" t="s">
        <v>4</v>
      </c>
      <c r="N6" s="94">
        <v>2</v>
      </c>
      <c r="P6" s="95" t="s">
        <v>297</v>
      </c>
      <c r="R6" s="87">
        <v>2</v>
      </c>
    </row>
    <row r="7" spans="1:18" x14ac:dyDescent="0.25">
      <c r="A7" s="59" t="s">
        <v>3</v>
      </c>
      <c r="B7" s="62" t="s">
        <v>178</v>
      </c>
      <c r="C7" s="63">
        <f t="shared" ref="C7:C70" si="2">SUMIFS(R:R,Q:Q,B7)</f>
        <v>0</v>
      </c>
      <c r="D7" s="64">
        <f t="shared" ref="D7:D24" si="3">IF(H7&gt;I7,ROUND((C7*0.6*$E$125),0)+K7,ROUND((C7*0.6*$E$125),0)+K7)</f>
        <v>0</v>
      </c>
      <c r="E7" s="3">
        <f>ROUND((C7*0.35*$E$125),0)</f>
        <v>0</v>
      </c>
      <c r="F7" s="3">
        <f t="shared" si="1"/>
        <v>0</v>
      </c>
      <c r="G7" s="3">
        <f t="shared" ref="G7:G24" si="4">SUM(D7:F7)</f>
        <v>0</v>
      </c>
      <c r="H7" s="94">
        <f t="shared" ref="H7:H70" si="5">ROUNDUP((C7*$E$125),0)</f>
        <v>0</v>
      </c>
      <c r="I7" s="144">
        <f t="shared" ref="I7:I70" si="6">J7+E7+F7</f>
        <v>0</v>
      </c>
      <c r="J7" s="94">
        <f t="shared" ref="J7:J70" si="7">ROUND((C7*0.6*$E$125),0)</f>
        <v>0</v>
      </c>
      <c r="K7" s="144">
        <f t="shared" ref="K7:K70" si="8">H7-I7</f>
        <v>0</v>
      </c>
      <c r="L7" s="139" t="s">
        <v>5</v>
      </c>
      <c r="M7" s="94" t="s">
        <v>5</v>
      </c>
      <c r="N7" s="94">
        <v>3</v>
      </c>
      <c r="P7" s="95" t="s">
        <v>5</v>
      </c>
      <c r="Q7" s="87" t="s">
        <v>185</v>
      </c>
      <c r="R7" s="87">
        <v>1</v>
      </c>
    </row>
    <row r="8" spans="1:18" x14ac:dyDescent="0.25">
      <c r="A8" s="59" t="s">
        <v>3</v>
      </c>
      <c r="B8" s="62" t="s">
        <v>179</v>
      </c>
      <c r="C8" s="63">
        <f t="shared" si="2"/>
        <v>0</v>
      </c>
      <c r="D8" s="64">
        <f t="shared" si="3"/>
        <v>0</v>
      </c>
      <c r="E8" s="3">
        <f t="shared" si="0"/>
        <v>0</v>
      </c>
      <c r="F8" s="3">
        <f t="shared" si="1"/>
        <v>0</v>
      </c>
      <c r="G8" s="3">
        <f t="shared" si="4"/>
        <v>0</v>
      </c>
      <c r="H8" s="94">
        <f t="shared" si="5"/>
        <v>0</v>
      </c>
      <c r="I8" s="144">
        <f t="shared" si="6"/>
        <v>0</v>
      </c>
      <c r="J8" s="94">
        <f t="shared" si="7"/>
        <v>0</v>
      </c>
      <c r="K8" s="144">
        <f t="shared" si="8"/>
        <v>0</v>
      </c>
      <c r="L8" s="139" t="s">
        <v>6</v>
      </c>
      <c r="M8" s="94" t="s">
        <v>6</v>
      </c>
      <c r="N8" s="94">
        <v>2</v>
      </c>
      <c r="Q8" s="87" t="s">
        <v>187</v>
      </c>
      <c r="R8" s="87">
        <v>2</v>
      </c>
    </row>
    <row r="9" spans="1:18" x14ac:dyDescent="0.25">
      <c r="A9" s="59" t="s">
        <v>3</v>
      </c>
      <c r="B9" s="62" t="s">
        <v>180</v>
      </c>
      <c r="C9" s="63">
        <f t="shared" si="2"/>
        <v>0</v>
      </c>
      <c r="D9" s="64">
        <f t="shared" si="3"/>
        <v>0</v>
      </c>
      <c r="E9" s="3">
        <f t="shared" si="0"/>
        <v>0</v>
      </c>
      <c r="F9" s="3">
        <f t="shared" si="1"/>
        <v>0</v>
      </c>
      <c r="G9" s="3">
        <f t="shared" si="4"/>
        <v>0</v>
      </c>
      <c r="H9" s="94">
        <f t="shared" si="5"/>
        <v>0</v>
      </c>
      <c r="I9" s="144">
        <f t="shared" si="6"/>
        <v>0</v>
      </c>
      <c r="J9" s="94">
        <f t="shared" si="7"/>
        <v>0</v>
      </c>
      <c r="K9" s="144">
        <f t="shared" si="8"/>
        <v>0</v>
      </c>
      <c r="L9" s="139" t="s">
        <v>7</v>
      </c>
      <c r="M9" s="94" t="s">
        <v>7</v>
      </c>
      <c r="N9" s="94">
        <v>10</v>
      </c>
      <c r="P9" s="95" t="s">
        <v>298</v>
      </c>
      <c r="R9" s="87">
        <v>3</v>
      </c>
    </row>
    <row r="10" spans="1:18" x14ac:dyDescent="0.25">
      <c r="A10" s="62" t="s">
        <v>4</v>
      </c>
      <c r="B10" s="62" t="s">
        <v>181</v>
      </c>
      <c r="C10" s="63">
        <f t="shared" si="2"/>
        <v>2</v>
      </c>
      <c r="D10" s="64">
        <f t="shared" si="3"/>
        <v>1</v>
      </c>
      <c r="E10" s="3">
        <f>ROUND((C10*0.35*$E$125),0)</f>
        <v>0</v>
      </c>
      <c r="F10" s="3">
        <f>ROUND((C10*0.05*$E$125),0)</f>
        <v>0</v>
      </c>
      <c r="G10" s="3">
        <f t="shared" si="4"/>
        <v>1</v>
      </c>
      <c r="H10" s="94">
        <f t="shared" si="5"/>
        <v>1</v>
      </c>
      <c r="I10" s="144">
        <f t="shared" si="6"/>
        <v>0</v>
      </c>
      <c r="J10" s="94">
        <f t="shared" si="7"/>
        <v>0</v>
      </c>
      <c r="K10" s="144">
        <f t="shared" si="8"/>
        <v>1</v>
      </c>
      <c r="L10" s="139" t="s">
        <v>8</v>
      </c>
      <c r="M10" s="94" t="s">
        <v>8</v>
      </c>
      <c r="N10" s="94">
        <v>1</v>
      </c>
      <c r="P10" s="95" t="s">
        <v>6</v>
      </c>
      <c r="Q10" s="87" t="s">
        <v>189</v>
      </c>
      <c r="R10" s="87">
        <v>2</v>
      </c>
    </row>
    <row r="11" spans="1:18" x14ac:dyDescent="0.25">
      <c r="A11" s="62" t="s">
        <v>4</v>
      </c>
      <c r="B11" s="62" t="s">
        <v>182</v>
      </c>
      <c r="C11" s="63">
        <f t="shared" si="2"/>
        <v>0</v>
      </c>
      <c r="D11" s="64">
        <f t="shared" si="3"/>
        <v>0</v>
      </c>
      <c r="E11" s="3">
        <f t="shared" si="0"/>
        <v>0</v>
      </c>
      <c r="F11" s="3">
        <f t="shared" si="1"/>
        <v>0</v>
      </c>
      <c r="G11" s="3">
        <f t="shared" si="4"/>
        <v>0</v>
      </c>
      <c r="H11" s="94">
        <f t="shared" si="5"/>
        <v>0</v>
      </c>
      <c r="I11" s="144">
        <f t="shared" si="6"/>
        <v>0</v>
      </c>
      <c r="J11" s="94">
        <f t="shared" si="7"/>
        <v>0</v>
      </c>
      <c r="K11" s="144">
        <f t="shared" si="8"/>
        <v>0</v>
      </c>
      <c r="L11" s="139" t="s">
        <v>9</v>
      </c>
      <c r="M11" s="94" t="s">
        <v>9</v>
      </c>
      <c r="N11" s="94">
        <v>3</v>
      </c>
      <c r="P11" s="95" t="s">
        <v>299</v>
      </c>
      <c r="R11" s="87">
        <v>2</v>
      </c>
    </row>
    <row r="12" spans="1:18" x14ac:dyDescent="0.25">
      <c r="A12" s="62" t="s">
        <v>5</v>
      </c>
      <c r="B12" s="62" t="s">
        <v>183</v>
      </c>
      <c r="C12" s="63">
        <f t="shared" si="2"/>
        <v>0</v>
      </c>
      <c r="D12" s="64">
        <f t="shared" si="3"/>
        <v>0</v>
      </c>
      <c r="E12" s="3">
        <f t="shared" si="0"/>
        <v>0</v>
      </c>
      <c r="F12" s="3">
        <f t="shared" si="1"/>
        <v>0</v>
      </c>
      <c r="G12" s="3">
        <f t="shared" si="4"/>
        <v>0</v>
      </c>
      <c r="H12" s="94">
        <f t="shared" si="5"/>
        <v>0</v>
      </c>
      <c r="I12" s="144">
        <f t="shared" si="6"/>
        <v>0</v>
      </c>
      <c r="J12" s="94">
        <f t="shared" si="7"/>
        <v>0</v>
      </c>
      <c r="K12" s="144">
        <f t="shared" si="8"/>
        <v>0</v>
      </c>
      <c r="L12" s="139" t="s">
        <v>10</v>
      </c>
      <c r="N12" s="94">
        <v>0</v>
      </c>
      <c r="P12" s="95" t="s">
        <v>7</v>
      </c>
      <c r="Q12" s="87" t="s">
        <v>197</v>
      </c>
      <c r="R12" s="87">
        <v>6</v>
      </c>
    </row>
    <row r="13" spans="1:18" x14ac:dyDescent="0.25">
      <c r="A13" s="62" t="s">
        <v>5</v>
      </c>
      <c r="B13" s="62" t="s">
        <v>184</v>
      </c>
      <c r="C13" s="63">
        <f t="shared" si="2"/>
        <v>0</v>
      </c>
      <c r="D13" s="64">
        <f t="shared" si="3"/>
        <v>0</v>
      </c>
      <c r="E13" s="3">
        <f t="shared" si="0"/>
        <v>0</v>
      </c>
      <c r="F13" s="3">
        <f t="shared" si="1"/>
        <v>0</v>
      </c>
      <c r="G13" s="3">
        <f t="shared" si="4"/>
        <v>0</v>
      </c>
      <c r="H13" s="94">
        <f t="shared" si="5"/>
        <v>0</v>
      </c>
      <c r="I13" s="144">
        <f t="shared" si="6"/>
        <v>0</v>
      </c>
      <c r="J13" s="94">
        <f t="shared" si="7"/>
        <v>0</v>
      </c>
      <c r="K13" s="144">
        <f t="shared" si="8"/>
        <v>0</v>
      </c>
      <c r="L13" s="139" t="s">
        <v>11</v>
      </c>
      <c r="M13" s="94" t="s">
        <v>11</v>
      </c>
      <c r="N13" s="94">
        <v>210</v>
      </c>
      <c r="Q13" s="87" t="s">
        <v>198</v>
      </c>
      <c r="R13" s="87">
        <v>3</v>
      </c>
    </row>
    <row r="14" spans="1:18" x14ac:dyDescent="0.25">
      <c r="A14" s="62" t="s">
        <v>5</v>
      </c>
      <c r="B14" s="62" t="s">
        <v>185</v>
      </c>
      <c r="C14" s="63">
        <f t="shared" si="2"/>
        <v>1</v>
      </c>
      <c r="D14" s="64">
        <f t="shared" si="3"/>
        <v>1</v>
      </c>
      <c r="E14" s="3">
        <f t="shared" si="0"/>
        <v>0</v>
      </c>
      <c r="F14" s="3">
        <f t="shared" si="1"/>
        <v>0</v>
      </c>
      <c r="G14" s="3">
        <f>SUM(D14:F14)</f>
        <v>1</v>
      </c>
      <c r="H14" s="94">
        <f t="shared" si="5"/>
        <v>1</v>
      </c>
      <c r="I14" s="144">
        <f t="shared" si="6"/>
        <v>0</v>
      </c>
      <c r="J14" s="94">
        <f t="shared" si="7"/>
        <v>0</v>
      </c>
      <c r="K14" s="144">
        <f t="shared" si="8"/>
        <v>1</v>
      </c>
      <c r="L14" s="139" t="s">
        <v>12</v>
      </c>
      <c r="N14" s="94">
        <v>0</v>
      </c>
      <c r="Q14" s="87" t="s">
        <v>201</v>
      </c>
      <c r="R14" s="87">
        <v>1</v>
      </c>
    </row>
    <row r="15" spans="1:18" x14ac:dyDescent="0.25">
      <c r="A15" s="62" t="s">
        <v>5</v>
      </c>
      <c r="B15" s="62" t="s">
        <v>186</v>
      </c>
      <c r="C15" s="63">
        <f t="shared" si="2"/>
        <v>0</v>
      </c>
      <c r="D15" s="64">
        <f t="shared" si="3"/>
        <v>0</v>
      </c>
      <c r="E15" s="3">
        <f t="shared" si="0"/>
        <v>0</v>
      </c>
      <c r="F15" s="3">
        <f t="shared" si="1"/>
        <v>0</v>
      </c>
      <c r="G15" s="3">
        <f t="shared" si="4"/>
        <v>0</v>
      </c>
      <c r="H15" s="94">
        <f t="shared" si="5"/>
        <v>0</v>
      </c>
      <c r="I15" s="144">
        <f t="shared" si="6"/>
        <v>0</v>
      </c>
      <c r="J15" s="94">
        <f t="shared" si="7"/>
        <v>0</v>
      </c>
      <c r="K15" s="144">
        <f t="shared" si="8"/>
        <v>0</v>
      </c>
      <c r="L15" s="139" t="s">
        <v>13</v>
      </c>
      <c r="M15" s="94" t="s">
        <v>13</v>
      </c>
      <c r="N15" s="94">
        <v>1</v>
      </c>
      <c r="P15" s="95" t="s">
        <v>300</v>
      </c>
      <c r="R15" s="87">
        <v>10</v>
      </c>
    </row>
    <row r="16" spans="1:18" x14ac:dyDescent="0.25">
      <c r="A16" s="62" t="s">
        <v>5</v>
      </c>
      <c r="B16" s="62" t="s">
        <v>187</v>
      </c>
      <c r="C16" s="63">
        <f t="shared" si="2"/>
        <v>2</v>
      </c>
      <c r="D16" s="64">
        <f t="shared" si="3"/>
        <v>1</v>
      </c>
      <c r="E16" s="3">
        <f t="shared" si="0"/>
        <v>0</v>
      </c>
      <c r="F16" s="3">
        <f t="shared" si="1"/>
        <v>0</v>
      </c>
      <c r="G16" s="3">
        <f t="shared" si="4"/>
        <v>1</v>
      </c>
      <c r="H16" s="94">
        <f t="shared" si="5"/>
        <v>1</v>
      </c>
      <c r="I16" s="144">
        <f t="shared" si="6"/>
        <v>0</v>
      </c>
      <c r="J16" s="94">
        <f t="shared" si="7"/>
        <v>0</v>
      </c>
      <c r="K16" s="144">
        <f t="shared" si="8"/>
        <v>1</v>
      </c>
      <c r="L16" s="139" t="s">
        <v>14</v>
      </c>
      <c r="M16" s="94" t="s">
        <v>14</v>
      </c>
      <c r="N16" s="94">
        <v>93</v>
      </c>
      <c r="P16" s="95" t="s">
        <v>8</v>
      </c>
      <c r="Q16" s="87" t="s">
        <v>206</v>
      </c>
      <c r="R16" s="87">
        <v>1</v>
      </c>
    </row>
    <row r="17" spans="1:18" x14ac:dyDescent="0.25">
      <c r="A17" s="62" t="s">
        <v>6</v>
      </c>
      <c r="B17" s="62" t="s">
        <v>188</v>
      </c>
      <c r="C17" s="63">
        <f t="shared" si="2"/>
        <v>0</v>
      </c>
      <c r="D17" s="64">
        <f t="shared" si="3"/>
        <v>0</v>
      </c>
      <c r="E17" s="3">
        <f t="shared" si="0"/>
        <v>0</v>
      </c>
      <c r="F17" s="3">
        <f t="shared" si="1"/>
        <v>0</v>
      </c>
      <c r="G17" s="3">
        <f t="shared" si="4"/>
        <v>0</v>
      </c>
      <c r="H17" s="94">
        <f t="shared" si="5"/>
        <v>0</v>
      </c>
      <c r="I17" s="144">
        <f t="shared" si="6"/>
        <v>0</v>
      </c>
      <c r="J17" s="94">
        <f t="shared" si="7"/>
        <v>0</v>
      </c>
      <c r="K17" s="144">
        <f t="shared" si="8"/>
        <v>0</v>
      </c>
      <c r="L17" s="139" t="s">
        <v>15</v>
      </c>
      <c r="N17" s="94">
        <v>0</v>
      </c>
      <c r="P17" s="95" t="s">
        <v>301</v>
      </c>
      <c r="R17" s="87">
        <v>1</v>
      </c>
    </row>
    <row r="18" spans="1:18" x14ac:dyDescent="0.25">
      <c r="A18" s="62" t="s">
        <v>6</v>
      </c>
      <c r="B18" s="62" t="s">
        <v>189</v>
      </c>
      <c r="C18" s="63">
        <f t="shared" si="2"/>
        <v>2</v>
      </c>
      <c r="D18" s="64">
        <f>IF(H18&gt;I18,ROUND((C18*0.6*$E$125),0)+K18,ROUND((C18*0.6*$E$125),0)+K18)</f>
        <v>1</v>
      </c>
      <c r="E18" s="3">
        <f>ROUND((C18*0.35*$E$125),0)</f>
        <v>0</v>
      </c>
      <c r="F18" s="3">
        <f t="shared" si="1"/>
        <v>0</v>
      </c>
      <c r="G18" s="3">
        <f t="shared" si="4"/>
        <v>1</v>
      </c>
      <c r="H18" s="94">
        <f t="shared" si="5"/>
        <v>1</v>
      </c>
      <c r="I18" s="144">
        <f t="shared" si="6"/>
        <v>0</v>
      </c>
      <c r="J18" s="94">
        <f t="shared" si="7"/>
        <v>0</v>
      </c>
      <c r="K18" s="144">
        <f t="shared" si="8"/>
        <v>1</v>
      </c>
      <c r="L18" s="139" t="s">
        <v>16</v>
      </c>
      <c r="M18" s="94" t="s">
        <v>16</v>
      </c>
      <c r="N18" s="94">
        <v>2</v>
      </c>
      <c r="P18" s="95" t="s">
        <v>9</v>
      </c>
      <c r="Q18" s="87" t="s">
        <v>211</v>
      </c>
      <c r="R18" s="87">
        <v>3</v>
      </c>
    </row>
    <row r="19" spans="1:18" x14ac:dyDescent="0.25">
      <c r="A19" s="62" t="s">
        <v>6</v>
      </c>
      <c r="B19" s="62" t="s">
        <v>190</v>
      </c>
      <c r="C19" s="63">
        <f t="shared" si="2"/>
        <v>0</v>
      </c>
      <c r="D19" s="64">
        <f t="shared" si="3"/>
        <v>0</v>
      </c>
      <c r="E19" s="3">
        <f t="shared" si="0"/>
        <v>0</v>
      </c>
      <c r="F19" s="3">
        <f t="shared" si="1"/>
        <v>0</v>
      </c>
      <c r="G19" s="3">
        <f t="shared" si="4"/>
        <v>0</v>
      </c>
      <c r="H19" s="94">
        <f t="shared" si="5"/>
        <v>0</v>
      </c>
      <c r="I19" s="144">
        <f t="shared" si="6"/>
        <v>0</v>
      </c>
      <c r="J19" s="94">
        <f t="shared" si="7"/>
        <v>0</v>
      </c>
      <c r="K19" s="144">
        <f t="shared" si="8"/>
        <v>0</v>
      </c>
      <c r="L19" s="139" t="s">
        <v>17</v>
      </c>
      <c r="M19" s="94" t="s">
        <v>17</v>
      </c>
      <c r="N19" s="94">
        <v>2</v>
      </c>
      <c r="P19" s="95" t="s">
        <v>302</v>
      </c>
      <c r="R19" s="87">
        <v>3</v>
      </c>
    </row>
    <row r="20" spans="1:18" x14ac:dyDescent="0.25">
      <c r="A20" s="62" t="s">
        <v>6</v>
      </c>
      <c r="B20" s="62" t="s">
        <v>191</v>
      </c>
      <c r="C20" s="63">
        <f t="shared" si="2"/>
        <v>0</v>
      </c>
      <c r="D20" s="64">
        <f t="shared" si="3"/>
        <v>0</v>
      </c>
      <c r="E20" s="3">
        <f t="shared" si="0"/>
        <v>0</v>
      </c>
      <c r="F20" s="3">
        <f t="shared" si="1"/>
        <v>0</v>
      </c>
      <c r="G20" s="3">
        <f t="shared" si="4"/>
        <v>0</v>
      </c>
      <c r="H20" s="94">
        <f t="shared" si="5"/>
        <v>0</v>
      </c>
      <c r="I20" s="144">
        <f t="shared" si="6"/>
        <v>0</v>
      </c>
      <c r="J20" s="94">
        <f t="shared" si="7"/>
        <v>0</v>
      </c>
      <c r="K20" s="144">
        <f t="shared" si="8"/>
        <v>0</v>
      </c>
      <c r="L20" s="139" t="s">
        <v>18</v>
      </c>
      <c r="N20" s="94">
        <v>0</v>
      </c>
      <c r="P20" s="95" t="s">
        <v>11</v>
      </c>
      <c r="Q20" s="87" t="s">
        <v>223</v>
      </c>
      <c r="R20" s="87">
        <v>5</v>
      </c>
    </row>
    <row r="21" spans="1:18" x14ac:dyDescent="0.25">
      <c r="A21" s="62" t="s">
        <v>6</v>
      </c>
      <c r="B21" s="62" t="s">
        <v>192</v>
      </c>
      <c r="C21" s="63">
        <f t="shared" si="2"/>
        <v>0</v>
      </c>
      <c r="D21" s="64">
        <f t="shared" si="3"/>
        <v>0</v>
      </c>
      <c r="E21" s="3">
        <f t="shared" si="0"/>
        <v>0</v>
      </c>
      <c r="F21" s="3">
        <f t="shared" si="1"/>
        <v>0</v>
      </c>
      <c r="G21" s="3">
        <f t="shared" si="4"/>
        <v>0</v>
      </c>
      <c r="H21" s="94">
        <f t="shared" si="5"/>
        <v>0</v>
      </c>
      <c r="I21" s="144">
        <f t="shared" si="6"/>
        <v>0</v>
      </c>
      <c r="J21" s="94">
        <f t="shared" si="7"/>
        <v>0</v>
      </c>
      <c r="K21" s="144">
        <f t="shared" si="8"/>
        <v>0</v>
      </c>
      <c r="L21" s="139" t="s">
        <v>19</v>
      </c>
      <c r="M21" s="94" t="s">
        <v>19</v>
      </c>
      <c r="N21" s="94">
        <v>1</v>
      </c>
      <c r="Q21" s="87" t="s">
        <v>224</v>
      </c>
      <c r="R21" s="87">
        <v>1</v>
      </c>
    </row>
    <row r="22" spans="1:18" x14ac:dyDescent="0.25">
      <c r="A22" s="62" t="s">
        <v>6</v>
      </c>
      <c r="B22" s="62" t="s">
        <v>193</v>
      </c>
      <c r="C22" s="63">
        <f t="shared" si="2"/>
        <v>0</v>
      </c>
      <c r="D22" s="64">
        <f t="shared" si="3"/>
        <v>0</v>
      </c>
      <c r="E22" s="3">
        <f t="shared" si="0"/>
        <v>0</v>
      </c>
      <c r="F22" s="3">
        <f t="shared" si="1"/>
        <v>0</v>
      </c>
      <c r="G22" s="3">
        <f t="shared" si="4"/>
        <v>0</v>
      </c>
      <c r="H22" s="94">
        <f t="shared" si="5"/>
        <v>0</v>
      </c>
      <c r="I22" s="144">
        <f t="shared" si="6"/>
        <v>0</v>
      </c>
      <c r="J22" s="94">
        <f t="shared" si="7"/>
        <v>0</v>
      </c>
      <c r="K22" s="144">
        <f t="shared" si="8"/>
        <v>0</v>
      </c>
      <c r="L22" s="139" t="s">
        <v>20</v>
      </c>
      <c r="M22" s="94" t="s">
        <v>20</v>
      </c>
      <c r="N22" s="94">
        <v>2</v>
      </c>
      <c r="Q22" s="87" t="s">
        <v>225</v>
      </c>
      <c r="R22" s="87">
        <v>2</v>
      </c>
    </row>
    <row r="23" spans="1:18" x14ac:dyDescent="0.25">
      <c r="A23" s="62" t="s">
        <v>6</v>
      </c>
      <c r="B23" s="62" t="s">
        <v>194</v>
      </c>
      <c r="C23" s="63">
        <f t="shared" si="2"/>
        <v>0</v>
      </c>
      <c r="D23" s="64">
        <f t="shared" si="3"/>
        <v>0</v>
      </c>
      <c r="E23" s="3">
        <f t="shared" si="0"/>
        <v>0</v>
      </c>
      <c r="F23" s="3">
        <f t="shared" si="1"/>
        <v>0</v>
      </c>
      <c r="G23" s="3">
        <f t="shared" si="4"/>
        <v>0</v>
      </c>
      <c r="H23" s="94">
        <f t="shared" si="5"/>
        <v>0</v>
      </c>
      <c r="I23" s="144">
        <f t="shared" si="6"/>
        <v>0</v>
      </c>
      <c r="J23" s="94">
        <f t="shared" si="7"/>
        <v>0</v>
      </c>
      <c r="K23" s="144">
        <f t="shared" si="8"/>
        <v>0</v>
      </c>
      <c r="L23" s="139" t="s">
        <v>21</v>
      </c>
      <c r="N23" s="94">
        <v>0</v>
      </c>
      <c r="Q23" s="87" t="s">
        <v>226</v>
      </c>
      <c r="R23" s="87">
        <v>2</v>
      </c>
    </row>
    <row r="24" spans="1:18" x14ac:dyDescent="0.25">
      <c r="A24" s="62" t="s">
        <v>7</v>
      </c>
      <c r="B24" s="62" t="s">
        <v>195</v>
      </c>
      <c r="C24" s="63">
        <f t="shared" si="2"/>
        <v>0</v>
      </c>
      <c r="D24" s="64">
        <f t="shared" si="3"/>
        <v>0</v>
      </c>
      <c r="E24" s="3">
        <f t="shared" si="0"/>
        <v>0</v>
      </c>
      <c r="F24" s="3">
        <f t="shared" si="1"/>
        <v>0</v>
      </c>
      <c r="G24" s="3">
        <f t="shared" si="4"/>
        <v>0</v>
      </c>
      <c r="H24" s="94">
        <f t="shared" si="5"/>
        <v>0</v>
      </c>
      <c r="I24" s="144">
        <f t="shared" si="6"/>
        <v>0</v>
      </c>
      <c r="J24" s="94">
        <f t="shared" si="7"/>
        <v>0</v>
      </c>
      <c r="K24" s="144">
        <f t="shared" si="8"/>
        <v>0</v>
      </c>
      <c r="L24" s="139" t="s">
        <v>22</v>
      </c>
      <c r="N24" s="94">
        <v>0</v>
      </c>
      <c r="Q24" s="87" t="s">
        <v>227</v>
      </c>
      <c r="R24" s="87">
        <v>8</v>
      </c>
    </row>
    <row r="25" spans="1:18" x14ac:dyDescent="0.25">
      <c r="A25" s="62" t="s">
        <v>7</v>
      </c>
      <c r="B25" s="62" t="s">
        <v>196</v>
      </c>
      <c r="C25" s="63">
        <f t="shared" si="2"/>
        <v>0</v>
      </c>
      <c r="D25" s="64">
        <f t="shared" ref="D25:D88" si="9">IF(H25&gt;I25,ROUND((C25*0.6*$E$125),0)+K25,ROUND((C25*0.6*$E$125),0)+K25)</f>
        <v>0</v>
      </c>
      <c r="E25" s="3">
        <f t="shared" ref="E25:E88" si="10">ROUND((C25*0.35*$E$125),0)</f>
        <v>0</v>
      </c>
      <c r="F25" s="3">
        <f t="shared" ref="F25:F88" si="11">ROUND((C25*0.05*$E$125),0)</f>
        <v>0</v>
      </c>
      <c r="G25" s="3">
        <f t="shared" ref="G25:G88" si="12">SUM(D25:F25)</f>
        <v>0</v>
      </c>
      <c r="H25" s="94">
        <f t="shared" si="5"/>
        <v>0</v>
      </c>
      <c r="I25" s="144">
        <f t="shared" si="6"/>
        <v>0</v>
      </c>
      <c r="J25" s="94">
        <f t="shared" si="7"/>
        <v>0</v>
      </c>
      <c r="K25" s="144">
        <f t="shared" si="8"/>
        <v>0</v>
      </c>
      <c r="L25" s="139" t="s">
        <v>23</v>
      </c>
      <c r="M25" s="94" t="s">
        <v>23</v>
      </c>
      <c r="N25" s="94">
        <v>287</v>
      </c>
      <c r="Q25" s="87" t="s">
        <v>228</v>
      </c>
      <c r="R25" s="87">
        <v>135</v>
      </c>
    </row>
    <row r="26" spans="1:18" x14ac:dyDescent="0.25">
      <c r="A26" s="62" t="s">
        <v>7</v>
      </c>
      <c r="B26" s="62" t="s">
        <v>197</v>
      </c>
      <c r="C26" s="63">
        <f t="shared" si="2"/>
        <v>6</v>
      </c>
      <c r="D26" s="64">
        <f t="shared" si="9"/>
        <v>1</v>
      </c>
      <c r="E26" s="3">
        <f t="shared" si="10"/>
        <v>1</v>
      </c>
      <c r="F26" s="3">
        <f t="shared" si="11"/>
        <v>0</v>
      </c>
      <c r="G26" s="3">
        <f t="shared" si="12"/>
        <v>2</v>
      </c>
      <c r="H26" s="94">
        <f t="shared" si="5"/>
        <v>2</v>
      </c>
      <c r="I26" s="144">
        <f t="shared" si="6"/>
        <v>2</v>
      </c>
      <c r="J26" s="94">
        <f t="shared" si="7"/>
        <v>1</v>
      </c>
      <c r="K26" s="144">
        <f t="shared" si="8"/>
        <v>0</v>
      </c>
      <c r="L26" s="139" t="s">
        <v>24</v>
      </c>
      <c r="M26" s="94" t="s">
        <v>75</v>
      </c>
      <c r="N26" s="94">
        <v>619</v>
      </c>
      <c r="Q26" s="87" t="s">
        <v>229</v>
      </c>
      <c r="R26" s="87">
        <v>56</v>
      </c>
    </row>
    <row r="27" spans="1:18" x14ac:dyDescent="0.25">
      <c r="A27" s="62" t="s">
        <v>7</v>
      </c>
      <c r="B27" s="62" t="s">
        <v>198</v>
      </c>
      <c r="C27" s="63">
        <f t="shared" si="2"/>
        <v>3</v>
      </c>
      <c r="D27" s="64">
        <f t="shared" si="9"/>
        <v>1</v>
      </c>
      <c r="E27" s="3">
        <f t="shared" si="10"/>
        <v>0</v>
      </c>
      <c r="F27" s="3">
        <f t="shared" si="11"/>
        <v>0</v>
      </c>
      <c r="G27" s="3">
        <f t="shared" si="12"/>
        <v>1</v>
      </c>
      <c r="H27" s="94">
        <f t="shared" si="5"/>
        <v>1</v>
      </c>
      <c r="I27" s="144">
        <f t="shared" si="6"/>
        <v>0</v>
      </c>
      <c r="J27" s="94">
        <f t="shared" si="7"/>
        <v>0</v>
      </c>
      <c r="K27" s="144">
        <f t="shared" si="8"/>
        <v>1</v>
      </c>
      <c r="Q27" s="87" t="s">
        <v>230</v>
      </c>
      <c r="R27" s="87">
        <v>1</v>
      </c>
    </row>
    <row r="28" spans="1:18" x14ac:dyDescent="0.25">
      <c r="A28" s="62" t="s">
        <v>7</v>
      </c>
      <c r="B28" s="62" t="s">
        <v>199</v>
      </c>
      <c r="C28" s="63">
        <f t="shared" si="2"/>
        <v>0</v>
      </c>
      <c r="D28" s="64">
        <f t="shared" si="9"/>
        <v>0</v>
      </c>
      <c r="E28" s="3">
        <f t="shared" si="10"/>
        <v>0</v>
      </c>
      <c r="F28" s="3">
        <f t="shared" si="11"/>
        <v>0</v>
      </c>
      <c r="G28" s="3">
        <f t="shared" si="12"/>
        <v>0</v>
      </c>
      <c r="H28" s="94">
        <f t="shared" si="5"/>
        <v>0</v>
      </c>
      <c r="I28" s="144">
        <f t="shared" si="6"/>
        <v>0</v>
      </c>
      <c r="J28" s="94">
        <f t="shared" si="7"/>
        <v>0</v>
      </c>
      <c r="K28" s="144">
        <f t="shared" si="8"/>
        <v>0</v>
      </c>
      <c r="P28" s="95" t="s">
        <v>303</v>
      </c>
      <c r="R28" s="87">
        <v>210</v>
      </c>
    </row>
    <row r="29" spans="1:18" x14ac:dyDescent="0.25">
      <c r="A29" s="62" t="s">
        <v>7</v>
      </c>
      <c r="B29" s="62" t="s">
        <v>200</v>
      </c>
      <c r="C29" s="63">
        <f t="shared" si="2"/>
        <v>0</v>
      </c>
      <c r="D29" s="64">
        <f t="shared" si="9"/>
        <v>0</v>
      </c>
      <c r="E29" s="3">
        <f t="shared" si="10"/>
        <v>0</v>
      </c>
      <c r="F29" s="3">
        <f t="shared" si="11"/>
        <v>0</v>
      </c>
      <c r="G29" s="3">
        <f t="shared" si="12"/>
        <v>0</v>
      </c>
      <c r="H29" s="94">
        <f t="shared" si="5"/>
        <v>0</v>
      </c>
      <c r="I29" s="144">
        <f t="shared" si="6"/>
        <v>0</v>
      </c>
      <c r="J29" s="94">
        <f t="shared" si="7"/>
        <v>0</v>
      </c>
      <c r="K29" s="144">
        <f t="shared" si="8"/>
        <v>0</v>
      </c>
      <c r="P29" s="95" t="s">
        <v>13</v>
      </c>
      <c r="Q29" s="87" t="s">
        <v>237</v>
      </c>
      <c r="R29" s="87">
        <v>1</v>
      </c>
    </row>
    <row r="30" spans="1:18" x14ac:dyDescent="0.25">
      <c r="A30" s="62" t="s">
        <v>7</v>
      </c>
      <c r="B30" s="62" t="s">
        <v>201</v>
      </c>
      <c r="C30" s="63">
        <f t="shared" si="2"/>
        <v>1</v>
      </c>
      <c r="D30" s="64">
        <f t="shared" si="9"/>
        <v>1</v>
      </c>
      <c r="E30" s="3">
        <f t="shared" si="10"/>
        <v>0</v>
      </c>
      <c r="F30" s="3">
        <f t="shared" si="11"/>
        <v>0</v>
      </c>
      <c r="G30" s="3">
        <f t="shared" si="12"/>
        <v>1</v>
      </c>
      <c r="H30" s="94">
        <f t="shared" si="5"/>
        <v>1</v>
      </c>
      <c r="I30" s="144">
        <f t="shared" si="6"/>
        <v>0</v>
      </c>
      <c r="J30" s="94">
        <f t="shared" si="7"/>
        <v>0</v>
      </c>
      <c r="K30" s="144">
        <f t="shared" si="8"/>
        <v>1</v>
      </c>
      <c r="P30" s="95" t="s">
        <v>305</v>
      </c>
      <c r="R30" s="87">
        <v>1</v>
      </c>
    </row>
    <row r="31" spans="1:18" x14ac:dyDescent="0.25">
      <c r="A31" s="62" t="s">
        <v>7</v>
      </c>
      <c r="B31" s="62" t="s">
        <v>202</v>
      </c>
      <c r="C31" s="63">
        <f t="shared" si="2"/>
        <v>0</v>
      </c>
      <c r="D31" s="64">
        <f t="shared" si="9"/>
        <v>0</v>
      </c>
      <c r="E31" s="3">
        <f t="shared" si="10"/>
        <v>0</v>
      </c>
      <c r="F31" s="3">
        <f t="shared" si="11"/>
        <v>0</v>
      </c>
      <c r="G31" s="3">
        <f t="shared" si="12"/>
        <v>0</v>
      </c>
      <c r="H31" s="94">
        <f t="shared" si="5"/>
        <v>0</v>
      </c>
      <c r="I31" s="144">
        <f t="shared" si="6"/>
        <v>0</v>
      </c>
      <c r="J31" s="94">
        <f t="shared" si="7"/>
        <v>0</v>
      </c>
      <c r="K31" s="144">
        <f t="shared" si="8"/>
        <v>0</v>
      </c>
      <c r="P31" s="95" t="s">
        <v>14</v>
      </c>
      <c r="Q31" s="87" t="s">
        <v>240</v>
      </c>
      <c r="R31" s="87">
        <v>3</v>
      </c>
    </row>
    <row r="32" spans="1:18" x14ac:dyDescent="0.25">
      <c r="A32" s="62" t="s">
        <v>7</v>
      </c>
      <c r="B32" s="62" t="s">
        <v>203</v>
      </c>
      <c r="C32" s="63">
        <f t="shared" si="2"/>
        <v>0</v>
      </c>
      <c r="D32" s="64">
        <f t="shared" si="9"/>
        <v>0</v>
      </c>
      <c r="E32" s="3">
        <f t="shared" si="10"/>
        <v>0</v>
      </c>
      <c r="F32" s="3">
        <f t="shared" si="11"/>
        <v>0</v>
      </c>
      <c r="G32" s="3">
        <f t="shared" si="12"/>
        <v>0</v>
      </c>
      <c r="H32" s="94">
        <f t="shared" si="5"/>
        <v>0</v>
      </c>
      <c r="I32" s="144">
        <f t="shared" si="6"/>
        <v>0</v>
      </c>
      <c r="J32" s="94">
        <f t="shared" si="7"/>
        <v>0</v>
      </c>
      <c r="K32" s="144">
        <f t="shared" si="8"/>
        <v>0</v>
      </c>
      <c r="Q32" s="87" t="s">
        <v>243</v>
      </c>
      <c r="R32" s="87">
        <v>1</v>
      </c>
    </row>
    <row r="33" spans="1:18" x14ac:dyDescent="0.25">
      <c r="A33" s="62" t="s">
        <v>7</v>
      </c>
      <c r="B33" s="62" t="s">
        <v>204</v>
      </c>
      <c r="C33" s="63">
        <f t="shared" si="2"/>
        <v>0</v>
      </c>
      <c r="D33" s="64">
        <f t="shared" si="9"/>
        <v>0</v>
      </c>
      <c r="E33" s="3">
        <f t="shared" si="10"/>
        <v>0</v>
      </c>
      <c r="F33" s="3">
        <f t="shared" si="11"/>
        <v>0</v>
      </c>
      <c r="G33" s="3">
        <f t="shared" si="12"/>
        <v>0</v>
      </c>
      <c r="H33" s="94">
        <f t="shared" si="5"/>
        <v>0</v>
      </c>
      <c r="I33" s="144">
        <f t="shared" si="6"/>
        <v>0</v>
      </c>
      <c r="J33" s="94">
        <f t="shared" si="7"/>
        <v>0</v>
      </c>
      <c r="K33" s="144">
        <f t="shared" si="8"/>
        <v>0</v>
      </c>
      <c r="Q33" s="87" t="s">
        <v>244</v>
      </c>
      <c r="R33" s="87">
        <v>1</v>
      </c>
    </row>
    <row r="34" spans="1:18" x14ac:dyDescent="0.25">
      <c r="A34" s="62" t="s">
        <v>7</v>
      </c>
      <c r="B34" s="62" t="s">
        <v>205</v>
      </c>
      <c r="C34" s="63">
        <f t="shared" si="2"/>
        <v>0</v>
      </c>
      <c r="D34" s="64">
        <f t="shared" si="9"/>
        <v>0</v>
      </c>
      <c r="E34" s="3">
        <f t="shared" si="10"/>
        <v>0</v>
      </c>
      <c r="F34" s="3">
        <f t="shared" si="11"/>
        <v>0</v>
      </c>
      <c r="G34" s="3">
        <f t="shared" si="12"/>
        <v>0</v>
      </c>
      <c r="H34" s="94">
        <f t="shared" si="5"/>
        <v>0</v>
      </c>
      <c r="I34" s="144">
        <f t="shared" si="6"/>
        <v>0</v>
      </c>
      <c r="J34" s="94">
        <f t="shared" si="7"/>
        <v>0</v>
      </c>
      <c r="K34" s="144">
        <f t="shared" si="8"/>
        <v>0</v>
      </c>
      <c r="Q34" s="87" t="s">
        <v>245</v>
      </c>
      <c r="R34" s="87">
        <v>2</v>
      </c>
    </row>
    <row r="35" spans="1:18" x14ac:dyDescent="0.25">
      <c r="A35" s="62" t="s">
        <v>8</v>
      </c>
      <c r="B35" s="62" t="s">
        <v>206</v>
      </c>
      <c r="C35" s="63">
        <f t="shared" si="2"/>
        <v>1</v>
      </c>
      <c r="D35" s="64">
        <f t="shared" si="9"/>
        <v>1</v>
      </c>
      <c r="E35" s="3">
        <f t="shared" si="10"/>
        <v>0</v>
      </c>
      <c r="F35" s="3">
        <f t="shared" si="11"/>
        <v>0</v>
      </c>
      <c r="G35" s="3">
        <f t="shared" si="12"/>
        <v>1</v>
      </c>
      <c r="H35" s="94">
        <f t="shared" si="5"/>
        <v>1</v>
      </c>
      <c r="I35" s="144">
        <f t="shared" si="6"/>
        <v>0</v>
      </c>
      <c r="J35" s="94">
        <f t="shared" si="7"/>
        <v>0</v>
      </c>
      <c r="K35" s="144">
        <f t="shared" si="8"/>
        <v>1</v>
      </c>
      <c r="Q35" s="87" t="s">
        <v>246</v>
      </c>
      <c r="R35" s="87">
        <v>1</v>
      </c>
    </row>
    <row r="36" spans="1:18" x14ac:dyDescent="0.25">
      <c r="A36" s="62" t="s">
        <v>8</v>
      </c>
      <c r="B36" s="62" t="s">
        <v>207</v>
      </c>
      <c r="C36" s="63">
        <f t="shared" si="2"/>
        <v>0</v>
      </c>
      <c r="D36" s="64">
        <f t="shared" si="9"/>
        <v>0</v>
      </c>
      <c r="E36" s="3">
        <f t="shared" si="10"/>
        <v>0</v>
      </c>
      <c r="F36" s="3">
        <f t="shared" si="11"/>
        <v>0</v>
      </c>
      <c r="G36" s="3">
        <f t="shared" si="12"/>
        <v>0</v>
      </c>
      <c r="H36" s="94">
        <f t="shared" si="5"/>
        <v>0</v>
      </c>
      <c r="I36" s="144">
        <f t="shared" si="6"/>
        <v>0</v>
      </c>
      <c r="J36" s="94">
        <f t="shared" si="7"/>
        <v>0</v>
      </c>
      <c r="K36" s="144">
        <f t="shared" si="8"/>
        <v>0</v>
      </c>
      <c r="Q36" s="87" t="s">
        <v>247</v>
      </c>
      <c r="R36" s="87">
        <v>85</v>
      </c>
    </row>
    <row r="37" spans="1:18" x14ac:dyDescent="0.25">
      <c r="A37" s="62" t="s">
        <v>8</v>
      </c>
      <c r="B37" s="62" t="s">
        <v>208</v>
      </c>
      <c r="C37" s="63">
        <f t="shared" si="2"/>
        <v>0</v>
      </c>
      <c r="D37" s="64">
        <f t="shared" si="9"/>
        <v>0</v>
      </c>
      <c r="E37" s="3">
        <f t="shared" si="10"/>
        <v>0</v>
      </c>
      <c r="F37" s="3">
        <f t="shared" si="11"/>
        <v>0</v>
      </c>
      <c r="G37" s="3">
        <f t="shared" si="12"/>
        <v>0</v>
      </c>
      <c r="H37" s="94">
        <f t="shared" si="5"/>
        <v>0</v>
      </c>
      <c r="I37" s="144">
        <f t="shared" si="6"/>
        <v>0</v>
      </c>
      <c r="J37" s="94">
        <f t="shared" si="7"/>
        <v>0</v>
      </c>
      <c r="K37" s="144">
        <f t="shared" si="8"/>
        <v>0</v>
      </c>
      <c r="P37" s="95" t="s">
        <v>306</v>
      </c>
      <c r="R37" s="87">
        <v>93</v>
      </c>
    </row>
    <row r="38" spans="1:18" x14ac:dyDescent="0.25">
      <c r="A38" s="62" t="s">
        <v>9</v>
      </c>
      <c r="B38" s="62" t="s">
        <v>209</v>
      </c>
      <c r="C38" s="63">
        <f t="shared" si="2"/>
        <v>0</v>
      </c>
      <c r="D38" s="64">
        <f t="shared" si="9"/>
        <v>0</v>
      </c>
      <c r="E38" s="3">
        <f t="shared" si="10"/>
        <v>0</v>
      </c>
      <c r="F38" s="3">
        <f t="shared" si="11"/>
        <v>0</v>
      </c>
      <c r="G38" s="3">
        <f t="shared" si="12"/>
        <v>0</v>
      </c>
      <c r="H38" s="94">
        <f t="shared" si="5"/>
        <v>0</v>
      </c>
      <c r="I38" s="144">
        <f t="shared" si="6"/>
        <v>0</v>
      </c>
      <c r="J38" s="94">
        <f t="shared" si="7"/>
        <v>0</v>
      </c>
      <c r="K38" s="144">
        <f t="shared" si="8"/>
        <v>0</v>
      </c>
      <c r="P38" s="95" t="s">
        <v>16</v>
      </c>
      <c r="Q38" s="87" t="s">
        <v>259</v>
      </c>
      <c r="R38" s="87">
        <v>2</v>
      </c>
    </row>
    <row r="39" spans="1:18" x14ac:dyDescent="0.25">
      <c r="A39" s="62" t="s">
        <v>9</v>
      </c>
      <c r="B39" s="62" t="s">
        <v>210</v>
      </c>
      <c r="C39" s="63">
        <f t="shared" si="2"/>
        <v>0</v>
      </c>
      <c r="D39" s="64">
        <f t="shared" si="9"/>
        <v>0</v>
      </c>
      <c r="E39" s="3">
        <f t="shared" si="10"/>
        <v>0</v>
      </c>
      <c r="F39" s="3">
        <f t="shared" si="11"/>
        <v>0</v>
      </c>
      <c r="G39" s="3">
        <f t="shared" si="12"/>
        <v>0</v>
      </c>
      <c r="H39" s="94">
        <f t="shared" si="5"/>
        <v>0</v>
      </c>
      <c r="I39" s="144">
        <f t="shared" si="6"/>
        <v>0</v>
      </c>
      <c r="J39" s="94">
        <f t="shared" si="7"/>
        <v>0</v>
      </c>
      <c r="K39" s="144">
        <f t="shared" si="8"/>
        <v>0</v>
      </c>
      <c r="P39" s="95" t="s">
        <v>314</v>
      </c>
      <c r="R39" s="87">
        <v>2</v>
      </c>
    </row>
    <row r="40" spans="1:18" x14ac:dyDescent="0.25">
      <c r="A40" s="62" t="s">
        <v>9</v>
      </c>
      <c r="B40" s="62" t="s">
        <v>211</v>
      </c>
      <c r="C40" s="63">
        <f t="shared" si="2"/>
        <v>3</v>
      </c>
      <c r="D40" s="64">
        <f t="shared" si="9"/>
        <v>1</v>
      </c>
      <c r="E40" s="3">
        <f t="shared" si="10"/>
        <v>0</v>
      </c>
      <c r="F40" s="3">
        <f t="shared" si="11"/>
        <v>0</v>
      </c>
      <c r="G40" s="3">
        <f t="shared" si="12"/>
        <v>1</v>
      </c>
      <c r="H40" s="94">
        <f t="shared" si="5"/>
        <v>1</v>
      </c>
      <c r="I40" s="144">
        <f t="shared" si="6"/>
        <v>0</v>
      </c>
      <c r="J40" s="94">
        <f t="shared" si="7"/>
        <v>0</v>
      </c>
      <c r="K40" s="144">
        <f t="shared" si="8"/>
        <v>1</v>
      </c>
      <c r="P40" s="95" t="s">
        <v>17</v>
      </c>
      <c r="Q40" s="87" t="s">
        <v>269</v>
      </c>
      <c r="R40" s="87">
        <v>1</v>
      </c>
    </row>
    <row r="41" spans="1:18" x14ac:dyDescent="0.25">
      <c r="A41" s="62" t="s">
        <v>9</v>
      </c>
      <c r="B41" s="62" t="s">
        <v>212</v>
      </c>
      <c r="C41" s="63">
        <f t="shared" si="2"/>
        <v>0</v>
      </c>
      <c r="D41" s="64">
        <f t="shared" si="9"/>
        <v>0</v>
      </c>
      <c r="E41" s="3">
        <f t="shared" si="10"/>
        <v>0</v>
      </c>
      <c r="F41" s="3">
        <f t="shared" si="11"/>
        <v>0</v>
      </c>
      <c r="G41" s="3">
        <f t="shared" si="12"/>
        <v>0</v>
      </c>
      <c r="H41" s="94">
        <f t="shared" si="5"/>
        <v>0</v>
      </c>
      <c r="I41" s="144">
        <f t="shared" si="6"/>
        <v>0</v>
      </c>
      <c r="J41" s="94">
        <f t="shared" si="7"/>
        <v>0</v>
      </c>
      <c r="K41" s="144">
        <f t="shared" si="8"/>
        <v>0</v>
      </c>
      <c r="Q41" s="87" t="s">
        <v>270</v>
      </c>
      <c r="R41" s="87">
        <v>1</v>
      </c>
    </row>
    <row r="42" spans="1:18" x14ac:dyDescent="0.25">
      <c r="A42" s="62" t="s">
        <v>9</v>
      </c>
      <c r="B42" s="62" t="s">
        <v>213</v>
      </c>
      <c r="C42" s="63">
        <f t="shared" si="2"/>
        <v>0</v>
      </c>
      <c r="D42" s="64">
        <f t="shared" si="9"/>
        <v>0</v>
      </c>
      <c r="E42" s="3">
        <f t="shared" si="10"/>
        <v>0</v>
      </c>
      <c r="F42" s="3">
        <f t="shared" si="11"/>
        <v>0</v>
      </c>
      <c r="G42" s="3">
        <f t="shared" si="12"/>
        <v>0</v>
      </c>
      <c r="H42" s="94">
        <f t="shared" si="5"/>
        <v>0</v>
      </c>
      <c r="I42" s="144">
        <f t="shared" si="6"/>
        <v>0</v>
      </c>
      <c r="J42" s="94">
        <f t="shared" si="7"/>
        <v>0</v>
      </c>
      <c r="K42" s="144">
        <f t="shared" si="8"/>
        <v>0</v>
      </c>
      <c r="P42" s="95" t="s">
        <v>308</v>
      </c>
      <c r="R42" s="87">
        <v>2</v>
      </c>
    </row>
    <row r="43" spans="1:18" x14ac:dyDescent="0.25">
      <c r="A43" s="62" t="s">
        <v>9</v>
      </c>
      <c r="B43" s="62" t="s">
        <v>214</v>
      </c>
      <c r="C43" s="63">
        <f t="shared" si="2"/>
        <v>0</v>
      </c>
      <c r="D43" s="64">
        <f t="shared" si="9"/>
        <v>0</v>
      </c>
      <c r="E43" s="3">
        <f t="shared" si="10"/>
        <v>0</v>
      </c>
      <c r="F43" s="3">
        <f t="shared" si="11"/>
        <v>0</v>
      </c>
      <c r="G43" s="3">
        <f t="shared" si="12"/>
        <v>0</v>
      </c>
      <c r="H43" s="94">
        <f t="shared" si="5"/>
        <v>0</v>
      </c>
      <c r="I43" s="144">
        <f t="shared" si="6"/>
        <v>0</v>
      </c>
      <c r="J43" s="94">
        <f t="shared" si="7"/>
        <v>0</v>
      </c>
      <c r="K43" s="144">
        <f t="shared" si="8"/>
        <v>0</v>
      </c>
      <c r="P43" s="95" t="s">
        <v>19</v>
      </c>
      <c r="Q43" s="87" t="s">
        <v>277</v>
      </c>
      <c r="R43" s="87">
        <v>1</v>
      </c>
    </row>
    <row r="44" spans="1:18" x14ac:dyDescent="0.25">
      <c r="A44" s="62" t="s">
        <v>9</v>
      </c>
      <c r="B44" s="62" t="s">
        <v>215</v>
      </c>
      <c r="C44" s="63">
        <f t="shared" si="2"/>
        <v>0</v>
      </c>
      <c r="D44" s="64">
        <f t="shared" si="9"/>
        <v>0</v>
      </c>
      <c r="E44" s="3">
        <f t="shared" si="10"/>
        <v>0</v>
      </c>
      <c r="F44" s="3">
        <f t="shared" si="11"/>
        <v>0</v>
      </c>
      <c r="G44" s="3">
        <f t="shared" si="12"/>
        <v>0</v>
      </c>
      <c r="H44" s="94">
        <f t="shared" si="5"/>
        <v>0</v>
      </c>
      <c r="I44" s="144">
        <f t="shared" si="6"/>
        <v>0</v>
      </c>
      <c r="J44" s="94">
        <f t="shared" si="7"/>
        <v>0</v>
      </c>
      <c r="K44" s="144">
        <f t="shared" si="8"/>
        <v>0</v>
      </c>
      <c r="P44" s="95" t="s">
        <v>315</v>
      </c>
      <c r="R44" s="87">
        <v>1</v>
      </c>
    </row>
    <row r="45" spans="1:18" x14ac:dyDescent="0.25">
      <c r="A45" s="62" t="s">
        <v>9</v>
      </c>
      <c r="B45" s="62" t="s">
        <v>216</v>
      </c>
      <c r="C45" s="63">
        <f t="shared" si="2"/>
        <v>0</v>
      </c>
      <c r="D45" s="64">
        <f t="shared" si="9"/>
        <v>0</v>
      </c>
      <c r="E45" s="3">
        <f t="shared" si="10"/>
        <v>0</v>
      </c>
      <c r="F45" s="3">
        <f t="shared" si="11"/>
        <v>0</v>
      </c>
      <c r="G45" s="3">
        <f t="shared" si="12"/>
        <v>0</v>
      </c>
      <c r="H45" s="94">
        <f t="shared" si="5"/>
        <v>0</v>
      </c>
      <c r="I45" s="144">
        <f t="shared" si="6"/>
        <v>0</v>
      </c>
      <c r="J45" s="94">
        <f t="shared" si="7"/>
        <v>0</v>
      </c>
      <c r="K45" s="144">
        <f t="shared" si="8"/>
        <v>0</v>
      </c>
      <c r="P45" s="95" t="s">
        <v>20</v>
      </c>
      <c r="Q45" s="87" t="s">
        <v>278</v>
      </c>
      <c r="R45" s="87">
        <v>2</v>
      </c>
    </row>
    <row r="46" spans="1:18" x14ac:dyDescent="0.25">
      <c r="A46" s="62" t="s">
        <v>9</v>
      </c>
      <c r="B46" s="62" t="s">
        <v>217</v>
      </c>
      <c r="C46" s="63">
        <f t="shared" si="2"/>
        <v>0</v>
      </c>
      <c r="D46" s="64">
        <f t="shared" si="9"/>
        <v>0</v>
      </c>
      <c r="E46" s="3">
        <f t="shared" si="10"/>
        <v>0</v>
      </c>
      <c r="F46" s="3">
        <f t="shared" si="11"/>
        <v>0</v>
      </c>
      <c r="G46" s="3">
        <f t="shared" si="12"/>
        <v>0</v>
      </c>
      <c r="H46" s="94">
        <f t="shared" si="5"/>
        <v>0</v>
      </c>
      <c r="I46" s="144">
        <f t="shared" si="6"/>
        <v>0</v>
      </c>
      <c r="J46" s="94">
        <f t="shared" si="7"/>
        <v>0</v>
      </c>
      <c r="K46" s="144">
        <f t="shared" si="8"/>
        <v>0</v>
      </c>
      <c r="P46" s="95" t="s">
        <v>316</v>
      </c>
      <c r="R46" s="87">
        <v>2</v>
      </c>
    </row>
    <row r="47" spans="1:18" x14ac:dyDescent="0.25">
      <c r="A47" s="62" t="s">
        <v>9</v>
      </c>
      <c r="B47" s="62" t="s">
        <v>218</v>
      </c>
      <c r="C47" s="63">
        <f t="shared" si="2"/>
        <v>0</v>
      </c>
      <c r="D47" s="64">
        <f t="shared" si="9"/>
        <v>0</v>
      </c>
      <c r="E47" s="3">
        <f t="shared" si="10"/>
        <v>0</v>
      </c>
      <c r="F47" s="3">
        <f t="shared" si="11"/>
        <v>0</v>
      </c>
      <c r="G47" s="3">
        <f t="shared" si="12"/>
        <v>0</v>
      </c>
      <c r="H47" s="94">
        <f t="shared" si="5"/>
        <v>0</v>
      </c>
      <c r="I47" s="144">
        <f t="shared" si="6"/>
        <v>0</v>
      </c>
      <c r="J47" s="94">
        <f t="shared" si="7"/>
        <v>0</v>
      </c>
      <c r="K47" s="144">
        <f t="shared" si="8"/>
        <v>0</v>
      </c>
      <c r="P47" s="95" t="s">
        <v>23</v>
      </c>
      <c r="Q47" s="87" t="s">
        <v>282</v>
      </c>
      <c r="R47" s="87">
        <v>2</v>
      </c>
    </row>
    <row r="48" spans="1:18" x14ac:dyDescent="0.25">
      <c r="A48" s="62" t="s">
        <v>10</v>
      </c>
      <c r="B48" s="62" t="s">
        <v>219</v>
      </c>
      <c r="C48" s="63">
        <f t="shared" si="2"/>
        <v>0</v>
      </c>
      <c r="D48" s="64">
        <f t="shared" si="9"/>
        <v>0</v>
      </c>
      <c r="E48" s="3">
        <f t="shared" si="10"/>
        <v>0</v>
      </c>
      <c r="F48" s="3">
        <f t="shared" si="11"/>
        <v>0</v>
      </c>
      <c r="G48" s="3">
        <f t="shared" si="12"/>
        <v>0</v>
      </c>
      <c r="H48" s="94">
        <f t="shared" si="5"/>
        <v>0</v>
      </c>
      <c r="I48" s="144">
        <f t="shared" si="6"/>
        <v>0</v>
      </c>
      <c r="J48" s="94">
        <f t="shared" si="7"/>
        <v>0</v>
      </c>
      <c r="K48" s="144">
        <f t="shared" si="8"/>
        <v>0</v>
      </c>
      <c r="Q48" s="87" t="s">
        <v>283</v>
      </c>
      <c r="R48" s="87">
        <v>131</v>
      </c>
    </row>
    <row r="49" spans="1:18" x14ac:dyDescent="0.25">
      <c r="A49" s="62" t="s">
        <v>10</v>
      </c>
      <c r="B49" s="62" t="s">
        <v>220</v>
      </c>
      <c r="C49" s="63">
        <f t="shared" si="2"/>
        <v>0</v>
      </c>
      <c r="D49" s="64">
        <f t="shared" si="9"/>
        <v>0</v>
      </c>
      <c r="E49" s="3">
        <f t="shared" si="10"/>
        <v>0</v>
      </c>
      <c r="F49" s="3">
        <f t="shared" si="11"/>
        <v>0</v>
      </c>
      <c r="G49" s="3">
        <f t="shared" si="12"/>
        <v>0</v>
      </c>
      <c r="H49" s="94">
        <f t="shared" si="5"/>
        <v>0</v>
      </c>
      <c r="I49" s="144">
        <f t="shared" si="6"/>
        <v>0</v>
      </c>
      <c r="J49" s="94">
        <f t="shared" si="7"/>
        <v>0</v>
      </c>
      <c r="K49" s="144">
        <f t="shared" si="8"/>
        <v>0</v>
      </c>
      <c r="Q49" s="87" t="s">
        <v>284</v>
      </c>
      <c r="R49" s="87">
        <v>12</v>
      </c>
    </row>
    <row r="50" spans="1:18" x14ac:dyDescent="0.25">
      <c r="A50" s="62" t="s">
        <v>10</v>
      </c>
      <c r="B50" s="62" t="s">
        <v>221</v>
      </c>
      <c r="C50" s="63">
        <f t="shared" si="2"/>
        <v>0</v>
      </c>
      <c r="D50" s="64">
        <f t="shared" si="9"/>
        <v>0</v>
      </c>
      <c r="E50" s="3">
        <f t="shared" si="10"/>
        <v>0</v>
      </c>
      <c r="F50" s="3">
        <f t="shared" si="11"/>
        <v>0</v>
      </c>
      <c r="G50" s="3">
        <f t="shared" si="12"/>
        <v>0</v>
      </c>
      <c r="H50" s="94">
        <f t="shared" si="5"/>
        <v>0</v>
      </c>
      <c r="I50" s="144">
        <f t="shared" si="6"/>
        <v>0</v>
      </c>
      <c r="J50" s="94">
        <f t="shared" si="7"/>
        <v>0</v>
      </c>
      <c r="K50" s="144">
        <f t="shared" si="8"/>
        <v>0</v>
      </c>
      <c r="Q50" s="87" t="s">
        <v>285</v>
      </c>
      <c r="R50" s="87">
        <v>2</v>
      </c>
    </row>
    <row r="51" spans="1:18" x14ac:dyDescent="0.25">
      <c r="A51" s="62" t="s">
        <v>10</v>
      </c>
      <c r="B51" s="62" t="s">
        <v>222</v>
      </c>
      <c r="C51" s="63">
        <f t="shared" si="2"/>
        <v>0</v>
      </c>
      <c r="D51" s="64">
        <f t="shared" si="9"/>
        <v>0</v>
      </c>
      <c r="E51" s="3">
        <f t="shared" si="10"/>
        <v>0</v>
      </c>
      <c r="F51" s="3">
        <f t="shared" si="11"/>
        <v>0</v>
      </c>
      <c r="G51" s="3">
        <f t="shared" si="12"/>
        <v>0</v>
      </c>
      <c r="H51" s="94">
        <f t="shared" si="5"/>
        <v>0</v>
      </c>
      <c r="I51" s="144">
        <f t="shared" si="6"/>
        <v>0</v>
      </c>
      <c r="J51" s="94">
        <f t="shared" si="7"/>
        <v>0</v>
      </c>
      <c r="K51" s="144">
        <f t="shared" si="8"/>
        <v>0</v>
      </c>
      <c r="Q51" s="87" t="s">
        <v>287</v>
      </c>
      <c r="R51" s="87">
        <v>51</v>
      </c>
    </row>
    <row r="52" spans="1:18" x14ac:dyDescent="0.25">
      <c r="A52" s="62" t="s">
        <v>10</v>
      </c>
      <c r="B52" s="62" t="s">
        <v>291</v>
      </c>
      <c r="C52" s="63">
        <f t="shared" si="2"/>
        <v>0</v>
      </c>
      <c r="D52" s="64">
        <f t="shared" si="9"/>
        <v>0</v>
      </c>
      <c r="E52" s="3">
        <f t="shared" si="10"/>
        <v>0</v>
      </c>
      <c r="F52" s="3">
        <f t="shared" si="11"/>
        <v>0</v>
      </c>
      <c r="G52" s="3">
        <f t="shared" si="12"/>
        <v>0</v>
      </c>
      <c r="H52" s="94">
        <f t="shared" si="5"/>
        <v>0</v>
      </c>
      <c r="I52" s="144">
        <f t="shared" si="6"/>
        <v>0</v>
      </c>
      <c r="J52" s="94">
        <f t="shared" si="7"/>
        <v>0</v>
      </c>
      <c r="K52" s="144">
        <f t="shared" si="8"/>
        <v>0</v>
      </c>
      <c r="Q52" s="87" t="s">
        <v>288</v>
      </c>
      <c r="R52" s="87">
        <v>43</v>
      </c>
    </row>
    <row r="53" spans="1:18" x14ac:dyDescent="0.25">
      <c r="A53" s="62" t="s">
        <v>11</v>
      </c>
      <c r="B53" s="62" t="s">
        <v>223</v>
      </c>
      <c r="C53" s="63">
        <f t="shared" si="2"/>
        <v>5</v>
      </c>
      <c r="D53" s="64">
        <f t="shared" si="9"/>
        <v>2</v>
      </c>
      <c r="E53" s="3">
        <f t="shared" si="10"/>
        <v>0</v>
      </c>
      <c r="F53" s="3">
        <f t="shared" si="11"/>
        <v>0</v>
      </c>
      <c r="G53" s="3">
        <f t="shared" si="12"/>
        <v>2</v>
      </c>
      <c r="H53" s="94">
        <f t="shared" si="5"/>
        <v>2</v>
      </c>
      <c r="I53" s="144">
        <f t="shared" si="6"/>
        <v>1</v>
      </c>
      <c r="J53" s="94">
        <f t="shared" si="7"/>
        <v>1</v>
      </c>
      <c r="K53" s="144">
        <f t="shared" si="8"/>
        <v>1</v>
      </c>
      <c r="Q53" s="87" t="s">
        <v>289</v>
      </c>
      <c r="R53" s="87">
        <v>3</v>
      </c>
    </row>
    <row r="54" spans="1:18" x14ac:dyDescent="0.25">
      <c r="A54" s="62" t="s">
        <v>11</v>
      </c>
      <c r="B54" s="62" t="s">
        <v>224</v>
      </c>
      <c r="C54" s="63">
        <f t="shared" si="2"/>
        <v>1</v>
      </c>
      <c r="D54" s="64">
        <f t="shared" si="9"/>
        <v>1</v>
      </c>
      <c r="E54" s="3">
        <f t="shared" si="10"/>
        <v>0</v>
      </c>
      <c r="F54" s="3">
        <f t="shared" si="11"/>
        <v>0</v>
      </c>
      <c r="G54" s="3">
        <f t="shared" si="12"/>
        <v>1</v>
      </c>
      <c r="H54" s="94">
        <f t="shared" si="5"/>
        <v>1</v>
      </c>
      <c r="I54" s="144">
        <f t="shared" si="6"/>
        <v>0</v>
      </c>
      <c r="J54" s="94">
        <f t="shared" si="7"/>
        <v>0</v>
      </c>
      <c r="K54" s="144">
        <f t="shared" si="8"/>
        <v>1</v>
      </c>
      <c r="Q54" s="87" t="s">
        <v>290</v>
      </c>
      <c r="R54" s="87">
        <v>43</v>
      </c>
    </row>
    <row r="55" spans="1:18" x14ac:dyDescent="0.25">
      <c r="A55" s="62" t="s">
        <v>11</v>
      </c>
      <c r="B55" s="62" t="s">
        <v>225</v>
      </c>
      <c r="C55" s="63">
        <f t="shared" si="2"/>
        <v>2</v>
      </c>
      <c r="D55" s="64">
        <f t="shared" si="9"/>
        <v>1</v>
      </c>
      <c r="E55" s="3">
        <f t="shared" si="10"/>
        <v>0</v>
      </c>
      <c r="F55" s="3">
        <f t="shared" si="11"/>
        <v>0</v>
      </c>
      <c r="G55" s="3">
        <f t="shared" si="12"/>
        <v>1</v>
      </c>
      <c r="H55" s="94">
        <f t="shared" si="5"/>
        <v>1</v>
      </c>
      <c r="I55" s="144">
        <f t="shared" si="6"/>
        <v>0</v>
      </c>
      <c r="J55" s="94">
        <f t="shared" si="7"/>
        <v>0</v>
      </c>
      <c r="K55" s="144">
        <f t="shared" si="8"/>
        <v>1</v>
      </c>
      <c r="P55" s="95" t="s">
        <v>311</v>
      </c>
      <c r="R55" s="87">
        <v>287</v>
      </c>
    </row>
    <row r="56" spans="1:18" x14ac:dyDescent="0.25">
      <c r="A56" s="62" t="s">
        <v>11</v>
      </c>
      <c r="B56" s="62" t="s">
        <v>226</v>
      </c>
      <c r="C56" s="63">
        <f t="shared" si="2"/>
        <v>2</v>
      </c>
      <c r="D56" s="64">
        <f t="shared" si="9"/>
        <v>1</v>
      </c>
      <c r="E56" s="3">
        <f t="shared" si="10"/>
        <v>0</v>
      </c>
      <c r="F56" s="3">
        <f t="shared" si="11"/>
        <v>0</v>
      </c>
      <c r="G56" s="3">
        <f t="shared" si="12"/>
        <v>1</v>
      </c>
      <c r="H56" s="94">
        <f t="shared" si="5"/>
        <v>1</v>
      </c>
      <c r="I56" s="144">
        <f t="shared" si="6"/>
        <v>0</v>
      </c>
      <c r="J56" s="94">
        <f t="shared" si="7"/>
        <v>0</v>
      </c>
      <c r="K56" s="144">
        <f t="shared" si="8"/>
        <v>1</v>
      </c>
      <c r="P56" s="95" t="s">
        <v>75</v>
      </c>
      <c r="R56" s="87">
        <v>619</v>
      </c>
    </row>
    <row r="57" spans="1:18" x14ac:dyDescent="0.25">
      <c r="A57" s="62" t="s">
        <v>11</v>
      </c>
      <c r="B57" s="62" t="s">
        <v>227</v>
      </c>
      <c r="C57" s="63">
        <f t="shared" si="2"/>
        <v>8</v>
      </c>
      <c r="D57" s="64">
        <f t="shared" si="9"/>
        <v>1</v>
      </c>
      <c r="E57" s="3">
        <f t="shared" si="10"/>
        <v>1</v>
      </c>
      <c r="F57" s="3">
        <f t="shared" si="11"/>
        <v>0</v>
      </c>
      <c r="G57" s="3">
        <f t="shared" si="12"/>
        <v>2</v>
      </c>
      <c r="H57" s="94">
        <f t="shared" si="5"/>
        <v>2</v>
      </c>
      <c r="I57" s="144">
        <f t="shared" si="6"/>
        <v>2</v>
      </c>
      <c r="J57" s="94">
        <f t="shared" si="7"/>
        <v>1</v>
      </c>
      <c r="K57" s="144">
        <f t="shared" si="8"/>
        <v>0</v>
      </c>
    </row>
    <row r="58" spans="1:18" x14ac:dyDescent="0.25">
      <c r="A58" s="62" t="s">
        <v>11</v>
      </c>
      <c r="B58" s="62" t="s">
        <v>228</v>
      </c>
      <c r="C58" s="63">
        <f t="shared" si="2"/>
        <v>135</v>
      </c>
      <c r="D58" s="64">
        <f t="shared" si="9"/>
        <v>20</v>
      </c>
      <c r="E58" s="3">
        <f t="shared" si="10"/>
        <v>12</v>
      </c>
      <c r="F58" s="3">
        <f t="shared" si="11"/>
        <v>2</v>
      </c>
      <c r="G58" s="3">
        <f t="shared" si="12"/>
        <v>34</v>
      </c>
      <c r="H58" s="94">
        <f t="shared" si="5"/>
        <v>34</v>
      </c>
      <c r="I58" s="144">
        <f t="shared" si="6"/>
        <v>34</v>
      </c>
      <c r="J58" s="94">
        <f t="shared" si="7"/>
        <v>20</v>
      </c>
      <c r="K58" s="144">
        <f t="shared" si="8"/>
        <v>0</v>
      </c>
    </row>
    <row r="59" spans="1:18" x14ac:dyDescent="0.25">
      <c r="A59" s="62" t="s">
        <v>11</v>
      </c>
      <c r="B59" s="62" t="s">
        <v>229</v>
      </c>
      <c r="C59" s="63">
        <f t="shared" si="2"/>
        <v>56</v>
      </c>
      <c r="D59" s="64">
        <f t="shared" si="9"/>
        <v>8</v>
      </c>
      <c r="E59" s="3">
        <f t="shared" si="10"/>
        <v>5</v>
      </c>
      <c r="F59" s="3">
        <f t="shared" si="11"/>
        <v>1</v>
      </c>
      <c r="G59" s="3">
        <f t="shared" si="12"/>
        <v>14</v>
      </c>
      <c r="H59" s="94">
        <f t="shared" si="5"/>
        <v>14</v>
      </c>
      <c r="I59" s="144">
        <f t="shared" si="6"/>
        <v>14</v>
      </c>
      <c r="J59" s="94">
        <f t="shared" si="7"/>
        <v>8</v>
      </c>
      <c r="K59" s="144">
        <f t="shared" si="8"/>
        <v>0</v>
      </c>
    </row>
    <row r="60" spans="1:18" x14ac:dyDescent="0.25">
      <c r="A60" s="62" t="s">
        <v>11</v>
      </c>
      <c r="B60" s="62" t="s">
        <v>230</v>
      </c>
      <c r="C60" s="63">
        <f t="shared" si="2"/>
        <v>1</v>
      </c>
      <c r="D60" s="64">
        <f t="shared" si="9"/>
        <v>1</v>
      </c>
      <c r="E60" s="3">
        <f t="shared" si="10"/>
        <v>0</v>
      </c>
      <c r="F60" s="3">
        <f t="shared" si="11"/>
        <v>0</v>
      </c>
      <c r="G60" s="3">
        <f t="shared" si="12"/>
        <v>1</v>
      </c>
      <c r="H60" s="94">
        <f t="shared" si="5"/>
        <v>1</v>
      </c>
      <c r="I60" s="144">
        <f t="shared" si="6"/>
        <v>0</v>
      </c>
      <c r="J60" s="94">
        <f t="shared" si="7"/>
        <v>0</v>
      </c>
      <c r="K60" s="144">
        <f t="shared" si="8"/>
        <v>1</v>
      </c>
    </row>
    <row r="61" spans="1:18" x14ac:dyDescent="0.25">
      <c r="A61" s="62" t="s">
        <v>12</v>
      </c>
      <c r="B61" s="62" t="s">
        <v>231</v>
      </c>
      <c r="C61" s="63">
        <f t="shared" si="2"/>
        <v>0</v>
      </c>
      <c r="D61" s="64">
        <f t="shared" si="9"/>
        <v>0</v>
      </c>
      <c r="E61" s="3">
        <f t="shared" si="10"/>
        <v>0</v>
      </c>
      <c r="F61" s="3">
        <f t="shared" si="11"/>
        <v>0</v>
      </c>
      <c r="G61" s="3">
        <f t="shared" si="12"/>
        <v>0</v>
      </c>
      <c r="H61" s="94">
        <f t="shared" si="5"/>
        <v>0</v>
      </c>
      <c r="I61" s="144">
        <f t="shared" si="6"/>
        <v>0</v>
      </c>
      <c r="J61" s="94">
        <f t="shared" si="7"/>
        <v>0</v>
      </c>
      <c r="K61" s="144">
        <f t="shared" si="8"/>
        <v>0</v>
      </c>
    </row>
    <row r="62" spans="1:18" x14ac:dyDescent="0.25">
      <c r="A62" s="62" t="s">
        <v>12</v>
      </c>
      <c r="B62" s="62" t="s">
        <v>232</v>
      </c>
      <c r="C62" s="63">
        <f t="shared" si="2"/>
        <v>0</v>
      </c>
      <c r="D62" s="64">
        <f t="shared" si="9"/>
        <v>0</v>
      </c>
      <c r="E62" s="3">
        <f t="shared" si="10"/>
        <v>0</v>
      </c>
      <c r="F62" s="3">
        <f t="shared" si="11"/>
        <v>0</v>
      </c>
      <c r="G62" s="3">
        <f t="shared" si="12"/>
        <v>0</v>
      </c>
      <c r="H62" s="94">
        <f t="shared" si="5"/>
        <v>0</v>
      </c>
      <c r="I62" s="144">
        <f t="shared" si="6"/>
        <v>0</v>
      </c>
      <c r="J62" s="94">
        <f t="shared" si="7"/>
        <v>0</v>
      </c>
      <c r="K62" s="144">
        <f t="shared" si="8"/>
        <v>0</v>
      </c>
    </row>
    <row r="63" spans="1:18" x14ac:dyDescent="0.25">
      <c r="A63" s="62" t="s">
        <v>12</v>
      </c>
      <c r="B63" s="62" t="s">
        <v>233</v>
      </c>
      <c r="C63" s="63">
        <f t="shared" si="2"/>
        <v>0</v>
      </c>
      <c r="D63" s="64">
        <f t="shared" si="9"/>
        <v>0</v>
      </c>
      <c r="E63" s="3">
        <f t="shared" si="10"/>
        <v>0</v>
      </c>
      <c r="F63" s="3">
        <f t="shared" si="11"/>
        <v>0</v>
      </c>
      <c r="G63" s="3">
        <f t="shared" si="12"/>
        <v>0</v>
      </c>
      <c r="H63" s="94">
        <f t="shared" si="5"/>
        <v>0</v>
      </c>
      <c r="I63" s="144">
        <f t="shared" si="6"/>
        <v>0</v>
      </c>
      <c r="J63" s="94">
        <f t="shared" si="7"/>
        <v>0</v>
      </c>
      <c r="K63" s="144">
        <f t="shared" si="8"/>
        <v>0</v>
      </c>
    </row>
    <row r="64" spans="1:18" x14ac:dyDescent="0.25">
      <c r="A64" s="62" t="s">
        <v>12</v>
      </c>
      <c r="B64" s="62" t="s">
        <v>234</v>
      </c>
      <c r="C64" s="63">
        <f t="shared" si="2"/>
        <v>0</v>
      </c>
      <c r="D64" s="64">
        <f t="shared" si="9"/>
        <v>0</v>
      </c>
      <c r="E64" s="3">
        <f t="shared" si="10"/>
        <v>0</v>
      </c>
      <c r="F64" s="3">
        <f t="shared" si="11"/>
        <v>0</v>
      </c>
      <c r="G64" s="3">
        <f t="shared" si="12"/>
        <v>0</v>
      </c>
      <c r="H64" s="94">
        <f t="shared" si="5"/>
        <v>0</v>
      </c>
      <c r="I64" s="144">
        <f t="shared" si="6"/>
        <v>0</v>
      </c>
      <c r="J64" s="94">
        <f t="shared" si="7"/>
        <v>0</v>
      </c>
      <c r="K64" s="144">
        <f t="shared" si="8"/>
        <v>0</v>
      </c>
    </row>
    <row r="65" spans="1:11" x14ac:dyDescent="0.25">
      <c r="A65" s="62" t="s">
        <v>12</v>
      </c>
      <c r="B65" s="62" t="s">
        <v>235</v>
      </c>
      <c r="C65" s="63">
        <f t="shared" si="2"/>
        <v>0</v>
      </c>
      <c r="D65" s="64">
        <f t="shared" si="9"/>
        <v>0</v>
      </c>
      <c r="E65" s="3">
        <f t="shared" si="10"/>
        <v>0</v>
      </c>
      <c r="F65" s="3">
        <f t="shared" si="11"/>
        <v>0</v>
      </c>
      <c r="G65" s="3">
        <f t="shared" si="12"/>
        <v>0</v>
      </c>
      <c r="H65" s="94">
        <f t="shared" si="5"/>
        <v>0</v>
      </c>
      <c r="I65" s="144">
        <f t="shared" si="6"/>
        <v>0</v>
      </c>
      <c r="J65" s="94">
        <f t="shared" si="7"/>
        <v>0</v>
      </c>
      <c r="K65" s="144">
        <f t="shared" si="8"/>
        <v>0</v>
      </c>
    </row>
    <row r="66" spans="1:11" x14ac:dyDescent="0.25">
      <c r="A66" s="62" t="s">
        <v>13</v>
      </c>
      <c r="B66" s="62" t="s">
        <v>236</v>
      </c>
      <c r="C66" s="63">
        <f t="shared" si="2"/>
        <v>0</v>
      </c>
      <c r="D66" s="64">
        <f t="shared" si="9"/>
        <v>0</v>
      </c>
      <c r="E66" s="3">
        <f t="shared" si="10"/>
        <v>0</v>
      </c>
      <c r="F66" s="3">
        <f t="shared" si="11"/>
        <v>0</v>
      </c>
      <c r="G66" s="3">
        <f t="shared" si="12"/>
        <v>0</v>
      </c>
      <c r="H66" s="94">
        <f t="shared" si="5"/>
        <v>0</v>
      </c>
      <c r="I66" s="144">
        <f t="shared" si="6"/>
        <v>0</v>
      </c>
      <c r="J66" s="94">
        <f t="shared" si="7"/>
        <v>0</v>
      </c>
      <c r="K66" s="144">
        <f t="shared" si="8"/>
        <v>0</v>
      </c>
    </row>
    <row r="67" spans="1:11" x14ac:dyDescent="0.25">
      <c r="A67" s="62" t="s">
        <v>13</v>
      </c>
      <c r="B67" s="62" t="s">
        <v>237</v>
      </c>
      <c r="C67" s="63">
        <f t="shared" si="2"/>
        <v>1</v>
      </c>
      <c r="D67" s="64">
        <f t="shared" si="9"/>
        <v>1</v>
      </c>
      <c r="E67" s="3">
        <f t="shared" si="10"/>
        <v>0</v>
      </c>
      <c r="F67" s="3">
        <f t="shared" si="11"/>
        <v>0</v>
      </c>
      <c r="G67" s="3">
        <f t="shared" si="12"/>
        <v>1</v>
      </c>
      <c r="H67" s="94">
        <f t="shared" si="5"/>
        <v>1</v>
      </c>
      <c r="I67" s="144">
        <f t="shared" si="6"/>
        <v>0</v>
      </c>
      <c r="J67" s="94">
        <f t="shared" si="7"/>
        <v>0</v>
      </c>
      <c r="K67" s="144">
        <f t="shared" si="8"/>
        <v>1</v>
      </c>
    </row>
    <row r="68" spans="1:11" x14ac:dyDescent="0.25">
      <c r="A68" s="62" t="s">
        <v>13</v>
      </c>
      <c r="B68" s="62" t="s">
        <v>238</v>
      </c>
      <c r="C68" s="63">
        <f t="shared" si="2"/>
        <v>0</v>
      </c>
      <c r="D68" s="64">
        <f t="shared" si="9"/>
        <v>0</v>
      </c>
      <c r="E68" s="3">
        <f t="shared" si="10"/>
        <v>0</v>
      </c>
      <c r="F68" s="3">
        <f t="shared" si="11"/>
        <v>0</v>
      </c>
      <c r="G68" s="3">
        <f t="shared" si="12"/>
        <v>0</v>
      </c>
      <c r="H68" s="94">
        <f t="shared" si="5"/>
        <v>0</v>
      </c>
      <c r="I68" s="144">
        <f t="shared" si="6"/>
        <v>0</v>
      </c>
      <c r="J68" s="94">
        <f t="shared" si="7"/>
        <v>0</v>
      </c>
      <c r="K68" s="144">
        <f t="shared" si="8"/>
        <v>0</v>
      </c>
    </row>
    <row r="69" spans="1:11" x14ac:dyDescent="0.25">
      <c r="A69" s="62" t="s">
        <v>13</v>
      </c>
      <c r="B69" s="62" t="s">
        <v>239</v>
      </c>
      <c r="C69" s="63">
        <f t="shared" si="2"/>
        <v>0</v>
      </c>
      <c r="D69" s="64">
        <f t="shared" si="9"/>
        <v>0</v>
      </c>
      <c r="E69" s="3">
        <f t="shared" si="10"/>
        <v>0</v>
      </c>
      <c r="F69" s="3">
        <f t="shared" si="11"/>
        <v>0</v>
      </c>
      <c r="G69" s="3">
        <f t="shared" si="12"/>
        <v>0</v>
      </c>
      <c r="H69" s="94">
        <f t="shared" si="5"/>
        <v>0</v>
      </c>
      <c r="I69" s="144">
        <f t="shared" si="6"/>
        <v>0</v>
      </c>
      <c r="J69" s="94">
        <f t="shared" si="7"/>
        <v>0</v>
      </c>
      <c r="K69" s="144">
        <f t="shared" si="8"/>
        <v>0</v>
      </c>
    </row>
    <row r="70" spans="1:11" x14ac:dyDescent="0.25">
      <c r="A70" s="62" t="s">
        <v>14</v>
      </c>
      <c r="B70" s="62" t="s">
        <v>293</v>
      </c>
      <c r="C70" s="63">
        <f t="shared" si="2"/>
        <v>0</v>
      </c>
      <c r="D70" s="64">
        <f t="shared" si="9"/>
        <v>0</v>
      </c>
      <c r="E70" s="3">
        <f t="shared" si="10"/>
        <v>0</v>
      </c>
      <c r="F70" s="3">
        <f t="shared" si="11"/>
        <v>0</v>
      </c>
      <c r="G70" s="3">
        <f t="shared" si="12"/>
        <v>0</v>
      </c>
      <c r="H70" s="94">
        <f t="shared" si="5"/>
        <v>0</v>
      </c>
      <c r="I70" s="144">
        <f t="shared" si="6"/>
        <v>0</v>
      </c>
      <c r="J70" s="94">
        <f t="shared" si="7"/>
        <v>0</v>
      </c>
      <c r="K70" s="144">
        <f t="shared" si="8"/>
        <v>0</v>
      </c>
    </row>
    <row r="71" spans="1:11" x14ac:dyDescent="0.25">
      <c r="A71" s="62" t="s">
        <v>14</v>
      </c>
      <c r="B71" s="62" t="s">
        <v>294</v>
      </c>
      <c r="C71" s="63">
        <f t="shared" ref="C71:C122" si="13">SUMIFS(R:R,Q:Q,B71)</f>
        <v>0</v>
      </c>
      <c r="D71" s="64">
        <f t="shared" si="9"/>
        <v>0</v>
      </c>
      <c r="E71" s="3">
        <f t="shared" si="10"/>
        <v>0</v>
      </c>
      <c r="F71" s="3">
        <f t="shared" si="11"/>
        <v>0</v>
      </c>
      <c r="G71" s="3">
        <f t="shared" si="12"/>
        <v>0</v>
      </c>
      <c r="H71" s="94">
        <f t="shared" ref="H71:H122" si="14">ROUNDUP((C71*$E$125),0)</f>
        <v>0</v>
      </c>
      <c r="I71" s="144">
        <f t="shared" ref="I71:I122" si="15">J71+E71+F71</f>
        <v>0</v>
      </c>
      <c r="J71" s="94">
        <f t="shared" ref="J71:J122" si="16">ROUND((C71*0.6*$E$125),0)</f>
        <v>0</v>
      </c>
      <c r="K71" s="144">
        <f t="shared" ref="K71:K122" si="17">H71-I71</f>
        <v>0</v>
      </c>
    </row>
    <row r="72" spans="1:11" x14ac:dyDescent="0.25">
      <c r="A72" s="62" t="s">
        <v>14</v>
      </c>
      <c r="B72" s="62" t="s">
        <v>240</v>
      </c>
      <c r="C72" s="63">
        <f t="shared" si="13"/>
        <v>3</v>
      </c>
      <c r="D72" s="64">
        <f t="shared" si="9"/>
        <v>1</v>
      </c>
      <c r="E72" s="3">
        <f t="shared" si="10"/>
        <v>0</v>
      </c>
      <c r="F72" s="3">
        <f t="shared" si="11"/>
        <v>0</v>
      </c>
      <c r="G72" s="3">
        <f t="shared" si="12"/>
        <v>1</v>
      </c>
      <c r="H72" s="94">
        <f t="shared" si="14"/>
        <v>1</v>
      </c>
      <c r="I72" s="144">
        <f t="shared" si="15"/>
        <v>0</v>
      </c>
      <c r="J72" s="94">
        <f t="shared" si="16"/>
        <v>0</v>
      </c>
      <c r="K72" s="144">
        <f t="shared" si="17"/>
        <v>1</v>
      </c>
    </row>
    <row r="73" spans="1:11" x14ac:dyDescent="0.25">
      <c r="A73" s="62" t="s">
        <v>14</v>
      </c>
      <c r="B73" s="62" t="s">
        <v>241</v>
      </c>
      <c r="C73" s="63">
        <f t="shared" si="13"/>
        <v>0</v>
      </c>
      <c r="D73" s="64">
        <f t="shared" si="9"/>
        <v>0</v>
      </c>
      <c r="E73" s="3">
        <f t="shared" si="10"/>
        <v>0</v>
      </c>
      <c r="F73" s="3">
        <f t="shared" si="11"/>
        <v>0</v>
      </c>
      <c r="G73" s="3">
        <f t="shared" si="12"/>
        <v>0</v>
      </c>
      <c r="H73" s="94">
        <f t="shared" si="14"/>
        <v>0</v>
      </c>
      <c r="I73" s="144">
        <f t="shared" si="15"/>
        <v>0</v>
      </c>
      <c r="J73" s="94">
        <f t="shared" si="16"/>
        <v>0</v>
      </c>
      <c r="K73" s="144">
        <f t="shared" si="17"/>
        <v>0</v>
      </c>
    </row>
    <row r="74" spans="1:11" x14ac:dyDescent="0.25">
      <c r="A74" s="62" t="s">
        <v>14</v>
      </c>
      <c r="B74" s="62" t="s">
        <v>242</v>
      </c>
      <c r="C74" s="63">
        <f t="shared" si="13"/>
        <v>0</v>
      </c>
      <c r="D74" s="64">
        <f t="shared" si="9"/>
        <v>0</v>
      </c>
      <c r="E74" s="3">
        <f t="shared" si="10"/>
        <v>0</v>
      </c>
      <c r="F74" s="3">
        <f t="shared" si="11"/>
        <v>0</v>
      </c>
      <c r="G74" s="3">
        <f t="shared" si="12"/>
        <v>0</v>
      </c>
      <c r="H74" s="94">
        <f t="shared" si="14"/>
        <v>0</v>
      </c>
      <c r="I74" s="144">
        <f t="shared" si="15"/>
        <v>0</v>
      </c>
      <c r="J74" s="94">
        <f t="shared" si="16"/>
        <v>0</v>
      </c>
      <c r="K74" s="144">
        <f t="shared" si="17"/>
        <v>0</v>
      </c>
    </row>
    <row r="75" spans="1:11" x14ac:dyDescent="0.25">
      <c r="A75" s="62" t="s">
        <v>14</v>
      </c>
      <c r="B75" s="62" t="s">
        <v>243</v>
      </c>
      <c r="C75" s="63">
        <f t="shared" si="13"/>
        <v>1</v>
      </c>
      <c r="D75" s="64">
        <f t="shared" si="9"/>
        <v>1</v>
      </c>
      <c r="E75" s="3">
        <f t="shared" si="10"/>
        <v>0</v>
      </c>
      <c r="F75" s="3">
        <f t="shared" si="11"/>
        <v>0</v>
      </c>
      <c r="G75" s="3">
        <f t="shared" si="12"/>
        <v>1</v>
      </c>
      <c r="H75" s="94">
        <f t="shared" si="14"/>
        <v>1</v>
      </c>
      <c r="I75" s="144">
        <f t="shared" si="15"/>
        <v>0</v>
      </c>
      <c r="J75" s="94">
        <f t="shared" si="16"/>
        <v>0</v>
      </c>
      <c r="K75" s="144">
        <f t="shared" si="17"/>
        <v>1</v>
      </c>
    </row>
    <row r="76" spans="1:11" x14ac:dyDescent="0.25">
      <c r="A76" s="62" t="s">
        <v>14</v>
      </c>
      <c r="B76" s="62" t="s">
        <v>244</v>
      </c>
      <c r="C76" s="63">
        <f t="shared" si="13"/>
        <v>1</v>
      </c>
      <c r="D76" s="64">
        <f t="shared" si="9"/>
        <v>1</v>
      </c>
      <c r="E76" s="3">
        <f t="shared" si="10"/>
        <v>0</v>
      </c>
      <c r="F76" s="3">
        <f t="shared" si="11"/>
        <v>0</v>
      </c>
      <c r="G76" s="3">
        <f t="shared" si="12"/>
        <v>1</v>
      </c>
      <c r="H76" s="94">
        <f t="shared" si="14"/>
        <v>1</v>
      </c>
      <c r="I76" s="144">
        <f t="shared" si="15"/>
        <v>0</v>
      </c>
      <c r="J76" s="94">
        <f t="shared" si="16"/>
        <v>0</v>
      </c>
      <c r="K76" s="144">
        <f t="shared" si="17"/>
        <v>1</v>
      </c>
    </row>
    <row r="77" spans="1:11" x14ac:dyDescent="0.25">
      <c r="A77" s="62" t="s">
        <v>14</v>
      </c>
      <c r="B77" s="62" t="s">
        <v>245</v>
      </c>
      <c r="C77" s="63">
        <f t="shared" si="13"/>
        <v>2</v>
      </c>
      <c r="D77" s="64">
        <f t="shared" si="9"/>
        <v>1</v>
      </c>
      <c r="E77" s="3">
        <f t="shared" si="10"/>
        <v>0</v>
      </c>
      <c r="F77" s="3">
        <f t="shared" si="11"/>
        <v>0</v>
      </c>
      <c r="G77" s="3">
        <f t="shared" si="12"/>
        <v>1</v>
      </c>
      <c r="H77" s="94">
        <f t="shared" si="14"/>
        <v>1</v>
      </c>
      <c r="I77" s="144">
        <f t="shared" si="15"/>
        <v>0</v>
      </c>
      <c r="J77" s="94">
        <f t="shared" si="16"/>
        <v>0</v>
      </c>
      <c r="K77" s="144">
        <f t="shared" si="17"/>
        <v>1</v>
      </c>
    </row>
    <row r="78" spans="1:11" x14ac:dyDescent="0.25">
      <c r="A78" s="62" t="s">
        <v>14</v>
      </c>
      <c r="B78" s="62" t="s">
        <v>246</v>
      </c>
      <c r="C78" s="63">
        <f t="shared" si="13"/>
        <v>1</v>
      </c>
      <c r="D78" s="64">
        <f t="shared" si="9"/>
        <v>1</v>
      </c>
      <c r="E78" s="3">
        <f t="shared" si="10"/>
        <v>0</v>
      </c>
      <c r="F78" s="3">
        <f t="shared" si="11"/>
        <v>0</v>
      </c>
      <c r="G78" s="3">
        <f t="shared" si="12"/>
        <v>1</v>
      </c>
      <c r="H78" s="94">
        <f t="shared" si="14"/>
        <v>1</v>
      </c>
      <c r="I78" s="144">
        <f t="shared" si="15"/>
        <v>0</v>
      </c>
      <c r="J78" s="94">
        <f t="shared" si="16"/>
        <v>0</v>
      </c>
      <c r="K78" s="144">
        <f t="shared" si="17"/>
        <v>1</v>
      </c>
    </row>
    <row r="79" spans="1:11" x14ac:dyDescent="0.25">
      <c r="A79" s="62" t="s">
        <v>14</v>
      </c>
      <c r="B79" s="62" t="s">
        <v>247</v>
      </c>
      <c r="C79" s="63">
        <f t="shared" si="13"/>
        <v>85</v>
      </c>
      <c r="D79" s="64">
        <f t="shared" si="9"/>
        <v>14</v>
      </c>
      <c r="E79" s="3">
        <f t="shared" si="10"/>
        <v>7</v>
      </c>
      <c r="F79" s="3">
        <f t="shared" si="11"/>
        <v>1</v>
      </c>
      <c r="G79" s="3">
        <f t="shared" si="12"/>
        <v>22</v>
      </c>
      <c r="H79" s="94">
        <f t="shared" si="14"/>
        <v>22</v>
      </c>
      <c r="I79" s="144">
        <f t="shared" si="15"/>
        <v>21</v>
      </c>
      <c r="J79" s="94">
        <f t="shared" si="16"/>
        <v>13</v>
      </c>
      <c r="K79" s="144">
        <f t="shared" si="17"/>
        <v>1</v>
      </c>
    </row>
    <row r="80" spans="1:11" x14ac:dyDescent="0.25">
      <c r="A80" s="62" t="s">
        <v>14</v>
      </c>
      <c r="B80" s="62" t="s">
        <v>248</v>
      </c>
      <c r="C80" s="63">
        <f t="shared" si="13"/>
        <v>0</v>
      </c>
      <c r="D80" s="64">
        <f t="shared" si="9"/>
        <v>0</v>
      </c>
      <c r="E80" s="3">
        <f t="shared" si="10"/>
        <v>0</v>
      </c>
      <c r="F80" s="3">
        <f t="shared" si="11"/>
        <v>0</v>
      </c>
      <c r="G80" s="3">
        <f t="shared" si="12"/>
        <v>0</v>
      </c>
      <c r="H80" s="94">
        <f t="shared" si="14"/>
        <v>0</v>
      </c>
      <c r="I80" s="144">
        <f t="shared" si="15"/>
        <v>0</v>
      </c>
      <c r="J80" s="94">
        <f t="shared" si="16"/>
        <v>0</v>
      </c>
      <c r="K80" s="144">
        <f t="shared" si="17"/>
        <v>0</v>
      </c>
    </row>
    <row r="81" spans="1:11" x14ac:dyDescent="0.25">
      <c r="A81" s="62" t="s">
        <v>14</v>
      </c>
      <c r="B81" s="62" t="s">
        <v>249</v>
      </c>
      <c r="C81" s="63">
        <f t="shared" si="13"/>
        <v>0</v>
      </c>
      <c r="D81" s="64">
        <f t="shared" si="9"/>
        <v>0</v>
      </c>
      <c r="E81" s="3">
        <f t="shared" si="10"/>
        <v>0</v>
      </c>
      <c r="F81" s="3">
        <f t="shared" si="11"/>
        <v>0</v>
      </c>
      <c r="G81" s="3">
        <f t="shared" si="12"/>
        <v>0</v>
      </c>
      <c r="H81" s="94">
        <f t="shared" si="14"/>
        <v>0</v>
      </c>
      <c r="I81" s="144">
        <f t="shared" si="15"/>
        <v>0</v>
      </c>
      <c r="J81" s="94">
        <f t="shared" si="16"/>
        <v>0</v>
      </c>
      <c r="K81" s="144">
        <f t="shared" si="17"/>
        <v>0</v>
      </c>
    </row>
    <row r="82" spans="1:11" x14ac:dyDescent="0.25">
      <c r="A82" s="62" t="s">
        <v>14</v>
      </c>
      <c r="B82" s="62" t="s">
        <v>250</v>
      </c>
      <c r="C82" s="63">
        <f t="shared" si="13"/>
        <v>0</v>
      </c>
      <c r="D82" s="64">
        <f t="shared" si="9"/>
        <v>0</v>
      </c>
      <c r="E82" s="3">
        <f t="shared" si="10"/>
        <v>0</v>
      </c>
      <c r="F82" s="3">
        <f t="shared" si="11"/>
        <v>0</v>
      </c>
      <c r="G82" s="3">
        <f t="shared" si="12"/>
        <v>0</v>
      </c>
      <c r="H82" s="94">
        <f t="shared" si="14"/>
        <v>0</v>
      </c>
      <c r="I82" s="144">
        <f t="shared" si="15"/>
        <v>0</v>
      </c>
      <c r="J82" s="94">
        <f t="shared" si="16"/>
        <v>0</v>
      </c>
      <c r="K82" s="144">
        <f t="shared" si="17"/>
        <v>0</v>
      </c>
    </row>
    <row r="83" spans="1:11" x14ac:dyDescent="0.25">
      <c r="A83" s="62" t="s">
        <v>15</v>
      </c>
      <c r="B83" s="62" t="s">
        <v>251</v>
      </c>
      <c r="C83" s="63">
        <f t="shared" si="13"/>
        <v>0</v>
      </c>
      <c r="D83" s="64">
        <f t="shared" si="9"/>
        <v>0</v>
      </c>
      <c r="E83" s="3">
        <f t="shared" si="10"/>
        <v>0</v>
      </c>
      <c r="F83" s="3">
        <f t="shared" si="11"/>
        <v>0</v>
      </c>
      <c r="G83" s="3">
        <f t="shared" si="12"/>
        <v>0</v>
      </c>
      <c r="H83" s="94">
        <f t="shared" si="14"/>
        <v>0</v>
      </c>
      <c r="I83" s="144">
        <f t="shared" si="15"/>
        <v>0</v>
      </c>
      <c r="J83" s="94">
        <f t="shared" si="16"/>
        <v>0</v>
      </c>
      <c r="K83" s="144">
        <f t="shared" si="17"/>
        <v>0</v>
      </c>
    </row>
    <row r="84" spans="1:11" x14ac:dyDescent="0.25">
      <c r="A84" s="62" t="s">
        <v>15</v>
      </c>
      <c r="B84" s="62" t="s">
        <v>252</v>
      </c>
      <c r="C84" s="63">
        <f t="shared" si="13"/>
        <v>0</v>
      </c>
      <c r="D84" s="64">
        <f t="shared" si="9"/>
        <v>0</v>
      </c>
      <c r="E84" s="3">
        <f t="shared" si="10"/>
        <v>0</v>
      </c>
      <c r="F84" s="3">
        <f t="shared" si="11"/>
        <v>0</v>
      </c>
      <c r="G84" s="3">
        <f t="shared" si="12"/>
        <v>0</v>
      </c>
      <c r="H84" s="94">
        <f t="shared" si="14"/>
        <v>0</v>
      </c>
      <c r="I84" s="144">
        <f t="shared" si="15"/>
        <v>0</v>
      </c>
      <c r="J84" s="94">
        <f t="shared" si="16"/>
        <v>0</v>
      </c>
      <c r="K84" s="144">
        <f t="shared" si="17"/>
        <v>0</v>
      </c>
    </row>
    <row r="85" spans="1:11" x14ac:dyDescent="0.25">
      <c r="A85" s="62" t="s">
        <v>15</v>
      </c>
      <c r="B85" s="62" t="s">
        <v>253</v>
      </c>
      <c r="C85" s="63">
        <f t="shared" si="13"/>
        <v>0</v>
      </c>
      <c r="D85" s="64">
        <f t="shared" si="9"/>
        <v>0</v>
      </c>
      <c r="E85" s="3">
        <f t="shared" si="10"/>
        <v>0</v>
      </c>
      <c r="F85" s="3">
        <f t="shared" si="11"/>
        <v>0</v>
      </c>
      <c r="G85" s="3">
        <f t="shared" si="12"/>
        <v>0</v>
      </c>
      <c r="H85" s="94">
        <f t="shared" si="14"/>
        <v>0</v>
      </c>
      <c r="I85" s="144">
        <f t="shared" si="15"/>
        <v>0</v>
      </c>
      <c r="J85" s="94">
        <f t="shared" si="16"/>
        <v>0</v>
      </c>
      <c r="K85" s="144">
        <f t="shared" si="17"/>
        <v>0</v>
      </c>
    </row>
    <row r="86" spans="1:11" x14ac:dyDescent="0.25">
      <c r="A86" s="62" t="s">
        <v>15</v>
      </c>
      <c r="B86" s="62" t="s">
        <v>254</v>
      </c>
      <c r="C86" s="63">
        <f t="shared" si="13"/>
        <v>0</v>
      </c>
      <c r="D86" s="64">
        <f t="shared" si="9"/>
        <v>0</v>
      </c>
      <c r="E86" s="3">
        <f t="shared" si="10"/>
        <v>0</v>
      </c>
      <c r="F86" s="3">
        <f t="shared" si="11"/>
        <v>0</v>
      </c>
      <c r="G86" s="3">
        <f t="shared" si="12"/>
        <v>0</v>
      </c>
      <c r="H86" s="94">
        <f t="shared" si="14"/>
        <v>0</v>
      </c>
      <c r="I86" s="144">
        <f t="shared" si="15"/>
        <v>0</v>
      </c>
      <c r="J86" s="94">
        <f t="shared" si="16"/>
        <v>0</v>
      </c>
      <c r="K86" s="144">
        <f t="shared" si="17"/>
        <v>0</v>
      </c>
    </row>
    <row r="87" spans="1:11" x14ac:dyDescent="0.25">
      <c r="A87" s="62" t="s">
        <v>15</v>
      </c>
      <c r="B87" s="62" t="s">
        <v>255</v>
      </c>
      <c r="C87" s="63">
        <f t="shared" si="13"/>
        <v>0</v>
      </c>
      <c r="D87" s="64">
        <f t="shared" si="9"/>
        <v>0</v>
      </c>
      <c r="E87" s="3">
        <f t="shared" si="10"/>
        <v>0</v>
      </c>
      <c r="F87" s="3">
        <f t="shared" si="11"/>
        <v>0</v>
      </c>
      <c r="G87" s="3">
        <f t="shared" si="12"/>
        <v>0</v>
      </c>
      <c r="H87" s="94">
        <f t="shared" si="14"/>
        <v>0</v>
      </c>
      <c r="I87" s="144">
        <f t="shared" si="15"/>
        <v>0</v>
      </c>
      <c r="J87" s="94">
        <f t="shared" si="16"/>
        <v>0</v>
      </c>
      <c r="K87" s="144">
        <f t="shared" si="17"/>
        <v>0</v>
      </c>
    </row>
    <row r="88" spans="1:11" x14ac:dyDescent="0.25">
      <c r="A88" s="62" t="s">
        <v>15</v>
      </c>
      <c r="B88" s="62" t="s">
        <v>256</v>
      </c>
      <c r="C88" s="63">
        <f t="shared" si="13"/>
        <v>0</v>
      </c>
      <c r="D88" s="64">
        <f t="shared" si="9"/>
        <v>0</v>
      </c>
      <c r="E88" s="3">
        <f t="shared" si="10"/>
        <v>0</v>
      </c>
      <c r="F88" s="3">
        <f t="shared" si="11"/>
        <v>0</v>
      </c>
      <c r="G88" s="3">
        <f t="shared" si="12"/>
        <v>0</v>
      </c>
      <c r="H88" s="94">
        <f t="shared" si="14"/>
        <v>0</v>
      </c>
      <c r="I88" s="144">
        <f t="shared" si="15"/>
        <v>0</v>
      </c>
      <c r="J88" s="94">
        <f t="shared" si="16"/>
        <v>0</v>
      </c>
      <c r="K88" s="144">
        <f t="shared" si="17"/>
        <v>0</v>
      </c>
    </row>
    <row r="89" spans="1:11" x14ac:dyDescent="0.25">
      <c r="A89" s="62" t="s">
        <v>16</v>
      </c>
      <c r="B89" s="62" t="s">
        <v>257</v>
      </c>
      <c r="C89" s="63">
        <f t="shared" si="13"/>
        <v>0</v>
      </c>
      <c r="D89" s="64">
        <f t="shared" ref="D89:D122" si="18">IF(H89&gt;I89,ROUND((C89*0.6*$E$125),0)+K89,ROUND((C89*0.6*$E$125),0)+K89)</f>
        <v>0</v>
      </c>
      <c r="E89" s="3">
        <f t="shared" ref="E89:E122" si="19">ROUND((C89*0.35*$E$125),0)</f>
        <v>0</v>
      </c>
      <c r="F89" s="3">
        <f t="shared" ref="F89:F122" si="20">ROUND((C89*0.05*$E$125),0)</f>
        <v>0</v>
      </c>
      <c r="G89" s="3">
        <f t="shared" ref="G89:G122" si="21">SUM(D89:F89)</f>
        <v>0</v>
      </c>
      <c r="H89" s="94">
        <f t="shared" si="14"/>
        <v>0</v>
      </c>
      <c r="I89" s="144">
        <f t="shared" si="15"/>
        <v>0</v>
      </c>
      <c r="J89" s="94">
        <f t="shared" si="16"/>
        <v>0</v>
      </c>
      <c r="K89" s="144">
        <f t="shared" si="17"/>
        <v>0</v>
      </c>
    </row>
    <row r="90" spans="1:11" x14ac:dyDescent="0.25">
      <c r="A90" s="62" t="s">
        <v>16</v>
      </c>
      <c r="B90" s="62" t="s">
        <v>258</v>
      </c>
      <c r="C90" s="63">
        <f t="shared" si="13"/>
        <v>0</v>
      </c>
      <c r="D90" s="64">
        <f t="shared" si="18"/>
        <v>0</v>
      </c>
      <c r="E90" s="3">
        <f t="shared" si="19"/>
        <v>0</v>
      </c>
      <c r="F90" s="3">
        <f t="shared" si="20"/>
        <v>0</v>
      </c>
      <c r="G90" s="3">
        <f t="shared" si="21"/>
        <v>0</v>
      </c>
      <c r="H90" s="94">
        <f t="shared" si="14"/>
        <v>0</v>
      </c>
      <c r="I90" s="144">
        <f t="shared" si="15"/>
        <v>0</v>
      </c>
      <c r="J90" s="94">
        <f t="shared" si="16"/>
        <v>0</v>
      </c>
      <c r="K90" s="144">
        <f t="shared" si="17"/>
        <v>0</v>
      </c>
    </row>
    <row r="91" spans="1:11" x14ac:dyDescent="0.25">
      <c r="A91" s="62" t="s">
        <v>16</v>
      </c>
      <c r="B91" s="62" t="s">
        <v>259</v>
      </c>
      <c r="C91" s="63">
        <f t="shared" si="13"/>
        <v>2</v>
      </c>
      <c r="D91" s="64">
        <f t="shared" si="18"/>
        <v>1</v>
      </c>
      <c r="E91" s="3">
        <f t="shared" si="19"/>
        <v>0</v>
      </c>
      <c r="F91" s="3">
        <f t="shared" si="20"/>
        <v>0</v>
      </c>
      <c r="G91" s="3">
        <f t="shared" si="21"/>
        <v>1</v>
      </c>
      <c r="H91" s="94">
        <f t="shared" si="14"/>
        <v>1</v>
      </c>
      <c r="I91" s="144">
        <f t="shared" si="15"/>
        <v>0</v>
      </c>
      <c r="J91" s="94">
        <f t="shared" si="16"/>
        <v>0</v>
      </c>
      <c r="K91" s="144">
        <f t="shared" si="17"/>
        <v>1</v>
      </c>
    </row>
    <row r="92" spans="1:11" x14ac:dyDescent="0.25">
      <c r="A92" s="62" t="s">
        <v>16</v>
      </c>
      <c r="B92" s="62" t="s">
        <v>260</v>
      </c>
      <c r="C92" s="63">
        <f t="shared" si="13"/>
        <v>0</v>
      </c>
      <c r="D92" s="64">
        <f t="shared" si="18"/>
        <v>0</v>
      </c>
      <c r="E92" s="3">
        <f t="shared" si="19"/>
        <v>0</v>
      </c>
      <c r="F92" s="3">
        <f t="shared" si="20"/>
        <v>0</v>
      </c>
      <c r="G92" s="3">
        <f t="shared" si="21"/>
        <v>0</v>
      </c>
      <c r="H92" s="94">
        <f t="shared" si="14"/>
        <v>0</v>
      </c>
      <c r="I92" s="144">
        <f t="shared" si="15"/>
        <v>0</v>
      </c>
      <c r="J92" s="94">
        <f t="shared" si="16"/>
        <v>0</v>
      </c>
      <c r="K92" s="144">
        <f t="shared" si="17"/>
        <v>0</v>
      </c>
    </row>
    <row r="93" spans="1:11" x14ac:dyDescent="0.25">
      <c r="A93" s="62" t="s">
        <v>16</v>
      </c>
      <c r="B93" s="62" t="s">
        <v>261</v>
      </c>
      <c r="C93" s="63">
        <f t="shared" si="13"/>
        <v>0</v>
      </c>
      <c r="D93" s="64">
        <f t="shared" si="18"/>
        <v>0</v>
      </c>
      <c r="E93" s="3">
        <f t="shared" si="19"/>
        <v>0</v>
      </c>
      <c r="F93" s="3">
        <f t="shared" si="20"/>
        <v>0</v>
      </c>
      <c r="G93" s="3">
        <f t="shared" si="21"/>
        <v>0</v>
      </c>
      <c r="H93" s="94">
        <f t="shared" si="14"/>
        <v>0</v>
      </c>
      <c r="I93" s="144">
        <f t="shared" si="15"/>
        <v>0</v>
      </c>
      <c r="J93" s="94">
        <f t="shared" si="16"/>
        <v>0</v>
      </c>
      <c r="K93" s="144">
        <f t="shared" si="17"/>
        <v>0</v>
      </c>
    </row>
    <row r="94" spans="1:11" x14ac:dyDescent="0.25">
      <c r="A94" s="62" t="s">
        <v>16</v>
      </c>
      <c r="B94" s="62" t="s">
        <v>262</v>
      </c>
      <c r="C94" s="63">
        <f t="shared" si="13"/>
        <v>0</v>
      </c>
      <c r="D94" s="64">
        <f t="shared" si="18"/>
        <v>0</v>
      </c>
      <c r="E94" s="3">
        <f t="shared" si="19"/>
        <v>0</v>
      </c>
      <c r="F94" s="3">
        <f t="shared" si="20"/>
        <v>0</v>
      </c>
      <c r="G94" s="3">
        <f t="shared" si="21"/>
        <v>0</v>
      </c>
      <c r="H94" s="94">
        <f t="shared" si="14"/>
        <v>0</v>
      </c>
      <c r="I94" s="144">
        <f t="shared" si="15"/>
        <v>0</v>
      </c>
      <c r="J94" s="94">
        <f t="shared" si="16"/>
        <v>0</v>
      </c>
      <c r="K94" s="144">
        <f t="shared" si="17"/>
        <v>0</v>
      </c>
    </row>
    <row r="95" spans="1:11" x14ac:dyDescent="0.25">
      <c r="A95" s="62" t="s">
        <v>16</v>
      </c>
      <c r="B95" s="62" t="s">
        <v>263</v>
      </c>
      <c r="C95" s="63">
        <f t="shared" si="13"/>
        <v>0</v>
      </c>
      <c r="D95" s="64">
        <f t="shared" si="18"/>
        <v>0</v>
      </c>
      <c r="E95" s="3">
        <f t="shared" si="19"/>
        <v>0</v>
      </c>
      <c r="F95" s="3">
        <f t="shared" si="20"/>
        <v>0</v>
      </c>
      <c r="G95" s="3">
        <f t="shared" si="21"/>
        <v>0</v>
      </c>
      <c r="H95" s="94">
        <f t="shared" si="14"/>
        <v>0</v>
      </c>
      <c r="I95" s="144">
        <f t="shared" si="15"/>
        <v>0</v>
      </c>
      <c r="J95" s="94">
        <f t="shared" si="16"/>
        <v>0</v>
      </c>
      <c r="K95" s="144">
        <f t="shared" si="17"/>
        <v>0</v>
      </c>
    </row>
    <row r="96" spans="1:11" x14ac:dyDescent="0.25">
      <c r="A96" s="62" t="s">
        <v>16</v>
      </c>
      <c r="B96" s="62" t="s">
        <v>264</v>
      </c>
      <c r="C96" s="63">
        <f t="shared" si="13"/>
        <v>0</v>
      </c>
      <c r="D96" s="64">
        <f t="shared" si="18"/>
        <v>0</v>
      </c>
      <c r="E96" s="3">
        <f t="shared" si="19"/>
        <v>0</v>
      </c>
      <c r="F96" s="3">
        <f t="shared" si="20"/>
        <v>0</v>
      </c>
      <c r="G96" s="3">
        <f t="shared" si="21"/>
        <v>0</v>
      </c>
      <c r="H96" s="94">
        <f t="shared" si="14"/>
        <v>0</v>
      </c>
      <c r="I96" s="144">
        <f t="shared" si="15"/>
        <v>0</v>
      </c>
      <c r="J96" s="94">
        <f t="shared" si="16"/>
        <v>0</v>
      </c>
      <c r="K96" s="144">
        <f t="shared" si="17"/>
        <v>0</v>
      </c>
    </row>
    <row r="97" spans="1:11" x14ac:dyDescent="0.25">
      <c r="A97" s="62" t="s">
        <v>17</v>
      </c>
      <c r="B97" s="62" t="s">
        <v>265</v>
      </c>
      <c r="C97" s="63">
        <f t="shared" si="13"/>
        <v>0</v>
      </c>
      <c r="D97" s="64">
        <f t="shared" si="18"/>
        <v>0</v>
      </c>
      <c r="E97" s="3">
        <f t="shared" si="19"/>
        <v>0</v>
      </c>
      <c r="F97" s="3">
        <f t="shared" si="20"/>
        <v>0</v>
      </c>
      <c r="G97" s="3">
        <f t="shared" si="21"/>
        <v>0</v>
      </c>
      <c r="H97" s="94">
        <f t="shared" si="14"/>
        <v>0</v>
      </c>
      <c r="I97" s="144">
        <f t="shared" si="15"/>
        <v>0</v>
      </c>
      <c r="J97" s="94">
        <f t="shared" si="16"/>
        <v>0</v>
      </c>
      <c r="K97" s="144">
        <f t="shared" si="17"/>
        <v>0</v>
      </c>
    </row>
    <row r="98" spans="1:11" x14ac:dyDescent="0.25">
      <c r="A98" s="62" t="s">
        <v>17</v>
      </c>
      <c r="B98" s="62" t="s">
        <v>266</v>
      </c>
      <c r="C98" s="63">
        <f t="shared" si="13"/>
        <v>0</v>
      </c>
      <c r="D98" s="64">
        <f t="shared" si="18"/>
        <v>0</v>
      </c>
      <c r="E98" s="3">
        <f t="shared" si="19"/>
        <v>0</v>
      </c>
      <c r="F98" s="3">
        <f t="shared" si="20"/>
        <v>0</v>
      </c>
      <c r="G98" s="3">
        <f t="shared" si="21"/>
        <v>0</v>
      </c>
      <c r="H98" s="94">
        <f t="shared" si="14"/>
        <v>0</v>
      </c>
      <c r="I98" s="144">
        <f t="shared" si="15"/>
        <v>0</v>
      </c>
      <c r="J98" s="94">
        <f t="shared" si="16"/>
        <v>0</v>
      </c>
      <c r="K98" s="144">
        <f t="shared" si="17"/>
        <v>0</v>
      </c>
    </row>
    <row r="99" spans="1:11" x14ac:dyDescent="0.25">
      <c r="A99" s="62" t="s">
        <v>17</v>
      </c>
      <c r="B99" s="62" t="s">
        <v>267</v>
      </c>
      <c r="C99" s="63">
        <f t="shared" si="13"/>
        <v>0</v>
      </c>
      <c r="D99" s="64">
        <f t="shared" si="18"/>
        <v>0</v>
      </c>
      <c r="E99" s="3">
        <f t="shared" si="19"/>
        <v>0</v>
      </c>
      <c r="F99" s="3">
        <f t="shared" si="20"/>
        <v>0</v>
      </c>
      <c r="G99" s="3">
        <f t="shared" si="21"/>
        <v>0</v>
      </c>
      <c r="H99" s="94">
        <f t="shared" si="14"/>
        <v>0</v>
      </c>
      <c r="I99" s="144">
        <f t="shared" si="15"/>
        <v>0</v>
      </c>
      <c r="J99" s="94">
        <f t="shared" si="16"/>
        <v>0</v>
      </c>
      <c r="K99" s="144">
        <f t="shared" si="17"/>
        <v>0</v>
      </c>
    </row>
    <row r="100" spans="1:11" x14ac:dyDescent="0.25">
      <c r="A100" s="62" t="s">
        <v>17</v>
      </c>
      <c r="B100" s="62" t="s">
        <v>268</v>
      </c>
      <c r="C100" s="63">
        <f t="shared" si="13"/>
        <v>0</v>
      </c>
      <c r="D100" s="64">
        <f t="shared" si="18"/>
        <v>0</v>
      </c>
      <c r="E100" s="3">
        <f t="shared" si="19"/>
        <v>0</v>
      </c>
      <c r="F100" s="3">
        <f t="shared" si="20"/>
        <v>0</v>
      </c>
      <c r="G100" s="3">
        <f t="shared" si="21"/>
        <v>0</v>
      </c>
      <c r="H100" s="94">
        <f t="shared" si="14"/>
        <v>0</v>
      </c>
      <c r="I100" s="144">
        <f t="shared" si="15"/>
        <v>0</v>
      </c>
      <c r="J100" s="94">
        <f t="shared" si="16"/>
        <v>0</v>
      </c>
      <c r="K100" s="144">
        <f t="shared" si="17"/>
        <v>0</v>
      </c>
    </row>
    <row r="101" spans="1:11" x14ac:dyDescent="0.25">
      <c r="A101" s="62" t="s">
        <v>17</v>
      </c>
      <c r="B101" s="62" t="s">
        <v>269</v>
      </c>
      <c r="C101" s="63">
        <f t="shared" si="13"/>
        <v>1</v>
      </c>
      <c r="D101" s="64">
        <f t="shared" si="18"/>
        <v>1</v>
      </c>
      <c r="E101" s="3">
        <f t="shared" si="19"/>
        <v>0</v>
      </c>
      <c r="F101" s="3">
        <f t="shared" si="20"/>
        <v>0</v>
      </c>
      <c r="G101" s="3">
        <f t="shared" si="21"/>
        <v>1</v>
      </c>
      <c r="H101" s="94">
        <f t="shared" si="14"/>
        <v>1</v>
      </c>
      <c r="I101" s="144">
        <f t="shared" si="15"/>
        <v>0</v>
      </c>
      <c r="J101" s="94">
        <f t="shared" si="16"/>
        <v>0</v>
      </c>
      <c r="K101" s="144">
        <f t="shared" si="17"/>
        <v>1</v>
      </c>
    </row>
    <row r="102" spans="1:11" x14ac:dyDescent="0.25">
      <c r="A102" s="62" t="s">
        <v>17</v>
      </c>
      <c r="B102" s="62" t="s">
        <v>270</v>
      </c>
      <c r="C102" s="63">
        <f t="shared" si="13"/>
        <v>1</v>
      </c>
      <c r="D102" s="64">
        <f t="shared" si="18"/>
        <v>1</v>
      </c>
      <c r="E102" s="3">
        <f t="shared" si="19"/>
        <v>0</v>
      </c>
      <c r="F102" s="3">
        <f t="shared" si="20"/>
        <v>0</v>
      </c>
      <c r="G102" s="3">
        <f t="shared" si="21"/>
        <v>1</v>
      </c>
      <c r="H102" s="94">
        <f t="shared" si="14"/>
        <v>1</v>
      </c>
      <c r="I102" s="144">
        <f t="shared" si="15"/>
        <v>0</v>
      </c>
      <c r="J102" s="94">
        <f t="shared" si="16"/>
        <v>0</v>
      </c>
      <c r="K102" s="144">
        <f t="shared" si="17"/>
        <v>1</v>
      </c>
    </row>
    <row r="103" spans="1:11" x14ac:dyDescent="0.25">
      <c r="A103" s="62" t="s">
        <v>17</v>
      </c>
      <c r="B103" s="62" t="s">
        <v>271</v>
      </c>
      <c r="C103" s="63">
        <f t="shared" si="13"/>
        <v>0</v>
      </c>
      <c r="D103" s="64">
        <f t="shared" si="18"/>
        <v>0</v>
      </c>
      <c r="E103" s="3">
        <f t="shared" si="19"/>
        <v>0</v>
      </c>
      <c r="F103" s="3">
        <f t="shared" si="20"/>
        <v>0</v>
      </c>
      <c r="G103" s="3">
        <f t="shared" si="21"/>
        <v>0</v>
      </c>
      <c r="H103" s="94">
        <f t="shared" si="14"/>
        <v>0</v>
      </c>
      <c r="I103" s="144">
        <f t="shared" si="15"/>
        <v>0</v>
      </c>
      <c r="J103" s="94">
        <f t="shared" si="16"/>
        <v>0</v>
      </c>
      <c r="K103" s="144">
        <f t="shared" si="17"/>
        <v>0</v>
      </c>
    </row>
    <row r="104" spans="1:11" x14ac:dyDescent="0.25">
      <c r="A104" s="62" t="s">
        <v>17</v>
      </c>
      <c r="B104" s="62" t="s">
        <v>272</v>
      </c>
      <c r="C104" s="63">
        <f t="shared" si="13"/>
        <v>0</v>
      </c>
      <c r="D104" s="64">
        <f t="shared" si="18"/>
        <v>0</v>
      </c>
      <c r="E104" s="3">
        <f t="shared" si="19"/>
        <v>0</v>
      </c>
      <c r="F104" s="3">
        <f t="shared" si="20"/>
        <v>0</v>
      </c>
      <c r="G104" s="3">
        <f t="shared" si="21"/>
        <v>0</v>
      </c>
      <c r="H104" s="94">
        <f t="shared" si="14"/>
        <v>0</v>
      </c>
      <c r="I104" s="144">
        <f t="shared" si="15"/>
        <v>0</v>
      </c>
      <c r="J104" s="94">
        <f t="shared" si="16"/>
        <v>0</v>
      </c>
      <c r="K104" s="144">
        <f t="shared" si="17"/>
        <v>0</v>
      </c>
    </row>
    <row r="105" spans="1:11" x14ac:dyDescent="0.25">
      <c r="A105" s="62" t="s">
        <v>17</v>
      </c>
      <c r="B105" s="62" t="s">
        <v>273</v>
      </c>
      <c r="C105" s="63">
        <f t="shared" si="13"/>
        <v>0</v>
      </c>
      <c r="D105" s="64">
        <f t="shared" si="18"/>
        <v>0</v>
      </c>
      <c r="E105" s="3">
        <f t="shared" si="19"/>
        <v>0</v>
      </c>
      <c r="F105" s="3">
        <f t="shared" si="20"/>
        <v>0</v>
      </c>
      <c r="G105" s="3">
        <f t="shared" si="21"/>
        <v>0</v>
      </c>
      <c r="H105" s="94">
        <f t="shared" si="14"/>
        <v>0</v>
      </c>
      <c r="I105" s="144">
        <f t="shared" si="15"/>
        <v>0</v>
      </c>
      <c r="J105" s="94">
        <f t="shared" si="16"/>
        <v>0</v>
      </c>
      <c r="K105" s="144">
        <f t="shared" si="17"/>
        <v>0</v>
      </c>
    </row>
    <row r="106" spans="1:11" x14ac:dyDescent="0.25">
      <c r="A106" s="62" t="s">
        <v>18</v>
      </c>
      <c r="B106" s="62" t="s">
        <v>274</v>
      </c>
      <c r="C106" s="63">
        <f t="shared" si="13"/>
        <v>0</v>
      </c>
      <c r="D106" s="64">
        <f t="shared" si="18"/>
        <v>0</v>
      </c>
      <c r="E106" s="3">
        <f t="shared" si="19"/>
        <v>0</v>
      </c>
      <c r="F106" s="3">
        <f t="shared" si="20"/>
        <v>0</v>
      </c>
      <c r="G106" s="3">
        <f t="shared" si="21"/>
        <v>0</v>
      </c>
      <c r="H106" s="94">
        <f t="shared" si="14"/>
        <v>0</v>
      </c>
      <c r="I106" s="144">
        <f t="shared" si="15"/>
        <v>0</v>
      </c>
      <c r="J106" s="94">
        <f t="shared" si="16"/>
        <v>0</v>
      </c>
      <c r="K106" s="144">
        <f t="shared" si="17"/>
        <v>0</v>
      </c>
    </row>
    <row r="107" spans="1:11" x14ac:dyDescent="0.25">
      <c r="A107" s="62" t="s">
        <v>18</v>
      </c>
      <c r="B107" s="62" t="s">
        <v>275</v>
      </c>
      <c r="C107" s="63">
        <f t="shared" si="13"/>
        <v>0</v>
      </c>
      <c r="D107" s="64">
        <f t="shared" si="18"/>
        <v>0</v>
      </c>
      <c r="E107" s="3">
        <f t="shared" si="19"/>
        <v>0</v>
      </c>
      <c r="F107" s="3">
        <f t="shared" si="20"/>
        <v>0</v>
      </c>
      <c r="G107" s="3">
        <f t="shared" si="21"/>
        <v>0</v>
      </c>
      <c r="H107" s="94">
        <f t="shared" si="14"/>
        <v>0</v>
      </c>
      <c r="I107" s="144">
        <f t="shared" si="15"/>
        <v>0</v>
      </c>
      <c r="J107" s="94">
        <f t="shared" si="16"/>
        <v>0</v>
      </c>
      <c r="K107" s="144">
        <f t="shared" si="17"/>
        <v>0</v>
      </c>
    </row>
    <row r="108" spans="1:11" x14ac:dyDescent="0.25">
      <c r="A108" s="62" t="s">
        <v>18</v>
      </c>
      <c r="B108" s="62" t="s">
        <v>276</v>
      </c>
      <c r="C108" s="63">
        <f t="shared" si="13"/>
        <v>0</v>
      </c>
      <c r="D108" s="64">
        <f t="shared" si="18"/>
        <v>0</v>
      </c>
      <c r="E108" s="3">
        <f t="shared" si="19"/>
        <v>0</v>
      </c>
      <c r="F108" s="3">
        <f t="shared" si="20"/>
        <v>0</v>
      </c>
      <c r="G108" s="3">
        <f t="shared" si="21"/>
        <v>0</v>
      </c>
      <c r="H108" s="94">
        <f t="shared" si="14"/>
        <v>0</v>
      </c>
      <c r="I108" s="144">
        <f t="shared" si="15"/>
        <v>0</v>
      </c>
      <c r="J108" s="94">
        <f t="shared" si="16"/>
        <v>0</v>
      </c>
      <c r="K108" s="144">
        <f t="shared" si="17"/>
        <v>0</v>
      </c>
    </row>
    <row r="109" spans="1:11" x14ac:dyDescent="0.25">
      <c r="A109" s="62" t="s">
        <v>19</v>
      </c>
      <c r="B109" s="62" t="s">
        <v>277</v>
      </c>
      <c r="C109" s="63">
        <f t="shared" si="13"/>
        <v>1</v>
      </c>
      <c r="D109" s="64">
        <f t="shared" si="18"/>
        <v>1</v>
      </c>
      <c r="E109" s="3">
        <f t="shared" si="19"/>
        <v>0</v>
      </c>
      <c r="F109" s="3">
        <f t="shared" si="20"/>
        <v>0</v>
      </c>
      <c r="G109" s="3">
        <f t="shared" si="21"/>
        <v>1</v>
      </c>
      <c r="H109" s="94">
        <f t="shared" si="14"/>
        <v>1</v>
      </c>
      <c r="I109" s="144">
        <f t="shared" si="15"/>
        <v>0</v>
      </c>
      <c r="J109" s="94">
        <f t="shared" si="16"/>
        <v>0</v>
      </c>
      <c r="K109" s="144">
        <f t="shared" si="17"/>
        <v>1</v>
      </c>
    </row>
    <row r="110" spans="1:11" x14ac:dyDescent="0.25">
      <c r="A110" s="62" t="s">
        <v>20</v>
      </c>
      <c r="B110" s="62" t="s">
        <v>278</v>
      </c>
      <c r="C110" s="63">
        <f t="shared" si="13"/>
        <v>2</v>
      </c>
      <c r="D110" s="64">
        <f t="shared" si="18"/>
        <v>1</v>
      </c>
      <c r="E110" s="3">
        <f t="shared" si="19"/>
        <v>0</v>
      </c>
      <c r="F110" s="3">
        <f t="shared" si="20"/>
        <v>0</v>
      </c>
      <c r="G110" s="3">
        <f t="shared" si="21"/>
        <v>1</v>
      </c>
      <c r="H110" s="94">
        <f t="shared" si="14"/>
        <v>1</v>
      </c>
      <c r="I110" s="144">
        <f t="shared" si="15"/>
        <v>0</v>
      </c>
      <c r="J110" s="94">
        <f t="shared" si="16"/>
        <v>0</v>
      </c>
      <c r="K110" s="144">
        <f t="shared" si="17"/>
        <v>1</v>
      </c>
    </row>
    <row r="111" spans="1:11" x14ac:dyDescent="0.25">
      <c r="A111" s="62" t="s">
        <v>21</v>
      </c>
      <c r="B111" s="62" t="s">
        <v>279</v>
      </c>
      <c r="C111" s="63">
        <f t="shared" si="13"/>
        <v>0</v>
      </c>
      <c r="D111" s="64">
        <f t="shared" si="18"/>
        <v>0</v>
      </c>
      <c r="E111" s="3">
        <f t="shared" si="19"/>
        <v>0</v>
      </c>
      <c r="F111" s="3">
        <f t="shared" si="20"/>
        <v>0</v>
      </c>
      <c r="G111" s="3">
        <f t="shared" si="21"/>
        <v>0</v>
      </c>
      <c r="H111" s="94">
        <f t="shared" si="14"/>
        <v>0</v>
      </c>
      <c r="I111" s="144">
        <f t="shared" si="15"/>
        <v>0</v>
      </c>
      <c r="J111" s="94">
        <f t="shared" si="16"/>
        <v>0</v>
      </c>
      <c r="K111" s="144">
        <f t="shared" si="17"/>
        <v>0</v>
      </c>
    </row>
    <row r="112" spans="1:11" x14ac:dyDescent="0.25">
      <c r="A112" s="62" t="s">
        <v>21</v>
      </c>
      <c r="B112" s="62" t="s">
        <v>280</v>
      </c>
      <c r="C112" s="63">
        <f t="shared" si="13"/>
        <v>0</v>
      </c>
      <c r="D112" s="64">
        <f t="shared" si="18"/>
        <v>0</v>
      </c>
      <c r="E112" s="3">
        <f t="shared" si="19"/>
        <v>0</v>
      </c>
      <c r="F112" s="3">
        <f t="shared" si="20"/>
        <v>0</v>
      </c>
      <c r="G112" s="3">
        <f t="shared" si="21"/>
        <v>0</v>
      </c>
      <c r="H112" s="94">
        <f t="shared" si="14"/>
        <v>0</v>
      </c>
      <c r="I112" s="144">
        <f t="shared" si="15"/>
        <v>0</v>
      </c>
      <c r="J112" s="94">
        <f t="shared" si="16"/>
        <v>0</v>
      </c>
      <c r="K112" s="144">
        <f t="shared" si="17"/>
        <v>0</v>
      </c>
    </row>
    <row r="113" spans="1:11" x14ac:dyDescent="0.25">
      <c r="A113" s="62" t="s">
        <v>22</v>
      </c>
      <c r="B113" s="62" t="s">
        <v>281</v>
      </c>
      <c r="C113" s="63">
        <f t="shared" si="13"/>
        <v>0</v>
      </c>
      <c r="D113" s="64">
        <f t="shared" si="18"/>
        <v>0</v>
      </c>
      <c r="E113" s="3">
        <f t="shared" si="19"/>
        <v>0</v>
      </c>
      <c r="F113" s="3">
        <f t="shared" si="20"/>
        <v>0</v>
      </c>
      <c r="G113" s="3">
        <f t="shared" si="21"/>
        <v>0</v>
      </c>
      <c r="H113" s="94">
        <f t="shared" si="14"/>
        <v>0</v>
      </c>
      <c r="I113" s="144">
        <f t="shared" si="15"/>
        <v>0</v>
      </c>
      <c r="J113" s="94">
        <f t="shared" si="16"/>
        <v>0</v>
      </c>
      <c r="K113" s="144">
        <f t="shared" si="17"/>
        <v>0</v>
      </c>
    </row>
    <row r="114" spans="1:11" x14ac:dyDescent="0.25">
      <c r="A114" s="62" t="s">
        <v>23</v>
      </c>
      <c r="B114" s="62" t="s">
        <v>282</v>
      </c>
      <c r="C114" s="63">
        <f t="shared" si="13"/>
        <v>2</v>
      </c>
      <c r="D114" s="64">
        <f t="shared" si="18"/>
        <v>1</v>
      </c>
      <c r="E114" s="3">
        <f t="shared" si="19"/>
        <v>0</v>
      </c>
      <c r="F114" s="3">
        <f t="shared" si="20"/>
        <v>0</v>
      </c>
      <c r="G114" s="3">
        <f t="shared" si="21"/>
        <v>1</v>
      </c>
      <c r="H114" s="94">
        <f t="shared" si="14"/>
        <v>1</v>
      </c>
      <c r="I114" s="144">
        <f t="shared" si="15"/>
        <v>0</v>
      </c>
      <c r="J114" s="94">
        <f t="shared" si="16"/>
        <v>0</v>
      </c>
      <c r="K114" s="144">
        <f t="shared" si="17"/>
        <v>1</v>
      </c>
    </row>
    <row r="115" spans="1:11" x14ac:dyDescent="0.25">
      <c r="A115" s="62" t="s">
        <v>23</v>
      </c>
      <c r="B115" s="62" t="s">
        <v>283</v>
      </c>
      <c r="C115" s="63">
        <f t="shared" si="13"/>
        <v>131</v>
      </c>
      <c r="D115" s="64">
        <f t="shared" si="18"/>
        <v>20</v>
      </c>
      <c r="E115" s="3">
        <f t="shared" si="19"/>
        <v>11</v>
      </c>
      <c r="F115" s="3">
        <f t="shared" si="20"/>
        <v>2</v>
      </c>
      <c r="G115" s="3">
        <f t="shared" si="21"/>
        <v>33</v>
      </c>
      <c r="H115" s="94">
        <f t="shared" si="14"/>
        <v>33</v>
      </c>
      <c r="I115" s="144">
        <f t="shared" si="15"/>
        <v>33</v>
      </c>
      <c r="J115" s="94">
        <f t="shared" si="16"/>
        <v>20</v>
      </c>
      <c r="K115" s="144">
        <f t="shared" si="17"/>
        <v>0</v>
      </c>
    </row>
    <row r="116" spans="1:11" x14ac:dyDescent="0.25">
      <c r="A116" s="62" t="s">
        <v>23</v>
      </c>
      <c r="B116" s="62" t="s">
        <v>284</v>
      </c>
      <c r="C116" s="63">
        <f t="shared" si="13"/>
        <v>12</v>
      </c>
      <c r="D116" s="64">
        <f t="shared" si="18"/>
        <v>2</v>
      </c>
      <c r="E116" s="3">
        <f t="shared" si="19"/>
        <v>1</v>
      </c>
      <c r="F116" s="3">
        <f t="shared" si="20"/>
        <v>0</v>
      </c>
      <c r="G116" s="3">
        <f t="shared" si="21"/>
        <v>3</v>
      </c>
      <c r="H116" s="94">
        <f t="shared" si="14"/>
        <v>3</v>
      </c>
      <c r="I116" s="144">
        <f t="shared" si="15"/>
        <v>3</v>
      </c>
      <c r="J116" s="94">
        <f t="shared" si="16"/>
        <v>2</v>
      </c>
      <c r="K116" s="144">
        <f t="shared" si="17"/>
        <v>0</v>
      </c>
    </row>
    <row r="117" spans="1:11" x14ac:dyDescent="0.25">
      <c r="A117" s="62" t="s">
        <v>23</v>
      </c>
      <c r="B117" s="62" t="s">
        <v>285</v>
      </c>
      <c r="C117" s="63">
        <f t="shared" si="13"/>
        <v>2</v>
      </c>
      <c r="D117" s="64">
        <f t="shared" si="18"/>
        <v>1</v>
      </c>
      <c r="E117" s="3">
        <f t="shared" si="19"/>
        <v>0</v>
      </c>
      <c r="F117" s="3">
        <f t="shared" si="20"/>
        <v>0</v>
      </c>
      <c r="G117" s="3">
        <f t="shared" si="21"/>
        <v>1</v>
      </c>
      <c r="H117" s="94">
        <f t="shared" si="14"/>
        <v>1</v>
      </c>
      <c r="I117" s="144">
        <f t="shared" si="15"/>
        <v>0</v>
      </c>
      <c r="J117" s="94">
        <f t="shared" si="16"/>
        <v>0</v>
      </c>
      <c r="K117" s="144">
        <f t="shared" si="17"/>
        <v>1</v>
      </c>
    </row>
    <row r="118" spans="1:11" x14ac:dyDescent="0.25">
      <c r="A118" s="62" t="s">
        <v>23</v>
      </c>
      <c r="B118" s="62" t="s">
        <v>286</v>
      </c>
      <c r="C118" s="63">
        <f t="shared" si="13"/>
        <v>0</v>
      </c>
      <c r="D118" s="64">
        <f t="shared" si="18"/>
        <v>0</v>
      </c>
      <c r="E118" s="3">
        <f t="shared" si="19"/>
        <v>0</v>
      </c>
      <c r="F118" s="3">
        <f t="shared" si="20"/>
        <v>0</v>
      </c>
      <c r="G118" s="3">
        <f t="shared" si="21"/>
        <v>0</v>
      </c>
      <c r="H118" s="94">
        <f t="shared" si="14"/>
        <v>0</v>
      </c>
      <c r="I118" s="144">
        <f t="shared" si="15"/>
        <v>0</v>
      </c>
      <c r="J118" s="94">
        <f t="shared" si="16"/>
        <v>0</v>
      </c>
      <c r="K118" s="144">
        <f t="shared" si="17"/>
        <v>0</v>
      </c>
    </row>
    <row r="119" spans="1:11" x14ac:dyDescent="0.25">
      <c r="A119" s="62" t="s">
        <v>23</v>
      </c>
      <c r="B119" s="62" t="s">
        <v>287</v>
      </c>
      <c r="C119" s="63">
        <f t="shared" si="13"/>
        <v>51</v>
      </c>
      <c r="D119" s="64">
        <f t="shared" si="18"/>
        <v>8</v>
      </c>
      <c r="E119" s="3">
        <f t="shared" si="19"/>
        <v>4</v>
      </c>
      <c r="F119" s="3">
        <f t="shared" si="20"/>
        <v>1</v>
      </c>
      <c r="G119" s="3">
        <f t="shared" si="21"/>
        <v>13</v>
      </c>
      <c r="H119" s="94">
        <f t="shared" si="14"/>
        <v>13</v>
      </c>
      <c r="I119" s="144">
        <f t="shared" si="15"/>
        <v>13</v>
      </c>
      <c r="J119" s="94">
        <f t="shared" si="16"/>
        <v>8</v>
      </c>
      <c r="K119" s="144">
        <f t="shared" si="17"/>
        <v>0</v>
      </c>
    </row>
    <row r="120" spans="1:11" x14ac:dyDescent="0.25">
      <c r="A120" s="62" t="s">
        <v>23</v>
      </c>
      <c r="B120" s="62" t="s">
        <v>288</v>
      </c>
      <c r="C120" s="63">
        <f t="shared" si="13"/>
        <v>43</v>
      </c>
      <c r="D120" s="64">
        <f t="shared" si="18"/>
        <v>6</v>
      </c>
      <c r="E120" s="3">
        <f t="shared" si="19"/>
        <v>4</v>
      </c>
      <c r="F120" s="3">
        <f t="shared" si="20"/>
        <v>1</v>
      </c>
      <c r="G120" s="3">
        <f t="shared" si="21"/>
        <v>11</v>
      </c>
      <c r="H120" s="94">
        <f t="shared" si="14"/>
        <v>11</v>
      </c>
      <c r="I120" s="144">
        <f t="shared" si="15"/>
        <v>11</v>
      </c>
      <c r="J120" s="94">
        <f t="shared" si="16"/>
        <v>6</v>
      </c>
      <c r="K120" s="144">
        <f t="shared" si="17"/>
        <v>0</v>
      </c>
    </row>
    <row r="121" spans="1:11" x14ac:dyDescent="0.25">
      <c r="A121" s="62" t="s">
        <v>23</v>
      </c>
      <c r="B121" s="62" t="s">
        <v>289</v>
      </c>
      <c r="C121" s="63">
        <f t="shared" si="13"/>
        <v>3</v>
      </c>
      <c r="D121" s="64">
        <f t="shared" si="18"/>
        <v>1</v>
      </c>
      <c r="E121" s="3">
        <f t="shared" si="19"/>
        <v>0</v>
      </c>
      <c r="F121" s="3">
        <f t="shared" si="20"/>
        <v>0</v>
      </c>
      <c r="G121" s="3">
        <f t="shared" si="21"/>
        <v>1</v>
      </c>
      <c r="H121" s="94">
        <f t="shared" si="14"/>
        <v>1</v>
      </c>
      <c r="I121" s="144">
        <f t="shared" si="15"/>
        <v>0</v>
      </c>
      <c r="J121" s="94">
        <f t="shared" si="16"/>
        <v>0</v>
      </c>
      <c r="K121" s="144">
        <f t="shared" si="17"/>
        <v>1</v>
      </c>
    </row>
    <row r="122" spans="1:11" x14ac:dyDescent="0.25">
      <c r="A122" s="62" t="s">
        <v>23</v>
      </c>
      <c r="B122" s="62" t="s">
        <v>290</v>
      </c>
      <c r="C122" s="63">
        <f t="shared" si="13"/>
        <v>43</v>
      </c>
      <c r="D122" s="64">
        <f t="shared" si="18"/>
        <v>6</v>
      </c>
      <c r="E122" s="3">
        <f t="shared" si="19"/>
        <v>4</v>
      </c>
      <c r="F122" s="3">
        <f t="shared" si="20"/>
        <v>1</v>
      </c>
      <c r="G122" s="3">
        <f t="shared" si="21"/>
        <v>11</v>
      </c>
      <c r="H122" s="94">
        <f t="shared" si="14"/>
        <v>11</v>
      </c>
      <c r="I122" s="144">
        <f t="shared" si="15"/>
        <v>11</v>
      </c>
      <c r="J122" s="94">
        <f t="shared" si="16"/>
        <v>6</v>
      </c>
      <c r="K122" s="144">
        <f t="shared" si="17"/>
        <v>0</v>
      </c>
    </row>
    <row r="124" spans="1:11" x14ac:dyDescent="0.25">
      <c r="A124"/>
      <c r="B124"/>
      <c r="E124" s="33" t="s">
        <v>55</v>
      </c>
    </row>
    <row r="125" spans="1:11" ht="30" x14ac:dyDescent="0.25">
      <c r="A125" s="11" t="s">
        <v>54</v>
      </c>
      <c r="B125" s="107"/>
      <c r="C125" s="19"/>
      <c r="D125" s="32" t="s">
        <v>53</v>
      </c>
      <c r="E125" s="31">
        <v>0.25</v>
      </c>
    </row>
  </sheetData>
  <mergeCells count="10">
    <mergeCell ref="A1:A5"/>
    <mergeCell ref="C1:C5"/>
    <mergeCell ref="D4:D5"/>
    <mergeCell ref="D2:G2"/>
    <mergeCell ref="D3:G3"/>
    <mergeCell ref="E4:E5"/>
    <mergeCell ref="F4:F5"/>
    <mergeCell ref="G4:G5"/>
    <mergeCell ref="D1:G1"/>
    <mergeCell ref="B1:B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5F121-C49C-4EC2-9B1A-1A6FDAB0A790}">
  <sheetPr>
    <tabColor rgb="FF002060"/>
  </sheetPr>
  <dimension ref="A1:AO129"/>
  <sheetViews>
    <sheetView zoomScale="90" zoomScaleNormal="90" workbookViewId="0">
      <selection activeCell="J18" sqref="J18"/>
    </sheetView>
  </sheetViews>
  <sheetFormatPr defaultRowHeight="15" x14ac:dyDescent="0.25"/>
  <cols>
    <col min="1" max="3" width="30" style="15" customWidth="1"/>
    <col min="4" max="4" width="14.28515625" customWidth="1"/>
    <col min="5" max="5" width="26" customWidth="1"/>
    <col min="6" max="6" width="21.28515625" customWidth="1"/>
    <col min="7" max="7" width="12.28515625" customWidth="1"/>
    <col min="8" max="8" width="18.140625" customWidth="1"/>
    <col min="10" max="10" width="19.7109375" customWidth="1"/>
    <col min="12" max="31" width="9.140625" style="94"/>
    <col min="32" max="41" width="8.85546875" style="87"/>
  </cols>
  <sheetData>
    <row r="1" spans="1:35" ht="30" customHeight="1" x14ac:dyDescent="0.25">
      <c r="A1" s="166" t="s">
        <v>0</v>
      </c>
      <c r="B1" s="170" t="s">
        <v>176</v>
      </c>
      <c r="C1" s="170" t="s">
        <v>59</v>
      </c>
      <c r="D1" s="170" t="s">
        <v>110</v>
      </c>
      <c r="E1" s="184" t="s">
        <v>1</v>
      </c>
      <c r="F1" s="185"/>
      <c r="G1" s="185"/>
      <c r="H1" s="186"/>
      <c r="I1" s="166" t="s">
        <v>162</v>
      </c>
      <c r="J1" s="84" t="s">
        <v>1</v>
      </c>
      <c r="K1" s="166" t="s">
        <v>96</v>
      </c>
      <c r="L1" s="96"/>
      <c r="M1" s="96"/>
      <c r="N1" s="96"/>
      <c r="O1" s="96"/>
      <c r="P1" s="96"/>
      <c r="V1" s="94" t="s">
        <v>102</v>
      </c>
      <c r="W1" s="94" t="s">
        <v>112</v>
      </c>
      <c r="Y1" s="94" t="s">
        <v>102</v>
      </c>
      <c r="Z1" s="94" t="s">
        <v>112</v>
      </c>
      <c r="AA1" s="94" t="s">
        <v>104</v>
      </c>
      <c r="AB1" s="94" t="s">
        <v>114</v>
      </c>
      <c r="AD1" s="94" t="s">
        <v>104</v>
      </c>
      <c r="AE1" s="94" t="s">
        <v>113</v>
      </c>
      <c r="AG1" s="87" t="s">
        <v>104</v>
      </c>
      <c r="AH1" s="87" t="s">
        <v>114</v>
      </c>
    </row>
    <row r="2" spans="1:35" ht="30" customHeight="1" x14ac:dyDescent="0.25">
      <c r="A2" s="166"/>
      <c r="B2" s="171"/>
      <c r="C2" s="171"/>
      <c r="D2" s="171"/>
      <c r="E2" s="184" t="s">
        <v>111</v>
      </c>
      <c r="F2" s="185"/>
      <c r="G2" s="185"/>
      <c r="H2" s="186"/>
      <c r="I2" s="166"/>
      <c r="J2" s="82" t="s">
        <v>163</v>
      </c>
      <c r="K2" s="166"/>
      <c r="L2" s="96"/>
      <c r="M2" s="96"/>
      <c r="N2" s="96"/>
      <c r="O2" s="96"/>
      <c r="P2" s="96"/>
      <c r="R2" s="94" t="s">
        <v>104</v>
      </c>
      <c r="S2" s="94" t="s">
        <v>113</v>
      </c>
      <c r="V2" s="94" t="s">
        <v>104</v>
      </c>
      <c r="W2" s="94" t="s">
        <v>113</v>
      </c>
      <c r="Y2" s="94" t="s">
        <v>104</v>
      </c>
      <c r="Z2" s="94" t="s">
        <v>114</v>
      </c>
    </row>
    <row r="3" spans="1:35" ht="15" customHeight="1" x14ac:dyDescent="0.25">
      <c r="A3" s="166"/>
      <c r="B3" s="171"/>
      <c r="C3" s="171"/>
      <c r="D3" s="171"/>
      <c r="E3" s="187" t="str">
        <f>G129*100&amp;"% degli allevamenti di grandi dimensioni"</f>
        <v>10% degli allevamenti di grandi dimensioni</v>
      </c>
      <c r="F3" s="188"/>
      <c r="G3" s="188"/>
      <c r="H3" s="189"/>
      <c r="I3" s="166"/>
      <c r="J3" s="166" t="str">
        <f>H129*100&amp;"% degli allevamenti di piccole dimensioni da controllare sui non intensivi"</f>
        <v>1% degli allevamenti di piccole dimensioni da controllare sui non intensivi</v>
      </c>
      <c r="K3" s="166"/>
      <c r="L3" s="96"/>
      <c r="M3" s="96"/>
      <c r="N3" s="96"/>
      <c r="O3" s="96"/>
      <c r="P3" s="96"/>
      <c r="AA3" s="94" t="s">
        <v>128</v>
      </c>
      <c r="AD3" s="94" t="s">
        <v>106</v>
      </c>
      <c r="AG3" s="87" t="s">
        <v>106</v>
      </c>
    </row>
    <row r="4" spans="1:35" ht="45" x14ac:dyDescent="0.25">
      <c r="A4" s="166"/>
      <c r="B4" s="171"/>
      <c r="C4" s="171"/>
      <c r="D4" s="171"/>
      <c r="E4" s="170" t="s">
        <v>98</v>
      </c>
      <c r="F4" s="170" t="s">
        <v>97</v>
      </c>
      <c r="G4" s="170" t="s">
        <v>95</v>
      </c>
      <c r="H4" s="170" t="s">
        <v>24</v>
      </c>
      <c r="I4" s="166"/>
      <c r="J4" s="166"/>
      <c r="K4" s="166"/>
      <c r="L4" s="96" t="s">
        <v>109</v>
      </c>
      <c r="M4" s="96"/>
      <c r="N4" s="96"/>
      <c r="O4" s="96"/>
      <c r="P4" s="96"/>
      <c r="R4" s="94" t="s">
        <v>128</v>
      </c>
      <c r="V4" s="94" t="s">
        <v>106</v>
      </c>
      <c r="Y4" s="94" t="s">
        <v>106</v>
      </c>
      <c r="AA4" s="94" t="s">
        <v>107</v>
      </c>
      <c r="AB4" s="94" t="s">
        <v>24</v>
      </c>
      <c r="AD4" s="94" t="s">
        <v>107</v>
      </c>
      <c r="AE4" s="94" t="s">
        <v>292</v>
      </c>
      <c r="AF4" s="87" t="s">
        <v>24</v>
      </c>
      <c r="AG4" s="87" t="s">
        <v>107</v>
      </c>
      <c r="AH4" s="87" t="s">
        <v>292</v>
      </c>
      <c r="AI4" s="87" t="s">
        <v>24</v>
      </c>
    </row>
    <row r="5" spans="1:35" x14ac:dyDescent="0.25">
      <c r="A5" s="166"/>
      <c r="B5" s="172"/>
      <c r="C5" s="172"/>
      <c r="D5" s="172"/>
      <c r="E5" s="172"/>
      <c r="F5" s="172"/>
      <c r="G5" s="172"/>
      <c r="H5" s="172"/>
      <c r="I5" s="166"/>
      <c r="J5" s="166"/>
      <c r="K5" s="166"/>
      <c r="L5" s="96"/>
      <c r="M5" s="96"/>
      <c r="N5" s="96"/>
      <c r="O5" s="96"/>
      <c r="P5" s="96"/>
      <c r="R5" s="94" t="s">
        <v>107</v>
      </c>
      <c r="S5" s="94" t="s">
        <v>24</v>
      </c>
      <c r="V5" s="94" t="s">
        <v>107</v>
      </c>
      <c r="W5" s="94" t="s">
        <v>24</v>
      </c>
      <c r="Y5" s="94" t="s">
        <v>107</v>
      </c>
      <c r="Z5" s="94" t="s">
        <v>24</v>
      </c>
      <c r="AA5" s="94" t="s">
        <v>3</v>
      </c>
      <c r="AB5" s="94">
        <v>4</v>
      </c>
      <c r="AD5" s="94" t="s">
        <v>3</v>
      </c>
      <c r="AE5" s="94" t="s">
        <v>177</v>
      </c>
      <c r="AF5" s="87">
        <v>1</v>
      </c>
      <c r="AG5" s="87" t="s">
        <v>3</v>
      </c>
      <c r="AH5" s="87" t="s">
        <v>178</v>
      </c>
      <c r="AI5" s="87">
        <v>1</v>
      </c>
    </row>
    <row r="6" spans="1:35" x14ac:dyDescent="0.25">
      <c r="A6" s="59" t="s">
        <v>3</v>
      </c>
      <c r="B6" s="59" t="s">
        <v>177</v>
      </c>
      <c r="C6" s="30">
        <f t="shared" ref="C6" si="0">D6+I6</f>
        <v>1</v>
      </c>
      <c r="D6" s="10">
        <f>SUMIFS(AF:AF,AE:AE,B6)</f>
        <v>1</v>
      </c>
      <c r="E6" s="64">
        <f t="shared" ref="E6" si="1">IF(L6&gt;N6,ROUND((D6*0.6*$G$129),0)+P6,ROUND((D6*0.6*$G$129),0)+P6)</f>
        <v>1</v>
      </c>
      <c r="F6" s="3">
        <f t="shared" ref="F6" si="2">ROUND((D6*0.35*$G$129),0)</f>
        <v>0</v>
      </c>
      <c r="G6" s="3">
        <f t="shared" ref="G6" si="3">ROUND((D6*0.05*$G$129),0)</f>
        <v>0</v>
      </c>
      <c r="H6" s="3">
        <f>SUM(E6:G6)</f>
        <v>1</v>
      </c>
      <c r="I6" s="30">
        <f>SUMIFS(AI:AI,AH:AH,B6)</f>
        <v>0</v>
      </c>
      <c r="J6" s="2">
        <f>ROUNDUP((I6*$H$129),0)</f>
        <v>0</v>
      </c>
      <c r="K6" s="77">
        <f>J6+H6</f>
        <v>1</v>
      </c>
      <c r="L6" s="96">
        <f>ROUNDUP((D6*$G$129),0)</f>
        <v>1</v>
      </c>
      <c r="M6" s="96">
        <f t="shared" ref="M6" si="4">ROUND((D6*0.6*$G$129),0)</f>
        <v>0</v>
      </c>
      <c r="N6" s="149">
        <f>M6+F6+G6</f>
        <v>0</v>
      </c>
      <c r="O6" s="96"/>
      <c r="P6" s="144">
        <f>L6-N6</f>
        <v>1</v>
      </c>
      <c r="R6" s="94" t="s">
        <v>3</v>
      </c>
      <c r="S6" s="94">
        <v>12</v>
      </c>
      <c r="U6" s="139" t="s">
        <v>3</v>
      </c>
      <c r="V6" s="94" t="s">
        <v>3</v>
      </c>
      <c r="W6" s="94">
        <v>12</v>
      </c>
      <c r="Y6" s="94" t="s">
        <v>3</v>
      </c>
      <c r="Z6" s="94">
        <v>4</v>
      </c>
      <c r="AA6" s="94" t="s">
        <v>4</v>
      </c>
      <c r="AB6" s="94">
        <v>1</v>
      </c>
      <c r="AE6" s="94" t="s">
        <v>178</v>
      </c>
      <c r="AF6" s="87">
        <v>9</v>
      </c>
      <c r="AH6" s="87" t="s">
        <v>179</v>
      </c>
      <c r="AI6" s="87">
        <v>1</v>
      </c>
    </row>
    <row r="7" spans="1:35" x14ac:dyDescent="0.25">
      <c r="A7" s="59" t="s">
        <v>3</v>
      </c>
      <c r="B7" s="62" t="s">
        <v>178</v>
      </c>
      <c r="C7" s="30">
        <f t="shared" ref="C7:C29" si="5">D7+I7</f>
        <v>10</v>
      </c>
      <c r="D7" s="10">
        <f t="shared" ref="D7:D28" si="6">SUMIFS(AF:AF,AE:AE,B7)</f>
        <v>9</v>
      </c>
      <c r="E7" s="64">
        <f>IF(L7&gt;N7,ROUND((D7*0.6*$G$129),0)+P7,ROUND((D7*0.6*$G$129),0)+P7)</f>
        <v>1</v>
      </c>
      <c r="F7" s="3">
        <f t="shared" ref="F7:F29" si="7">ROUND((D7*0.35*$G$129),0)</f>
        <v>0</v>
      </c>
      <c r="G7" s="3">
        <f t="shared" ref="G7:G29" si="8">ROUND((D7*0.05*$G$129),0)</f>
        <v>0</v>
      </c>
      <c r="H7" s="3">
        <f t="shared" ref="H7:H28" si="9">SUM(E7:G7)</f>
        <v>1</v>
      </c>
      <c r="I7" s="30">
        <f t="shared" ref="I7:I28" si="10">SUMIFS(AI:AI,AH:AH,B7)</f>
        <v>1</v>
      </c>
      <c r="J7" s="2">
        <f t="shared" ref="J7:J70" si="11">ROUNDUP((I7*$H$129),0)</f>
        <v>1</v>
      </c>
      <c r="K7" s="77">
        <f t="shared" ref="K7:K28" si="12">J7+H7</f>
        <v>2</v>
      </c>
      <c r="L7" s="96">
        <f t="shared" ref="L7:L28" si="13">ROUNDUP((D7*$G$129),0)</f>
        <v>1</v>
      </c>
      <c r="M7" s="96">
        <f t="shared" ref="M7:M29" si="14">ROUND((D7*0.6*$G$129),0)</f>
        <v>1</v>
      </c>
      <c r="N7" s="149">
        <f t="shared" ref="N7:N28" si="15">M7+F7+G7</f>
        <v>1</v>
      </c>
      <c r="O7" s="96"/>
      <c r="P7" s="144">
        <f t="shared" ref="P7:P28" si="16">L7-N7</f>
        <v>0</v>
      </c>
      <c r="R7" s="94" t="s">
        <v>4</v>
      </c>
      <c r="S7" s="94">
        <v>10</v>
      </c>
      <c r="U7" s="139" t="s">
        <v>4</v>
      </c>
      <c r="V7" s="94" t="s">
        <v>4</v>
      </c>
      <c r="W7" s="94">
        <v>10</v>
      </c>
      <c r="Y7" s="94" t="s">
        <v>4</v>
      </c>
      <c r="Z7" s="94">
        <v>1</v>
      </c>
      <c r="AA7" s="94" t="s">
        <v>5</v>
      </c>
      <c r="AB7" s="94">
        <v>2</v>
      </c>
      <c r="AE7" s="94" t="s">
        <v>179</v>
      </c>
      <c r="AF7" s="87">
        <v>1</v>
      </c>
      <c r="AH7" s="87" t="s">
        <v>180</v>
      </c>
      <c r="AI7" s="87">
        <v>2</v>
      </c>
    </row>
    <row r="8" spans="1:35" x14ac:dyDescent="0.25">
      <c r="A8" s="59" t="s">
        <v>3</v>
      </c>
      <c r="B8" s="62" t="s">
        <v>179</v>
      </c>
      <c r="C8" s="30">
        <f t="shared" si="5"/>
        <v>2</v>
      </c>
      <c r="D8" s="10">
        <f t="shared" si="6"/>
        <v>1</v>
      </c>
      <c r="E8" s="64">
        <f t="shared" ref="E8:E29" si="17">IF(L8&gt;N8,ROUND((D8*0.6*$G$129),0)+P8,ROUND((D8*0.6*$G$129),0)+P8)</f>
        <v>1</v>
      </c>
      <c r="F8" s="3">
        <f t="shared" si="7"/>
        <v>0</v>
      </c>
      <c r="G8" s="3">
        <f t="shared" si="8"/>
        <v>0</v>
      </c>
      <c r="H8" s="3">
        <f t="shared" si="9"/>
        <v>1</v>
      </c>
      <c r="I8" s="30">
        <f t="shared" si="10"/>
        <v>1</v>
      </c>
      <c r="J8" s="2">
        <f t="shared" si="11"/>
        <v>1</v>
      </c>
      <c r="K8" s="77">
        <f t="shared" si="12"/>
        <v>2</v>
      </c>
      <c r="L8" s="96">
        <f t="shared" si="13"/>
        <v>1</v>
      </c>
      <c r="M8" s="96">
        <f t="shared" si="14"/>
        <v>0</v>
      </c>
      <c r="N8" s="149">
        <f t="shared" si="15"/>
        <v>0</v>
      </c>
      <c r="O8" s="96"/>
      <c r="P8" s="144">
        <f t="shared" si="16"/>
        <v>1</v>
      </c>
      <c r="R8" s="94" t="s">
        <v>5</v>
      </c>
      <c r="S8" s="94">
        <v>6</v>
      </c>
      <c r="U8" s="139" t="s">
        <v>5</v>
      </c>
      <c r="V8" s="94" t="s">
        <v>5</v>
      </c>
      <c r="W8" s="94">
        <v>6</v>
      </c>
      <c r="Y8" s="94" t="s">
        <v>5</v>
      </c>
      <c r="Z8" s="94">
        <v>2</v>
      </c>
      <c r="AA8" s="94" t="s">
        <v>6</v>
      </c>
      <c r="AB8" s="94">
        <v>1</v>
      </c>
      <c r="AE8" s="94" t="s">
        <v>180</v>
      </c>
      <c r="AF8" s="87">
        <v>1</v>
      </c>
      <c r="AG8" s="87" t="s">
        <v>312</v>
      </c>
      <c r="AI8" s="87">
        <v>4</v>
      </c>
    </row>
    <row r="9" spans="1:35" x14ac:dyDescent="0.25">
      <c r="A9" s="59" t="s">
        <v>3</v>
      </c>
      <c r="B9" s="62" t="s">
        <v>180</v>
      </c>
      <c r="C9" s="30">
        <f t="shared" si="5"/>
        <v>3</v>
      </c>
      <c r="D9" s="10">
        <f t="shared" si="6"/>
        <v>1</v>
      </c>
      <c r="E9" s="64">
        <f t="shared" si="17"/>
        <v>1</v>
      </c>
      <c r="F9" s="3">
        <f t="shared" si="7"/>
        <v>0</v>
      </c>
      <c r="G9" s="3">
        <f t="shared" si="8"/>
        <v>0</v>
      </c>
      <c r="H9" s="3">
        <f t="shared" si="9"/>
        <v>1</v>
      </c>
      <c r="I9" s="30">
        <f t="shared" si="10"/>
        <v>2</v>
      </c>
      <c r="J9" s="2">
        <f t="shared" si="11"/>
        <v>1</v>
      </c>
      <c r="K9" s="77">
        <f t="shared" si="12"/>
        <v>2</v>
      </c>
      <c r="L9" s="96">
        <f t="shared" si="13"/>
        <v>1</v>
      </c>
      <c r="M9" s="96">
        <f t="shared" si="14"/>
        <v>0</v>
      </c>
      <c r="N9" s="149">
        <f t="shared" si="15"/>
        <v>0</v>
      </c>
      <c r="O9" s="96"/>
      <c r="P9" s="144">
        <f t="shared" si="16"/>
        <v>1</v>
      </c>
      <c r="R9" s="94" t="s">
        <v>6</v>
      </c>
      <c r="S9" s="94">
        <v>2</v>
      </c>
      <c r="U9" s="139" t="s">
        <v>6</v>
      </c>
      <c r="V9" s="94" t="s">
        <v>6</v>
      </c>
      <c r="W9" s="94">
        <v>2</v>
      </c>
      <c r="Y9" s="94" t="s">
        <v>6</v>
      </c>
      <c r="Z9" s="94">
        <v>1</v>
      </c>
      <c r="AA9" s="94" t="s">
        <v>7</v>
      </c>
      <c r="AB9" s="94">
        <v>3</v>
      </c>
      <c r="AD9" s="94" t="s">
        <v>312</v>
      </c>
      <c r="AF9" s="87">
        <v>12</v>
      </c>
      <c r="AG9" s="87" t="s">
        <v>4</v>
      </c>
      <c r="AH9" s="87" t="s">
        <v>181</v>
      </c>
      <c r="AI9" s="87">
        <v>1</v>
      </c>
    </row>
    <row r="10" spans="1:35" x14ac:dyDescent="0.25">
      <c r="A10" s="62" t="s">
        <v>4</v>
      </c>
      <c r="B10" s="62" t="s">
        <v>181</v>
      </c>
      <c r="C10" s="30">
        <f t="shared" si="5"/>
        <v>10</v>
      </c>
      <c r="D10" s="10">
        <f t="shared" si="6"/>
        <v>9</v>
      </c>
      <c r="E10" s="64">
        <f t="shared" si="17"/>
        <v>1</v>
      </c>
      <c r="F10" s="3">
        <f t="shared" si="7"/>
        <v>0</v>
      </c>
      <c r="G10" s="3">
        <f t="shared" si="8"/>
        <v>0</v>
      </c>
      <c r="H10" s="3">
        <f t="shared" si="9"/>
        <v>1</v>
      </c>
      <c r="I10" s="30">
        <f t="shared" si="10"/>
        <v>1</v>
      </c>
      <c r="J10" s="2">
        <f t="shared" si="11"/>
        <v>1</v>
      </c>
      <c r="K10" s="77">
        <f t="shared" si="12"/>
        <v>2</v>
      </c>
      <c r="L10" s="96">
        <f t="shared" si="13"/>
        <v>1</v>
      </c>
      <c r="M10" s="96">
        <f t="shared" si="14"/>
        <v>1</v>
      </c>
      <c r="N10" s="149">
        <f t="shared" si="15"/>
        <v>1</v>
      </c>
      <c r="O10" s="96"/>
      <c r="P10" s="144">
        <f t="shared" si="16"/>
        <v>0</v>
      </c>
      <c r="R10" s="94" t="s">
        <v>7</v>
      </c>
      <c r="S10" s="94">
        <v>19</v>
      </c>
      <c r="U10" s="139" t="s">
        <v>7</v>
      </c>
      <c r="V10" s="94" t="s">
        <v>7</v>
      </c>
      <c r="W10" s="94">
        <v>19</v>
      </c>
      <c r="Y10" s="94" t="s">
        <v>7</v>
      </c>
      <c r="Z10" s="94">
        <v>3</v>
      </c>
      <c r="AA10" s="94" t="s">
        <v>9</v>
      </c>
      <c r="AB10" s="94">
        <v>2</v>
      </c>
      <c r="AD10" s="94" t="s">
        <v>4</v>
      </c>
      <c r="AE10" s="94" t="s">
        <v>181</v>
      </c>
      <c r="AF10" s="87">
        <v>9</v>
      </c>
      <c r="AG10" s="87" t="s">
        <v>297</v>
      </c>
      <c r="AI10" s="87">
        <v>1</v>
      </c>
    </row>
    <row r="11" spans="1:35" x14ac:dyDescent="0.25">
      <c r="A11" s="62" t="s">
        <v>4</v>
      </c>
      <c r="B11" s="62" t="s">
        <v>182</v>
      </c>
      <c r="C11" s="30">
        <f t="shared" si="5"/>
        <v>1</v>
      </c>
      <c r="D11" s="10">
        <f t="shared" si="6"/>
        <v>1</v>
      </c>
      <c r="E11" s="64">
        <f t="shared" si="17"/>
        <v>1</v>
      </c>
      <c r="F11" s="3">
        <f t="shared" si="7"/>
        <v>0</v>
      </c>
      <c r="G11" s="3">
        <f t="shared" si="8"/>
        <v>0</v>
      </c>
      <c r="H11" s="3">
        <f t="shared" si="9"/>
        <v>1</v>
      </c>
      <c r="I11" s="30">
        <f t="shared" si="10"/>
        <v>0</v>
      </c>
      <c r="J11" s="2">
        <f t="shared" si="11"/>
        <v>0</v>
      </c>
      <c r="K11" s="77">
        <f t="shared" si="12"/>
        <v>1</v>
      </c>
      <c r="L11" s="96">
        <f t="shared" si="13"/>
        <v>1</v>
      </c>
      <c r="M11" s="96">
        <f t="shared" si="14"/>
        <v>0</v>
      </c>
      <c r="N11" s="149">
        <f t="shared" si="15"/>
        <v>0</v>
      </c>
      <c r="O11" s="96"/>
      <c r="P11" s="144">
        <f t="shared" si="16"/>
        <v>1</v>
      </c>
      <c r="R11" s="94" t="s">
        <v>8</v>
      </c>
      <c r="S11" s="94">
        <v>1</v>
      </c>
      <c r="U11" s="139" t="s">
        <v>8</v>
      </c>
      <c r="V11" s="94" t="s">
        <v>8</v>
      </c>
      <c r="W11" s="94">
        <v>1</v>
      </c>
      <c r="Z11" s="94">
        <v>0</v>
      </c>
      <c r="AA11" s="94" t="s">
        <v>11</v>
      </c>
      <c r="AB11" s="94">
        <v>25</v>
      </c>
      <c r="AE11" s="94" t="s">
        <v>182</v>
      </c>
      <c r="AF11" s="87">
        <v>1</v>
      </c>
      <c r="AG11" s="87" t="s">
        <v>5</v>
      </c>
      <c r="AH11" s="87" t="s">
        <v>184</v>
      </c>
      <c r="AI11" s="87">
        <v>1</v>
      </c>
    </row>
    <row r="12" spans="1:35" x14ac:dyDescent="0.25">
      <c r="A12" s="62" t="s">
        <v>5</v>
      </c>
      <c r="B12" s="62" t="s">
        <v>183</v>
      </c>
      <c r="C12" s="30">
        <f t="shared" si="5"/>
        <v>1</v>
      </c>
      <c r="D12" s="10">
        <f t="shared" si="6"/>
        <v>1</v>
      </c>
      <c r="E12" s="64">
        <f t="shared" si="17"/>
        <v>1</v>
      </c>
      <c r="F12" s="3">
        <f t="shared" si="7"/>
        <v>0</v>
      </c>
      <c r="G12" s="3">
        <f t="shared" si="8"/>
        <v>0</v>
      </c>
      <c r="H12" s="3">
        <f t="shared" si="9"/>
        <v>1</v>
      </c>
      <c r="I12" s="30">
        <f t="shared" si="10"/>
        <v>0</v>
      </c>
      <c r="J12" s="2">
        <f t="shared" si="11"/>
        <v>0</v>
      </c>
      <c r="K12" s="77">
        <f t="shared" si="12"/>
        <v>1</v>
      </c>
      <c r="L12" s="96">
        <f t="shared" si="13"/>
        <v>1</v>
      </c>
      <c r="M12" s="96">
        <f t="shared" si="14"/>
        <v>0</v>
      </c>
      <c r="N12" s="149">
        <f t="shared" si="15"/>
        <v>0</v>
      </c>
      <c r="O12" s="96"/>
      <c r="P12" s="144">
        <f t="shared" si="16"/>
        <v>1</v>
      </c>
      <c r="R12" s="94" t="s">
        <v>9</v>
      </c>
      <c r="S12" s="94">
        <v>21</v>
      </c>
      <c r="U12" s="139" t="s">
        <v>9</v>
      </c>
      <c r="V12" s="94" t="s">
        <v>9</v>
      </c>
      <c r="W12" s="94">
        <v>21</v>
      </c>
      <c r="Y12" s="94" t="s">
        <v>9</v>
      </c>
      <c r="Z12" s="94">
        <v>2</v>
      </c>
      <c r="AA12" s="94" t="s">
        <v>12</v>
      </c>
      <c r="AB12" s="94">
        <v>7</v>
      </c>
      <c r="AD12" s="94" t="s">
        <v>297</v>
      </c>
      <c r="AF12" s="87">
        <v>10</v>
      </c>
      <c r="AH12" s="87" t="s">
        <v>187</v>
      </c>
      <c r="AI12" s="87">
        <v>1</v>
      </c>
    </row>
    <row r="13" spans="1:35" x14ac:dyDescent="0.25">
      <c r="A13" s="62" t="s">
        <v>5</v>
      </c>
      <c r="B13" s="62" t="s">
        <v>184</v>
      </c>
      <c r="C13" s="30">
        <f t="shared" si="5"/>
        <v>1</v>
      </c>
      <c r="D13" s="10">
        <f t="shared" si="6"/>
        <v>0</v>
      </c>
      <c r="E13" s="64">
        <f t="shared" si="17"/>
        <v>0</v>
      </c>
      <c r="F13" s="3">
        <f t="shared" si="7"/>
        <v>0</v>
      </c>
      <c r="G13" s="3">
        <f t="shared" si="8"/>
        <v>0</v>
      </c>
      <c r="H13" s="3">
        <f t="shared" si="9"/>
        <v>0</v>
      </c>
      <c r="I13" s="30">
        <f t="shared" si="10"/>
        <v>1</v>
      </c>
      <c r="J13" s="2">
        <f t="shared" si="11"/>
        <v>1</v>
      </c>
      <c r="K13" s="77">
        <f t="shared" si="12"/>
        <v>1</v>
      </c>
      <c r="L13" s="96">
        <f t="shared" si="13"/>
        <v>0</v>
      </c>
      <c r="M13" s="96">
        <f t="shared" si="14"/>
        <v>0</v>
      </c>
      <c r="N13" s="149">
        <f t="shared" si="15"/>
        <v>0</v>
      </c>
      <c r="O13" s="96"/>
      <c r="P13" s="144">
        <f t="shared" si="16"/>
        <v>0</v>
      </c>
      <c r="R13" s="94" t="s">
        <v>10</v>
      </c>
      <c r="S13" s="94">
        <v>3</v>
      </c>
      <c r="U13" s="139" t="s">
        <v>10</v>
      </c>
      <c r="V13" s="94" t="s">
        <v>10</v>
      </c>
      <c r="W13" s="94">
        <v>3</v>
      </c>
      <c r="Z13" s="94">
        <v>0</v>
      </c>
      <c r="AA13" s="94" t="s">
        <v>14</v>
      </c>
      <c r="AB13" s="94">
        <v>3</v>
      </c>
      <c r="AD13" s="94" t="s">
        <v>5</v>
      </c>
      <c r="AE13" s="94" t="s">
        <v>183</v>
      </c>
      <c r="AF13" s="87">
        <v>1</v>
      </c>
      <c r="AG13" s="87" t="s">
        <v>298</v>
      </c>
      <c r="AI13" s="87">
        <v>2</v>
      </c>
    </row>
    <row r="14" spans="1:35" x14ac:dyDescent="0.25">
      <c r="A14" s="62" t="s">
        <v>5</v>
      </c>
      <c r="B14" s="62" t="s">
        <v>185</v>
      </c>
      <c r="C14" s="30">
        <f t="shared" si="5"/>
        <v>3</v>
      </c>
      <c r="D14" s="10">
        <f t="shared" si="6"/>
        <v>3</v>
      </c>
      <c r="E14" s="64">
        <f t="shared" si="17"/>
        <v>1</v>
      </c>
      <c r="F14" s="3">
        <f t="shared" si="7"/>
        <v>0</v>
      </c>
      <c r="G14" s="3">
        <f t="shared" si="8"/>
        <v>0</v>
      </c>
      <c r="H14" s="3">
        <f t="shared" si="9"/>
        <v>1</v>
      </c>
      <c r="I14" s="30">
        <f t="shared" si="10"/>
        <v>0</v>
      </c>
      <c r="J14" s="2">
        <f t="shared" si="11"/>
        <v>0</v>
      </c>
      <c r="K14" s="77">
        <f t="shared" si="12"/>
        <v>1</v>
      </c>
      <c r="L14" s="96">
        <f t="shared" si="13"/>
        <v>1</v>
      </c>
      <c r="M14" s="96">
        <f t="shared" si="14"/>
        <v>0</v>
      </c>
      <c r="N14" s="149">
        <f t="shared" si="15"/>
        <v>0</v>
      </c>
      <c r="O14" s="96"/>
      <c r="P14" s="144">
        <f t="shared" si="16"/>
        <v>1</v>
      </c>
      <c r="R14" s="94" t="s">
        <v>11</v>
      </c>
      <c r="S14" s="94">
        <v>49</v>
      </c>
      <c r="U14" s="139" t="s">
        <v>11</v>
      </c>
      <c r="V14" s="94" t="s">
        <v>11</v>
      </c>
      <c r="W14" s="94">
        <v>49</v>
      </c>
      <c r="Y14" s="94" t="s">
        <v>11</v>
      </c>
      <c r="Z14" s="94">
        <v>25</v>
      </c>
      <c r="AA14" s="94" t="s">
        <v>18</v>
      </c>
      <c r="AB14" s="94">
        <v>1</v>
      </c>
      <c r="AE14" s="94" t="s">
        <v>185</v>
      </c>
      <c r="AF14" s="87">
        <v>3</v>
      </c>
      <c r="AG14" s="87" t="s">
        <v>6</v>
      </c>
      <c r="AH14" s="87" t="s">
        <v>194</v>
      </c>
      <c r="AI14" s="87">
        <v>1</v>
      </c>
    </row>
    <row r="15" spans="1:35" x14ac:dyDescent="0.25">
      <c r="A15" s="62" t="s">
        <v>5</v>
      </c>
      <c r="B15" s="62" t="s">
        <v>186</v>
      </c>
      <c r="C15" s="30">
        <f t="shared" si="5"/>
        <v>2</v>
      </c>
      <c r="D15" s="10">
        <f t="shared" si="6"/>
        <v>2</v>
      </c>
      <c r="E15" s="64">
        <f t="shared" si="17"/>
        <v>1</v>
      </c>
      <c r="F15" s="3">
        <f t="shared" si="7"/>
        <v>0</v>
      </c>
      <c r="G15" s="3">
        <f t="shared" si="8"/>
        <v>0</v>
      </c>
      <c r="H15" s="3">
        <f t="shared" si="9"/>
        <v>1</v>
      </c>
      <c r="I15" s="30">
        <f t="shared" si="10"/>
        <v>0</v>
      </c>
      <c r="J15" s="2">
        <f t="shared" si="11"/>
        <v>0</v>
      </c>
      <c r="K15" s="77">
        <f t="shared" si="12"/>
        <v>1</v>
      </c>
      <c r="L15" s="96">
        <f t="shared" si="13"/>
        <v>1</v>
      </c>
      <c r="M15" s="96">
        <f t="shared" si="14"/>
        <v>0</v>
      </c>
      <c r="N15" s="149">
        <f t="shared" si="15"/>
        <v>0</v>
      </c>
      <c r="O15" s="96"/>
      <c r="P15" s="144">
        <f t="shared" si="16"/>
        <v>1</v>
      </c>
      <c r="R15" s="94" t="s">
        <v>12</v>
      </c>
      <c r="S15" s="94">
        <v>41</v>
      </c>
      <c r="U15" s="139" t="s">
        <v>12</v>
      </c>
      <c r="V15" s="94" t="s">
        <v>12</v>
      </c>
      <c r="W15" s="94">
        <v>41</v>
      </c>
      <c r="Y15" s="94" t="s">
        <v>12</v>
      </c>
      <c r="Z15" s="94">
        <v>7</v>
      </c>
      <c r="AA15" s="94" t="s">
        <v>21</v>
      </c>
      <c r="AB15" s="94">
        <v>2</v>
      </c>
      <c r="AE15" s="94" t="s">
        <v>186</v>
      </c>
      <c r="AF15" s="87">
        <v>2</v>
      </c>
      <c r="AG15" s="87" t="s">
        <v>299</v>
      </c>
      <c r="AI15" s="87">
        <v>1</v>
      </c>
    </row>
    <row r="16" spans="1:35" x14ac:dyDescent="0.25">
      <c r="A16" s="62" t="s">
        <v>5</v>
      </c>
      <c r="B16" s="62" t="s">
        <v>187</v>
      </c>
      <c r="C16" s="30">
        <f t="shared" si="5"/>
        <v>1</v>
      </c>
      <c r="D16" s="10">
        <f t="shared" si="6"/>
        <v>0</v>
      </c>
      <c r="E16" s="64">
        <f t="shared" si="17"/>
        <v>0</v>
      </c>
      <c r="F16" s="3">
        <f t="shared" si="7"/>
        <v>0</v>
      </c>
      <c r="G16" s="3">
        <f t="shared" si="8"/>
        <v>0</v>
      </c>
      <c r="H16" s="3">
        <f t="shared" si="9"/>
        <v>0</v>
      </c>
      <c r="I16" s="30">
        <f t="shared" si="10"/>
        <v>1</v>
      </c>
      <c r="J16" s="2">
        <f t="shared" si="11"/>
        <v>1</v>
      </c>
      <c r="K16" s="77">
        <f t="shared" si="12"/>
        <v>1</v>
      </c>
      <c r="L16" s="96">
        <f t="shared" si="13"/>
        <v>0</v>
      </c>
      <c r="M16" s="96">
        <f t="shared" si="14"/>
        <v>0</v>
      </c>
      <c r="N16" s="149">
        <f t="shared" si="15"/>
        <v>0</v>
      </c>
      <c r="O16" s="96"/>
      <c r="P16" s="144">
        <f t="shared" si="16"/>
        <v>0</v>
      </c>
      <c r="R16" s="94" t="s">
        <v>13</v>
      </c>
      <c r="S16" s="94">
        <v>6</v>
      </c>
      <c r="U16" s="139" t="s">
        <v>13</v>
      </c>
      <c r="V16" s="94" t="s">
        <v>13</v>
      </c>
      <c r="W16" s="94">
        <v>6</v>
      </c>
      <c r="Z16" s="94">
        <v>0</v>
      </c>
      <c r="AA16" s="94" t="s">
        <v>23</v>
      </c>
      <c r="AB16" s="94">
        <v>44</v>
      </c>
      <c r="AD16" s="94" t="s">
        <v>298</v>
      </c>
      <c r="AF16" s="87">
        <v>6</v>
      </c>
      <c r="AG16" s="87" t="s">
        <v>7</v>
      </c>
      <c r="AH16" s="87" t="s">
        <v>196</v>
      </c>
      <c r="AI16" s="87">
        <v>1</v>
      </c>
    </row>
    <row r="17" spans="1:35" x14ac:dyDescent="0.25">
      <c r="A17" s="62" t="s">
        <v>6</v>
      </c>
      <c r="B17" s="62" t="s">
        <v>188</v>
      </c>
      <c r="C17" s="30">
        <f t="shared" si="5"/>
        <v>2</v>
      </c>
      <c r="D17" s="10">
        <f t="shared" si="6"/>
        <v>2</v>
      </c>
      <c r="E17" s="64">
        <f t="shared" si="17"/>
        <v>1</v>
      </c>
      <c r="F17" s="3">
        <f t="shared" si="7"/>
        <v>0</v>
      </c>
      <c r="G17" s="3">
        <f t="shared" si="8"/>
        <v>0</v>
      </c>
      <c r="H17" s="3">
        <f t="shared" si="9"/>
        <v>1</v>
      </c>
      <c r="I17" s="30">
        <f t="shared" si="10"/>
        <v>0</v>
      </c>
      <c r="J17" s="2">
        <f t="shared" si="11"/>
        <v>0</v>
      </c>
      <c r="K17" s="77">
        <f t="shared" si="12"/>
        <v>1</v>
      </c>
      <c r="L17" s="96">
        <f t="shared" si="13"/>
        <v>1</v>
      </c>
      <c r="M17" s="96">
        <f t="shared" si="14"/>
        <v>0</v>
      </c>
      <c r="N17" s="149">
        <f t="shared" si="15"/>
        <v>0</v>
      </c>
      <c r="O17" s="96"/>
      <c r="P17" s="144">
        <f t="shared" si="16"/>
        <v>1</v>
      </c>
      <c r="R17" s="94" t="s">
        <v>14</v>
      </c>
      <c r="S17" s="94">
        <v>17</v>
      </c>
      <c r="U17" s="139" t="s">
        <v>14</v>
      </c>
      <c r="V17" s="94" t="s">
        <v>14</v>
      </c>
      <c r="W17" s="94">
        <v>17</v>
      </c>
      <c r="Y17" s="94" t="s">
        <v>14</v>
      </c>
      <c r="Z17" s="94">
        <v>3</v>
      </c>
      <c r="AA17" s="94" t="s">
        <v>75</v>
      </c>
      <c r="AB17" s="94">
        <v>95</v>
      </c>
      <c r="AD17" s="94" t="s">
        <v>6</v>
      </c>
      <c r="AE17" s="94" t="s">
        <v>188</v>
      </c>
      <c r="AF17" s="87">
        <v>2</v>
      </c>
      <c r="AH17" s="87" t="s">
        <v>198</v>
      </c>
      <c r="AI17" s="87">
        <v>1</v>
      </c>
    </row>
    <row r="18" spans="1:35" x14ac:dyDescent="0.25">
      <c r="A18" s="62" t="s">
        <v>6</v>
      </c>
      <c r="B18" s="62" t="s">
        <v>189</v>
      </c>
      <c r="C18" s="30">
        <f t="shared" si="5"/>
        <v>0</v>
      </c>
      <c r="D18" s="10">
        <f t="shared" si="6"/>
        <v>0</v>
      </c>
      <c r="E18" s="64">
        <f t="shared" si="17"/>
        <v>0</v>
      </c>
      <c r="F18" s="3">
        <f t="shared" si="7"/>
        <v>0</v>
      </c>
      <c r="G18" s="3">
        <f t="shared" si="8"/>
        <v>0</v>
      </c>
      <c r="H18" s="3">
        <f t="shared" si="9"/>
        <v>0</v>
      </c>
      <c r="I18" s="30">
        <f t="shared" si="10"/>
        <v>0</v>
      </c>
      <c r="J18" s="2">
        <f t="shared" si="11"/>
        <v>0</v>
      </c>
      <c r="K18" s="77">
        <f t="shared" si="12"/>
        <v>0</v>
      </c>
      <c r="L18" s="96">
        <f t="shared" si="13"/>
        <v>0</v>
      </c>
      <c r="M18" s="96">
        <f t="shared" si="14"/>
        <v>0</v>
      </c>
      <c r="N18" s="149">
        <f t="shared" si="15"/>
        <v>0</v>
      </c>
      <c r="O18" s="96"/>
      <c r="P18" s="144">
        <f t="shared" si="16"/>
        <v>0</v>
      </c>
      <c r="R18" s="94" t="s">
        <v>15</v>
      </c>
      <c r="S18" s="94">
        <v>4</v>
      </c>
      <c r="U18" s="139" t="s">
        <v>15</v>
      </c>
      <c r="V18" s="94" t="s">
        <v>15</v>
      </c>
      <c r="W18" s="94">
        <v>4</v>
      </c>
      <c r="Z18" s="94">
        <v>0</v>
      </c>
      <c r="AD18" s="94" t="s">
        <v>299</v>
      </c>
      <c r="AF18" s="87">
        <v>2</v>
      </c>
      <c r="AH18" s="87" t="s">
        <v>203</v>
      </c>
      <c r="AI18" s="87">
        <v>1</v>
      </c>
    </row>
    <row r="19" spans="1:35" x14ac:dyDescent="0.25">
      <c r="A19" s="62" t="s">
        <v>6</v>
      </c>
      <c r="B19" s="62" t="s">
        <v>190</v>
      </c>
      <c r="C19" s="30">
        <f t="shared" si="5"/>
        <v>0</v>
      </c>
      <c r="D19" s="10">
        <f t="shared" si="6"/>
        <v>0</v>
      </c>
      <c r="E19" s="64">
        <f t="shared" si="17"/>
        <v>0</v>
      </c>
      <c r="F19" s="3">
        <f t="shared" si="7"/>
        <v>0</v>
      </c>
      <c r="G19" s="3">
        <f t="shared" si="8"/>
        <v>0</v>
      </c>
      <c r="H19" s="3">
        <f t="shared" si="9"/>
        <v>0</v>
      </c>
      <c r="I19" s="30">
        <f t="shared" si="10"/>
        <v>0</v>
      </c>
      <c r="J19" s="2">
        <f t="shared" si="11"/>
        <v>0</v>
      </c>
      <c r="K19" s="77">
        <f t="shared" si="12"/>
        <v>0</v>
      </c>
      <c r="L19" s="96">
        <f t="shared" si="13"/>
        <v>0</v>
      </c>
      <c r="M19" s="96">
        <f t="shared" si="14"/>
        <v>0</v>
      </c>
      <c r="N19" s="149">
        <f t="shared" si="15"/>
        <v>0</v>
      </c>
      <c r="O19" s="96"/>
      <c r="P19" s="144">
        <f t="shared" si="16"/>
        <v>0</v>
      </c>
      <c r="R19" s="94" t="s">
        <v>16</v>
      </c>
      <c r="S19" s="94">
        <v>1</v>
      </c>
      <c r="U19" s="139" t="s">
        <v>16</v>
      </c>
      <c r="V19" s="94" t="s">
        <v>16</v>
      </c>
      <c r="W19" s="94">
        <v>1</v>
      </c>
      <c r="Z19" s="94">
        <v>0</v>
      </c>
      <c r="AD19" s="94" t="s">
        <v>7</v>
      </c>
      <c r="AE19" s="94" t="s">
        <v>196</v>
      </c>
      <c r="AF19" s="87">
        <v>7</v>
      </c>
      <c r="AG19" s="87" t="s">
        <v>300</v>
      </c>
      <c r="AI19" s="87">
        <v>3</v>
      </c>
    </row>
    <row r="20" spans="1:35" x14ac:dyDescent="0.25">
      <c r="A20" s="62" t="s">
        <v>6</v>
      </c>
      <c r="B20" s="62" t="s">
        <v>191</v>
      </c>
      <c r="C20" s="30">
        <f t="shared" si="5"/>
        <v>0</v>
      </c>
      <c r="D20" s="10">
        <f t="shared" si="6"/>
        <v>0</v>
      </c>
      <c r="E20" s="64">
        <f t="shared" si="17"/>
        <v>0</v>
      </c>
      <c r="F20" s="3">
        <f t="shared" si="7"/>
        <v>0</v>
      </c>
      <c r="G20" s="3">
        <f t="shared" si="8"/>
        <v>0</v>
      </c>
      <c r="H20" s="3">
        <f t="shared" si="9"/>
        <v>0</v>
      </c>
      <c r="I20" s="30">
        <f t="shared" si="10"/>
        <v>0</v>
      </c>
      <c r="J20" s="2">
        <f t="shared" si="11"/>
        <v>0</v>
      </c>
      <c r="K20" s="77">
        <f t="shared" si="12"/>
        <v>0</v>
      </c>
      <c r="L20" s="96">
        <f t="shared" si="13"/>
        <v>0</v>
      </c>
      <c r="M20" s="96">
        <f t="shared" si="14"/>
        <v>0</v>
      </c>
      <c r="N20" s="149">
        <f t="shared" si="15"/>
        <v>0</v>
      </c>
      <c r="O20" s="96"/>
      <c r="P20" s="144">
        <f t="shared" si="16"/>
        <v>0</v>
      </c>
      <c r="R20" s="94" t="s">
        <v>18</v>
      </c>
      <c r="S20" s="94">
        <v>33</v>
      </c>
      <c r="U20" s="139" t="s">
        <v>17</v>
      </c>
      <c r="W20" s="94">
        <v>0</v>
      </c>
      <c r="Z20" s="94">
        <v>0</v>
      </c>
      <c r="AE20" s="94" t="s">
        <v>197</v>
      </c>
      <c r="AF20" s="87">
        <v>2</v>
      </c>
      <c r="AG20" s="87" t="s">
        <v>9</v>
      </c>
      <c r="AH20" s="87" t="s">
        <v>210</v>
      </c>
      <c r="AI20" s="87">
        <v>1</v>
      </c>
    </row>
    <row r="21" spans="1:35" x14ac:dyDescent="0.25">
      <c r="A21" s="62" t="s">
        <v>6</v>
      </c>
      <c r="B21" s="62" t="s">
        <v>192</v>
      </c>
      <c r="C21" s="30">
        <f t="shared" si="5"/>
        <v>0</v>
      </c>
      <c r="D21" s="10">
        <f t="shared" si="6"/>
        <v>0</v>
      </c>
      <c r="E21" s="64">
        <f t="shared" si="17"/>
        <v>0</v>
      </c>
      <c r="F21" s="3">
        <f t="shared" si="7"/>
        <v>0</v>
      </c>
      <c r="G21" s="3">
        <f t="shared" si="8"/>
        <v>0</v>
      </c>
      <c r="H21" s="3">
        <f t="shared" si="9"/>
        <v>0</v>
      </c>
      <c r="I21" s="30">
        <f t="shared" si="10"/>
        <v>0</v>
      </c>
      <c r="J21" s="2">
        <f t="shared" si="11"/>
        <v>0</v>
      </c>
      <c r="K21" s="77">
        <f t="shared" si="12"/>
        <v>0</v>
      </c>
      <c r="L21" s="96">
        <f t="shared" si="13"/>
        <v>0</v>
      </c>
      <c r="M21" s="96">
        <f t="shared" si="14"/>
        <v>0</v>
      </c>
      <c r="N21" s="149">
        <f t="shared" si="15"/>
        <v>0</v>
      </c>
      <c r="O21" s="96"/>
      <c r="P21" s="144">
        <f t="shared" si="16"/>
        <v>0</v>
      </c>
      <c r="R21" s="94" t="s">
        <v>21</v>
      </c>
      <c r="S21" s="94">
        <v>47</v>
      </c>
      <c r="U21" s="139" t="s">
        <v>18</v>
      </c>
      <c r="V21" s="94" t="s">
        <v>18</v>
      </c>
      <c r="W21" s="94">
        <v>33</v>
      </c>
      <c r="Y21" s="94" t="s">
        <v>18</v>
      </c>
      <c r="Z21" s="94">
        <v>1</v>
      </c>
      <c r="AE21" s="94" t="s">
        <v>198</v>
      </c>
      <c r="AF21" s="87">
        <v>2</v>
      </c>
      <c r="AH21" s="87" t="s">
        <v>218</v>
      </c>
      <c r="AI21" s="87">
        <v>1</v>
      </c>
    </row>
    <row r="22" spans="1:35" x14ac:dyDescent="0.25">
      <c r="A22" s="62" t="s">
        <v>6</v>
      </c>
      <c r="B22" s="62" t="s">
        <v>193</v>
      </c>
      <c r="C22" s="30">
        <f t="shared" si="5"/>
        <v>0</v>
      </c>
      <c r="D22" s="10">
        <f t="shared" si="6"/>
        <v>0</v>
      </c>
      <c r="E22" s="64">
        <f t="shared" si="17"/>
        <v>0</v>
      </c>
      <c r="F22" s="3">
        <f t="shared" si="7"/>
        <v>0</v>
      </c>
      <c r="G22" s="3">
        <f t="shared" si="8"/>
        <v>0</v>
      </c>
      <c r="H22" s="3">
        <f t="shared" si="9"/>
        <v>0</v>
      </c>
      <c r="I22" s="30">
        <f t="shared" si="10"/>
        <v>0</v>
      </c>
      <c r="J22" s="2">
        <f t="shared" si="11"/>
        <v>0</v>
      </c>
      <c r="K22" s="77">
        <f t="shared" si="12"/>
        <v>0</v>
      </c>
      <c r="L22" s="96">
        <f t="shared" si="13"/>
        <v>0</v>
      </c>
      <c r="M22" s="96">
        <f t="shared" si="14"/>
        <v>0</v>
      </c>
      <c r="N22" s="149">
        <f t="shared" si="15"/>
        <v>0</v>
      </c>
      <c r="O22" s="96"/>
      <c r="P22" s="144">
        <f t="shared" si="16"/>
        <v>0</v>
      </c>
      <c r="R22" s="94" t="s">
        <v>22</v>
      </c>
      <c r="S22" s="94">
        <v>1</v>
      </c>
      <c r="U22" s="139" t="s">
        <v>19</v>
      </c>
      <c r="W22" s="94">
        <v>0</v>
      </c>
      <c r="Z22" s="94">
        <v>0</v>
      </c>
      <c r="AE22" s="94" t="s">
        <v>199</v>
      </c>
      <c r="AF22" s="87">
        <v>1</v>
      </c>
      <c r="AG22" s="87" t="s">
        <v>302</v>
      </c>
      <c r="AI22" s="87">
        <v>2</v>
      </c>
    </row>
    <row r="23" spans="1:35" x14ac:dyDescent="0.25">
      <c r="A23" s="62" t="s">
        <v>6</v>
      </c>
      <c r="B23" s="62" t="s">
        <v>194</v>
      </c>
      <c r="C23" s="30">
        <f t="shared" si="5"/>
        <v>1</v>
      </c>
      <c r="D23" s="10">
        <f t="shared" si="6"/>
        <v>0</v>
      </c>
      <c r="E23" s="64">
        <f t="shared" si="17"/>
        <v>0</v>
      </c>
      <c r="F23" s="3">
        <f t="shared" si="7"/>
        <v>0</v>
      </c>
      <c r="G23" s="3">
        <f t="shared" si="8"/>
        <v>0</v>
      </c>
      <c r="H23" s="3">
        <f t="shared" si="9"/>
        <v>0</v>
      </c>
      <c r="I23" s="30">
        <f t="shared" si="10"/>
        <v>1</v>
      </c>
      <c r="J23" s="2">
        <f t="shared" si="11"/>
        <v>1</v>
      </c>
      <c r="K23" s="77">
        <f t="shared" si="12"/>
        <v>1</v>
      </c>
      <c r="L23" s="96">
        <f t="shared" si="13"/>
        <v>0</v>
      </c>
      <c r="M23" s="96">
        <f t="shared" si="14"/>
        <v>0</v>
      </c>
      <c r="N23" s="149">
        <f t="shared" si="15"/>
        <v>0</v>
      </c>
      <c r="O23" s="96"/>
      <c r="P23" s="144">
        <f t="shared" si="16"/>
        <v>0</v>
      </c>
      <c r="R23" s="94" t="s">
        <v>23</v>
      </c>
      <c r="S23" s="94">
        <v>86</v>
      </c>
      <c r="U23" s="139" t="s">
        <v>20</v>
      </c>
      <c r="W23" s="94">
        <v>0</v>
      </c>
      <c r="Z23" s="94">
        <v>0</v>
      </c>
      <c r="AE23" s="94" t="s">
        <v>201</v>
      </c>
      <c r="AF23" s="87">
        <v>4</v>
      </c>
      <c r="AG23" s="87" t="s">
        <v>11</v>
      </c>
      <c r="AH23" s="87" t="s">
        <v>223</v>
      </c>
      <c r="AI23" s="87">
        <v>2</v>
      </c>
    </row>
    <row r="24" spans="1:35" x14ac:dyDescent="0.25">
      <c r="A24" s="62" t="s">
        <v>7</v>
      </c>
      <c r="B24" s="62" t="s">
        <v>195</v>
      </c>
      <c r="C24" s="30">
        <f t="shared" si="5"/>
        <v>0</v>
      </c>
      <c r="D24" s="10">
        <f t="shared" si="6"/>
        <v>0</v>
      </c>
      <c r="E24" s="64">
        <f t="shared" si="17"/>
        <v>0</v>
      </c>
      <c r="F24" s="3">
        <f t="shared" si="7"/>
        <v>0</v>
      </c>
      <c r="G24" s="3">
        <f t="shared" si="8"/>
        <v>0</v>
      </c>
      <c r="H24" s="3">
        <f t="shared" si="9"/>
        <v>0</v>
      </c>
      <c r="I24" s="30">
        <f t="shared" si="10"/>
        <v>0</v>
      </c>
      <c r="J24" s="2">
        <f t="shared" si="11"/>
        <v>0</v>
      </c>
      <c r="K24" s="77">
        <f t="shared" si="12"/>
        <v>0</v>
      </c>
      <c r="L24" s="96">
        <f t="shared" si="13"/>
        <v>0</v>
      </c>
      <c r="M24" s="96">
        <f t="shared" si="14"/>
        <v>0</v>
      </c>
      <c r="N24" s="149">
        <f t="shared" si="15"/>
        <v>0</v>
      </c>
      <c r="O24" s="96"/>
      <c r="P24" s="144">
        <f t="shared" si="16"/>
        <v>0</v>
      </c>
      <c r="R24" s="94" t="s">
        <v>75</v>
      </c>
      <c r="S24" s="94">
        <v>359</v>
      </c>
      <c r="U24" s="139" t="s">
        <v>21</v>
      </c>
      <c r="V24" s="94" t="s">
        <v>21</v>
      </c>
      <c r="W24" s="94">
        <v>47</v>
      </c>
      <c r="Y24" s="94" t="s">
        <v>21</v>
      </c>
      <c r="Z24" s="94">
        <v>2</v>
      </c>
      <c r="AE24" s="94" t="s">
        <v>202</v>
      </c>
      <c r="AF24" s="87">
        <v>1</v>
      </c>
      <c r="AH24" s="87" t="s">
        <v>225</v>
      </c>
      <c r="AI24" s="87">
        <v>3</v>
      </c>
    </row>
    <row r="25" spans="1:35" x14ac:dyDescent="0.25">
      <c r="A25" s="62" t="s">
        <v>7</v>
      </c>
      <c r="B25" s="62" t="s">
        <v>196</v>
      </c>
      <c r="C25" s="30">
        <f t="shared" si="5"/>
        <v>8</v>
      </c>
      <c r="D25" s="10">
        <f t="shared" si="6"/>
        <v>7</v>
      </c>
      <c r="E25" s="64">
        <f t="shared" si="17"/>
        <v>1</v>
      </c>
      <c r="F25" s="3">
        <f t="shared" si="7"/>
        <v>0</v>
      </c>
      <c r="G25" s="3">
        <f t="shared" si="8"/>
        <v>0</v>
      </c>
      <c r="H25" s="3">
        <f t="shared" si="9"/>
        <v>1</v>
      </c>
      <c r="I25" s="30">
        <f t="shared" si="10"/>
        <v>1</v>
      </c>
      <c r="J25" s="2">
        <f t="shared" si="11"/>
        <v>1</v>
      </c>
      <c r="K25" s="77">
        <f t="shared" si="12"/>
        <v>2</v>
      </c>
      <c r="L25" s="96">
        <f t="shared" si="13"/>
        <v>1</v>
      </c>
      <c r="M25" s="96">
        <f t="shared" si="14"/>
        <v>0</v>
      </c>
      <c r="N25" s="149">
        <f t="shared" si="15"/>
        <v>0</v>
      </c>
      <c r="O25" s="96"/>
      <c r="P25" s="144">
        <f t="shared" si="16"/>
        <v>1</v>
      </c>
      <c r="U25" s="139" t="s">
        <v>22</v>
      </c>
      <c r="V25" s="94" t="s">
        <v>22</v>
      </c>
      <c r="W25" s="94">
        <v>1</v>
      </c>
      <c r="Z25" s="94">
        <v>0</v>
      </c>
      <c r="AE25" s="94" t="s">
        <v>203</v>
      </c>
      <c r="AF25" s="87">
        <v>1</v>
      </c>
      <c r="AH25" s="87" t="s">
        <v>226</v>
      </c>
      <c r="AI25" s="87">
        <v>2</v>
      </c>
    </row>
    <row r="26" spans="1:35" x14ac:dyDescent="0.25">
      <c r="A26" s="62" t="s">
        <v>7</v>
      </c>
      <c r="B26" s="62" t="s">
        <v>197</v>
      </c>
      <c r="C26" s="30">
        <f t="shared" si="5"/>
        <v>2</v>
      </c>
      <c r="D26" s="10">
        <f t="shared" si="6"/>
        <v>2</v>
      </c>
      <c r="E26" s="64">
        <f t="shared" si="17"/>
        <v>1</v>
      </c>
      <c r="F26" s="3">
        <f t="shared" si="7"/>
        <v>0</v>
      </c>
      <c r="G26" s="3">
        <f t="shared" si="8"/>
        <v>0</v>
      </c>
      <c r="H26" s="3">
        <f t="shared" si="9"/>
        <v>1</v>
      </c>
      <c r="I26" s="30">
        <f t="shared" si="10"/>
        <v>0</v>
      </c>
      <c r="J26" s="2">
        <f t="shared" si="11"/>
        <v>0</v>
      </c>
      <c r="K26" s="77">
        <f t="shared" si="12"/>
        <v>1</v>
      </c>
      <c r="L26" s="96">
        <f t="shared" si="13"/>
        <v>1</v>
      </c>
      <c r="M26" s="96">
        <f t="shared" si="14"/>
        <v>0</v>
      </c>
      <c r="N26" s="149">
        <f t="shared" si="15"/>
        <v>0</v>
      </c>
      <c r="O26" s="96"/>
      <c r="P26" s="144">
        <f t="shared" si="16"/>
        <v>1</v>
      </c>
      <c r="U26" s="139" t="s">
        <v>23</v>
      </c>
      <c r="V26" s="94" t="s">
        <v>23</v>
      </c>
      <c r="W26" s="94">
        <v>86</v>
      </c>
      <c r="Y26" s="94" t="s">
        <v>23</v>
      </c>
      <c r="Z26" s="94">
        <v>44</v>
      </c>
      <c r="AE26" s="94" t="s">
        <v>204</v>
      </c>
      <c r="AF26" s="87">
        <v>1</v>
      </c>
      <c r="AH26" s="87" t="s">
        <v>227</v>
      </c>
      <c r="AI26" s="87">
        <v>1</v>
      </c>
    </row>
    <row r="27" spans="1:35" x14ac:dyDescent="0.25">
      <c r="A27" s="62" t="s">
        <v>7</v>
      </c>
      <c r="B27" s="62" t="s">
        <v>198</v>
      </c>
      <c r="C27" s="30">
        <f t="shared" si="5"/>
        <v>3</v>
      </c>
      <c r="D27" s="10">
        <f t="shared" si="6"/>
        <v>2</v>
      </c>
      <c r="E27" s="64">
        <f t="shared" si="17"/>
        <v>1</v>
      </c>
      <c r="F27" s="3">
        <f t="shared" si="7"/>
        <v>0</v>
      </c>
      <c r="G27" s="3">
        <f t="shared" si="8"/>
        <v>0</v>
      </c>
      <c r="H27" s="3">
        <f t="shared" si="9"/>
        <v>1</v>
      </c>
      <c r="I27" s="30">
        <f t="shared" si="10"/>
        <v>1</v>
      </c>
      <c r="J27" s="2">
        <f t="shared" si="11"/>
        <v>1</v>
      </c>
      <c r="K27" s="77">
        <f t="shared" si="12"/>
        <v>2</v>
      </c>
      <c r="L27" s="96">
        <f t="shared" si="13"/>
        <v>1</v>
      </c>
      <c r="M27" s="96">
        <f t="shared" si="14"/>
        <v>0</v>
      </c>
      <c r="N27" s="149">
        <f t="shared" si="15"/>
        <v>0</v>
      </c>
      <c r="O27" s="96"/>
      <c r="P27" s="144">
        <f t="shared" si="16"/>
        <v>1</v>
      </c>
      <c r="V27" s="94" t="s">
        <v>75</v>
      </c>
      <c r="W27" s="94">
        <v>359</v>
      </c>
      <c r="Y27" s="94" t="s">
        <v>75</v>
      </c>
      <c r="Z27" s="94">
        <v>95</v>
      </c>
      <c r="AD27" s="94" t="s">
        <v>300</v>
      </c>
      <c r="AF27" s="87">
        <v>19</v>
      </c>
      <c r="AH27" s="87" t="s">
        <v>228</v>
      </c>
      <c r="AI27" s="87">
        <v>16</v>
      </c>
    </row>
    <row r="28" spans="1:35" x14ac:dyDescent="0.25">
      <c r="A28" s="62" t="s">
        <v>7</v>
      </c>
      <c r="B28" s="62" t="s">
        <v>199</v>
      </c>
      <c r="C28" s="30">
        <f t="shared" si="5"/>
        <v>1</v>
      </c>
      <c r="D28" s="10">
        <f t="shared" si="6"/>
        <v>1</v>
      </c>
      <c r="E28" s="64">
        <f t="shared" si="17"/>
        <v>1</v>
      </c>
      <c r="F28" s="3">
        <f t="shared" si="7"/>
        <v>0</v>
      </c>
      <c r="G28" s="3">
        <f t="shared" si="8"/>
        <v>0</v>
      </c>
      <c r="H28" s="3">
        <f t="shared" si="9"/>
        <v>1</v>
      </c>
      <c r="I28" s="30">
        <f t="shared" si="10"/>
        <v>0</v>
      </c>
      <c r="J28" s="2">
        <f t="shared" si="11"/>
        <v>0</v>
      </c>
      <c r="K28" s="77">
        <f t="shared" si="12"/>
        <v>1</v>
      </c>
      <c r="L28" s="96">
        <f t="shared" si="13"/>
        <v>1</v>
      </c>
      <c r="M28" s="96">
        <f t="shared" si="14"/>
        <v>0</v>
      </c>
      <c r="N28" s="149">
        <f t="shared" si="15"/>
        <v>0</v>
      </c>
      <c r="O28" s="96"/>
      <c r="P28" s="144">
        <f t="shared" si="16"/>
        <v>1</v>
      </c>
      <c r="AD28" s="94" t="s">
        <v>8</v>
      </c>
      <c r="AE28" s="94" t="s">
        <v>206</v>
      </c>
      <c r="AF28" s="87">
        <v>1</v>
      </c>
      <c r="AH28" s="87" t="s">
        <v>229</v>
      </c>
      <c r="AI28" s="87">
        <v>1</v>
      </c>
    </row>
    <row r="29" spans="1:35" x14ac:dyDescent="0.25">
      <c r="A29" s="62" t="s">
        <v>7</v>
      </c>
      <c r="B29" s="62" t="s">
        <v>200</v>
      </c>
      <c r="C29" s="30">
        <f t="shared" si="5"/>
        <v>0</v>
      </c>
      <c r="D29" s="10">
        <f>SUMIFS(AF:AF,AE:AE,B29)</f>
        <v>0</v>
      </c>
      <c r="E29" s="64">
        <f t="shared" si="17"/>
        <v>0</v>
      </c>
      <c r="F29" s="3">
        <f t="shared" si="7"/>
        <v>0</v>
      </c>
      <c r="G29" s="3">
        <f t="shared" si="8"/>
        <v>0</v>
      </c>
      <c r="H29" s="3">
        <f>SUM(E29:G29)</f>
        <v>0</v>
      </c>
      <c r="I29" s="30">
        <f>SUMIFS(AI:AI,AH:AH,B29)</f>
        <v>0</v>
      </c>
      <c r="J29" s="2">
        <f>ROUNDUP((I29*$H$129),0)</f>
        <v>0</v>
      </c>
      <c r="K29" s="77">
        <f>J29+H29</f>
        <v>0</v>
      </c>
      <c r="L29" s="96">
        <f>ROUNDUP((D29*$G$129),0)</f>
        <v>0</v>
      </c>
      <c r="M29" s="96">
        <f t="shared" si="14"/>
        <v>0</v>
      </c>
      <c r="N29" s="149">
        <f>M29+F29+G29</f>
        <v>0</v>
      </c>
      <c r="O29" s="96"/>
      <c r="P29" s="144">
        <f>L29-N29</f>
        <v>0</v>
      </c>
      <c r="AD29" s="94" t="s">
        <v>301</v>
      </c>
      <c r="AF29" s="87">
        <v>1</v>
      </c>
      <c r="AG29" s="87" t="s">
        <v>303</v>
      </c>
      <c r="AI29" s="87">
        <v>25</v>
      </c>
    </row>
    <row r="30" spans="1:35" x14ac:dyDescent="0.25">
      <c r="A30" s="62" t="s">
        <v>7</v>
      </c>
      <c r="B30" s="62" t="s">
        <v>201</v>
      </c>
      <c r="C30" s="30">
        <f t="shared" ref="C30:C54" si="18">D30+I30</f>
        <v>4</v>
      </c>
      <c r="D30" s="10">
        <f t="shared" ref="D30:D54" si="19">SUMIFS(AF:AF,AE:AE,B30)</f>
        <v>4</v>
      </c>
      <c r="E30" s="64">
        <f t="shared" ref="E30:E54" si="20">IF(L30&gt;N30,ROUND((D30*0.6*$G$129),0)+P30,ROUND((D30*0.6*$G$129),0)+P30)</f>
        <v>1</v>
      </c>
      <c r="F30" s="3">
        <f t="shared" ref="F30:F54" si="21">ROUND((D30*0.35*$G$129),0)</f>
        <v>0</v>
      </c>
      <c r="G30" s="3">
        <f t="shared" ref="G30:G54" si="22">ROUND((D30*0.05*$G$129),0)</f>
        <v>0</v>
      </c>
      <c r="H30" s="3">
        <f t="shared" ref="H30:H54" si="23">SUM(E30:G30)</f>
        <v>1</v>
      </c>
      <c r="I30" s="30">
        <f t="shared" ref="I30:I54" si="24">SUMIFS(AI:AI,AH:AH,B30)</f>
        <v>0</v>
      </c>
      <c r="J30" s="2">
        <f t="shared" si="11"/>
        <v>0</v>
      </c>
      <c r="K30" s="77">
        <f t="shared" ref="K30:K54" si="25">J30+H30</f>
        <v>1</v>
      </c>
      <c r="L30" s="96">
        <f t="shared" ref="L30:L54" si="26">ROUNDUP((D30*$G$129),0)</f>
        <v>1</v>
      </c>
      <c r="M30" s="96">
        <f t="shared" ref="M30:M54" si="27">ROUND((D30*0.6*$G$129),0)</f>
        <v>0</v>
      </c>
      <c r="N30" s="149">
        <f t="shared" ref="N30:N54" si="28">M30+F30+G30</f>
        <v>0</v>
      </c>
      <c r="O30" s="96"/>
      <c r="P30" s="144">
        <f t="shared" ref="P30:P54" si="29">L30-N30</f>
        <v>1</v>
      </c>
      <c r="AD30" s="94" t="s">
        <v>9</v>
      </c>
      <c r="AE30" s="94" t="s">
        <v>209</v>
      </c>
      <c r="AF30" s="87">
        <v>13</v>
      </c>
      <c r="AG30" s="87" t="s">
        <v>12</v>
      </c>
      <c r="AH30" s="87" t="s">
        <v>231</v>
      </c>
      <c r="AI30" s="87">
        <v>2</v>
      </c>
    </row>
    <row r="31" spans="1:35" x14ac:dyDescent="0.25">
      <c r="A31" s="62" t="s">
        <v>7</v>
      </c>
      <c r="B31" s="62" t="s">
        <v>202</v>
      </c>
      <c r="C31" s="30">
        <f t="shared" si="18"/>
        <v>1</v>
      </c>
      <c r="D31" s="10">
        <f t="shared" si="19"/>
        <v>1</v>
      </c>
      <c r="E31" s="64">
        <f t="shared" si="20"/>
        <v>1</v>
      </c>
      <c r="F31" s="3">
        <f t="shared" si="21"/>
        <v>0</v>
      </c>
      <c r="G31" s="3">
        <f t="shared" si="22"/>
        <v>0</v>
      </c>
      <c r="H31" s="3">
        <f t="shared" si="23"/>
        <v>1</v>
      </c>
      <c r="I31" s="30">
        <f t="shared" si="24"/>
        <v>0</v>
      </c>
      <c r="J31" s="2">
        <f t="shared" si="11"/>
        <v>0</v>
      </c>
      <c r="K31" s="77">
        <f t="shared" si="25"/>
        <v>1</v>
      </c>
      <c r="L31" s="96">
        <f t="shared" si="26"/>
        <v>1</v>
      </c>
      <c r="M31" s="96">
        <f t="shared" si="27"/>
        <v>0</v>
      </c>
      <c r="N31" s="149">
        <f t="shared" si="28"/>
        <v>0</v>
      </c>
      <c r="O31" s="96"/>
      <c r="P31" s="144">
        <f t="shared" si="29"/>
        <v>1</v>
      </c>
      <c r="AE31" s="94" t="s">
        <v>210</v>
      </c>
      <c r="AF31" s="87">
        <v>2</v>
      </c>
      <c r="AH31" s="87" t="s">
        <v>232</v>
      </c>
      <c r="AI31" s="87">
        <v>2</v>
      </c>
    </row>
    <row r="32" spans="1:35" x14ac:dyDescent="0.25">
      <c r="A32" s="62" t="s">
        <v>7</v>
      </c>
      <c r="B32" s="62" t="s">
        <v>203</v>
      </c>
      <c r="C32" s="30">
        <f t="shared" si="18"/>
        <v>2</v>
      </c>
      <c r="D32" s="10">
        <f t="shared" si="19"/>
        <v>1</v>
      </c>
      <c r="E32" s="64">
        <f t="shared" si="20"/>
        <v>1</v>
      </c>
      <c r="F32" s="3">
        <f t="shared" si="21"/>
        <v>0</v>
      </c>
      <c r="G32" s="3">
        <f t="shared" si="22"/>
        <v>0</v>
      </c>
      <c r="H32" s="3">
        <f t="shared" si="23"/>
        <v>1</v>
      </c>
      <c r="I32" s="30">
        <f t="shared" si="24"/>
        <v>1</v>
      </c>
      <c r="J32" s="2">
        <f t="shared" si="11"/>
        <v>1</v>
      </c>
      <c r="K32" s="77">
        <f t="shared" si="25"/>
        <v>2</v>
      </c>
      <c r="L32" s="96">
        <f t="shared" si="26"/>
        <v>1</v>
      </c>
      <c r="M32" s="96">
        <f t="shared" si="27"/>
        <v>0</v>
      </c>
      <c r="N32" s="149">
        <f t="shared" si="28"/>
        <v>0</v>
      </c>
      <c r="O32" s="96"/>
      <c r="P32" s="144">
        <f t="shared" si="29"/>
        <v>1</v>
      </c>
      <c r="AE32" s="94" t="s">
        <v>211</v>
      </c>
      <c r="AF32" s="87">
        <v>1</v>
      </c>
      <c r="AH32" s="87" t="s">
        <v>233</v>
      </c>
      <c r="AI32" s="87">
        <v>2</v>
      </c>
    </row>
    <row r="33" spans="1:35" x14ac:dyDescent="0.25">
      <c r="A33" s="62" t="s">
        <v>7</v>
      </c>
      <c r="B33" s="62" t="s">
        <v>204</v>
      </c>
      <c r="C33" s="30">
        <f t="shared" si="18"/>
        <v>1</v>
      </c>
      <c r="D33" s="10">
        <f t="shared" si="19"/>
        <v>1</v>
      </c>
      <c r="E33" s="64">
        <f t="shared" si="20"/>
        <v>1</v>
      </c>
      <c r="F33" s="3">
        <f t="shared" si="21"/>
        <v>0</v>
      </c>
      <c r="G33" s="3">
        <f t="shared" si="22"/>
        <v>0</v>
      </c>
      <c r="H33" s="3">
        <f t="shared" si="23"/>
        <v>1</v>
      </c>
      <c r="I33" s="30">
        <f t="shared" si="24"/>
        <v>0</v>
      </c>
      <c r="J33" s="2">
        <f t="shared" si="11"/>
        <v>0</v>
      </c>
      <c r="K33" s="77">
        <f t="shared" si="25"/>
        <v>1</v>
      </c>
      <c r="L33" s="96">
        <f t="shared" si="26"/>
        <v>1</v>
      </c>
      <c r="M33" s="96">
        <f t="shared" si="27"/>
        <v>0</v>
      </c>
      <c r="N33" s="149">
        <f t="shared" si="28"/>
        <v>0</v>
      </c>
      <c r="O33" s="96"/>
      <c r="P33" s="144">
        <f t="shared" si="29"/>
        <v>1</v>
      </c>
      <c r="AE33" s="94" t="s">
        <v>212</v>
      </c>
      <c r="AF33" s="87">
        <v>4</v>
      </c>
      <c r="AH33" s="87" t="s">
        <v>234</v>
      </c>
      <c r="AI33" s="87">
        <v>1</v>
      </c>
    </row>
    <row r="34" spans="1:35" x14ac:dyDescent="0.25">
      <c r="A34" s="62" t="s">
        <v>7</v>
      </c>
      <c r="B34" s="62" t="s">
        <v>205</v>
      </c>
      <c r="C34" s="30">
        <f t="shared" si="18"/>
        <v>0</v>
      </c>
      <c r="D34" s="10">
        <f t="shared" si="19"/>
        <v>0</v>
      </c>
      <c r="E34" s="64">
        <f t="shared" si="20"/>
        <v>0</v>
      </c>
      <c r="F34" s="3">
        <f t="shared" si="21"/>
        <v>0</v>
      </c>
      <c r="G34" s="3">
        <f t="shared" si="22"/>
        <v>0</v>
      </c>
      <c r="H34" s="3">
        <f t="shared" si="23"/>
        <v>0</v>
      </c>
      <c r="I34" s="30">
        <f t="shared" si="24"/>
        <v>0</v>
      </c>
      <c r="J34" s="2">
        <f t="shared" si="11"/>
        <v>0</v>
      </c>
      <c r="K34" s="77">
        <f t="shared" si="25"/>
        <v>0</v>
      </c>
      <c r="L34" s="96">
        <f t="shared" si="26"/>
        <v>0</v>
      </c>
      <c r="M34" s="96">
        <f t="shared" si="27"/>
        <v>0</v>
      </c>
      <c r="N34" s="149">
        <f t="shared" si="28"/>
        <v>0</v>
      </c>
      <c r="O34" s="96"/>
      <c r="P34" s="144">
        <f t="shared" si="29"/>
        <v>0</v>
      </c>
      <c r="AE34" s="94" t="s">
        <v>216</v>
      </c>
      <c r="AF34" s="87">
        <v>1</v>
      </c>
      <c r="AG34" s="87" t="s">
        <v>304</v>
      </c>
      <c r="AI34" s="87">
        <v>7</v>
      </c>
    </row>
    <row r="35" spans="1:35" x14ac:dyDescent="0.25">
      <c r="A35" s="62" t="s">
        <v>8</v>
      </c>
      <c r="B35" s="62" t="s">
        <v>206</v>
      </c>
      <c r="C35" s="30">
        <f t="shared" si="18"/>
        <v>1</v>
      </c>
      <c r="D35" s="10">
        <f t="shared" si="19"/>
        <v>1</v>
      </c>
      <c r="E35" s="64">
        <f t="shared" si="20"/>
        <v>1</v>
      </c>
      <c r="F35" s="3">
        <f t="shared" si="21"/>
        <v>0</v>
      </c>
      <c r="G35" s="3">
        <f t="shared" si="22"/>
        <v>0</v>
      </c>
      <c r="H35" s="3">
        <f t="shared" si="23"/>
        <v>1</v>
      </c>
      <c r="I35" s="30">
        <f t="shared" si="24"/>
        <v>0</v>
      </c>
      <c r="J35" s="2">
        <f t="shared" si="11"/>
        <v>0</v>
      </c>
      <c r="K35" s="77">
        <f t="shared" si="25"/>
        <v>1</v>
      </c>
      <c r="L35" s="96">
        <f t="shared" si="26"/>
        <v>1</v>
      </c>
      <c r="M35" s="96">
        <f t="shared" si="27"/>
        <v>0</v>
      </c>
      <c r="N35" s="149">
        <f t="shared" si="28"/>
        <v>0</v>
      </c>
      <c r="O35" s="96"/>
      <c r="P35" s="144">
        <f t="shared" si="29"/>
        <v>1</v>
      </c>
      <c r="AD35" s="94" t="s">
        <v>302</v>
      </c>
      <c r="AF35" s="87">
        <v>21</v>
      </c>
      <c r="AG35" s="87" t="s">
        <v>14</v>
      </c>
      <c r="AH35" s="87" t="s">
        <v>245</v>
      </c>
      <c r="AI35" s="87">
        <v>1</v>
      </c>
    </row>
    <row r="36" spans="1:35" x14ac:dyDescent="0.25">
      <c r="A36" s="62" t="s">
        <v>8</v>
      </c>
      <c r="B36" s="62" t="s">
        <v>207</v>
      </c>
      <c r="C36" s="30">
        <f t="shared" si="18"/>
        <v>0</v>
      </c>
      <c r="D36" s="10">
        <f t="shared" si="19"/>
        <v>0</v>
      </c>
      <c r="E36" s="64">
        <f t="shared" si="20"/>
        <v>0</v>
      </c>
      <c r="F36" s="3">
        <f t="shared" si="21"/>
        <v>0</v>
      </c>
      <c r="G36" s="3">
        <f t="shared" si="22"/>
        <v>0</v>
      </c>
      <c r="H36" s="3">
        <f t="shared" si="23"/>
        <v>0</v>
      </c>
      <c r="I36" s="30">
        <f t="shared" si="24"/>
        <v>0</v>
      </c>
      <c r="J36" s="2">
        <f t="shared" si="11"/>
        <v>0</v>
      </c>
      <c r="K36" s="77">
        <f t="shared" si="25"/>
        <v>0</v>
      </c>
      <c r="L36" s="96">
        <f t="shared" si="26"/>
        <v>0</v>
      </c>
      <c r="M36" s="96">
        <f t="shared" si="27"/>
        <v>0</v>
      </c>
      <c r="N36" s="149">
        <f t="shared" si="28"/>
        <v>0</v>
      </c>
      <c r="O36" s="96"/>
      <c r="P36" s="144">
        <f t="shared" si="29"/>
        <v>0</v>
      </c>
      <c r="AD36" s="94" t="s">
        <v>10</v>
      </c>
      <c r="AE36" s="94" t="s">
        <v>220</v>
      </c>
      <c r="AF36" s="87">
        <v>3</v>
      </c>
      <c r="AH36" s="87" t="s">
        <v>247</v>
      </c>
      <c r="AI36" s="87">
        <v>1</v>
      </c>
    </row>
    <row r="37" spans="1:35" x14ac:dyDescent="0.25">
      <c r="A37" s="62" t="s">
        <v>8</v>
      </c>
      <c r="B37" s="62" t="s">
        <v>208</v>
      </c>
      <c r="C37" s="30">
        <f t="shared" si="18"/>
        <v>0</v>
      </c>
      <c r="D37" s="10">
        <f t="shared" si="19"/>
        <v>0</v>
      </c>
      <c r="E37" s="64">
        <f t="shared" si="20"/>
        <v>0</v>
      </c>
      <c r="F37" s="3">
        <f t="shared" si="21"/>
        <v>0</v>
      </c>
      <c r="G37" s="3">
        <f t="shared" si="22"/>
        <v>0</v>
      </c>
      <c r="H37" s="3">
        <f t="shared" si="23"/>
        <v>0</v>
      </c>
      <c r="I37" s="30">
        <f t="shared" si="24"/>
        <v>0</v>
      </c>
      <c r="J37" s="2">
        <f t="shared" si="11"/>
        <v>0</v>
      </c>
      <c r="K37" s="77">
        <f t="shared" si="25"/>
        <v>0</v>
      </c>
      <c r="L37" s="96">
        <f t="shared" si="26"/>
        <v>0</v>
      </c>
      <c r="M37" s="96">
        <f t="shared" si="27"/>
        <v>0</v>
      </c>
      <c r="N37" s="149">
        <f t="shared" si="28"/>
        <v>0</v>
      </c>
      <c r="O37" s="96"/>
      <c r="P37" s="144">
        <f t="shared" si="29"/>
        <v>0</v>
      </c>
      <c r="AD37" s="94" t="s">
        <v>313</v>
      </c>
      <c r="AF37" s="87">
        <v>3</v>
      </c>
      <c r="AH37" s="87" t="s">
        <v>249</v>
      </c>
      <c r="AI37" s="87">
        <v>1</v>
      </c>
    </row>
    <row r="38" spans="1:35" x14ac:dyDescent="0.25">
      <c r="A38" s="62" t="s">
        <v>9</v>
      </c>
      <c r="B38" s="62" t="s">
        <v>209</v>
      </c>
      <c r="C38" s="30">
        <f t="shared" si="18"/>
        <v>13</v>
      </c>
      <c r="D38" s="10">
        <f t="shared" si="19"/>
        <v>13</v>
      </c>
      <c r="E38" s="64">
        <f t="shared" si="20"/>
        <v>2</v>
      </c>
      <c r="F38" s="3">
        <f t="shared" si="21"/>
        <v>0</v>
      </c>
      <c r="G38" s="3">
        <f t="shared" si="22"/>
        <v>0</v>
      </c>
      <c r="H38" s="3">
        <f t="shared" si="23"/>
        <v>2</v>
      </c>
      <c r="I38" s="30">
        <f t="shared" si="24"/>
        <v>0</v>
      </c>
      <c r="J38" s="2">
        <f t="shared" si="11"/>
        <v>0</v>
      </c>
      <c r="K38" s="77">
        <f t="shared" si="25"/>
        <v>2</v>
      </c>
      <c r="L38" s="96">
        <f t="shared" si="26"/>
        <v>2</v>
      </c>
      <c r="M38" s="96">
        <f t="shared" si="27"/>
        <v>1</v>
      </c>
      <c r="N38" s="149">
        <f t="shared" si="28"/>
        <v>1</v>
      </c>
      <c r="O38" s="96"/>
      <c r="P38" s="144">
        <f t="shared" si="29"/>
        <v>1</v>
      </c>
      <c r="AD38" s="94" t="s">
        <v>11</v>
      </c>
      <c r="AE38" s="94" t="s">
        <v>223</v>
      </c>
      <c r="AF38" s="87">
        <v>13</v>
      </c>
      <c r="AG38" s="87" t="s">
        <v>306</v>
      </c>
      <c r="AI38" s="87">
        <v>3</v>
      </c>
    </row>
    <row r="39" spans="1:35" x14ac:dyDescent="0.25">
      <c r="A39" s="62" t="s">
        <v>9</v>
      </c>
      <c r="B39" s="62" t="s">
        <v>210</v>
      </c>
      <c r="C39" s="30">
        <f t="shared" si="18"/>
        <v>3</v>
      </c>
      <c r="D39" s="10">
        <f t="shared" si="19"/>
        <v>2</v>
      </c>
      <c r="E39" s="64">
        <f t="shared" si="20"/>
        <v>1</v>
      </c>
      <c r="F39" s="3">
        <f t="shared" si="21"/>
        <v>0</v>
      </c>
      <c r="G39" s="3">
        <f t="shared" si="22"/>
        <v>0</v>
      </c>
      <c r="H39" s="3">
        <f t="shared" si="23"/>
        <v>1</v>
      </c>
      <c r="I39" s="30">
        <f t="shared" si="24"/>
        <v>1</v>
      </c>
      <c r="J39" s="2">
        <f t="shared" si="11"/>
        <v>1</v>
      </c>
      <c r="K39" s="77">
        <f t="shared" si="25"/>
        <v>2</v>
      </c>
      <c r="L39" s="96">
        <f t="shared" si="26"/>
        <v>1</v>
      </c>
      <c r="M39" s="96">
        <f t="shared" si="27"/>
        <v>0</v>
      </c>
      <c r="N39" s="149">
        <f t="shared" si="28"/>
        <v>0</v>
      </c>
      <c r="O39" s="96"/>
      <c r="P39" s="144">
        <f t="shared" si="29"/>
        <v>1</v>
      </c>
      <c r="AE39" s="94" t="s">
        <v>224</v>
      </c>
      <c r="AF39" s="87">
        <v>7</v>
      </c>
      <c r="AG39" s="87" t="s">
        <v>18</v>
      </c>
      <c r="AH39" s="87" t="s">
        <v>274</v>
      </c>
      <c r="AI39" s="87">
        <v>1</v>
      </c>
    </row>
    <row r="40" spans="1:35" x14ac:dyDescent="0.25">
      <c r="A40" s="62" t="s">
        <v>9</v>
      </c>
      <c r="B40" s="62" t="s">
        <v>211</v>
      </c>
      <c r="C40" s="30">
        <f t="shared" si="18"/>
        <v>1</v>
      </c>
      <c r="D40" s="10">
        <f t="shared" si="19"/>
        <v>1</v>
      </c>
      <c r="E40" s="64">
        <f t="shared" si="20"/>
        <v>1</v>
      </c>
      <c r="F40" s="3">
        <f t="shared" si="21"/>
        <v>0</v>
      </c>
      <c r="G40" s="3">
        <f t="shared" si="22"/>
        <v>0</v>
      </c>
      <c r="H40" s="3">
        <f t="shared" si="23"/>
        <v>1</v>
      </c>
      <c r="I40" s="30">
        <f t="shared" si="24"/>
        <v>0</v>
      </c>
      <c r="J40" s="2">
        <f t="shared" si="11"/>
        <v>0</v>
      </c>
      <c r="K40" s="77">
        <f t="shared" si="25"/>
        <v>1</v>
      </c>
      <c r="L40" s="96">
        <f t="shared" si="26"/>
        <v>1</v>
      </c>
      <c r="M40" s="96">
        <f t="shared" si="27"/>
        <v>0</v>
      </c>
      <c r="N40" s="149">
        <f t="shared" si="28"/>
        <v>0</v>
      </c>
      <c r="O40" s="96"/>
      <c r="P40" s="144">
        <f t="shared" si="29"/>
        <v>1</v>
      </c>
      <c r="AE40" s="94" t="s">
        <v>225</v>
      </c>
      <c r="AF40" s="87">
        <v>5</v>
      </c>
      <c r="AG40" s="87" t="s">
        <v>309</v>
      </c>
      <c r="AI40" s="87">
        <v>1</v>
      </c>
    </row>
    <row r="41" spans="1:35" x14ac:dyDescent="0.25">
      <c r="A41" s="62" t="s">
        <v>9</v>
      </c>
      <c r="B41" s="62" t="s">
        <v>212</v>
      </c>
      <c r="C41" s="30">
        <f t="shared" si="18"/>
        <v>4</v>
      </c>
      <c r="D41" s="10">
        <f t="shared" si="19"/>
        <v>4</v>
      </c>
      <c r="E41" s="64">
        <f t="shared" si="20"/>
        <v>1</v>
      </c>
      <c r="F41" s="3">
        <f t="shared" si="21"/>
        <v>0</v>
      </c>
      <c r="G41" s="3">
        <f t="shared" si="22"/>
        <v>0</v>
      </c>
      <c r="H41" s="3">
        <f t="shared" si="23"/>
        <v>1</v>
      </c>
      <c r="I41" s="30">
        <f t="shared" si="24"/>
        <v>0</v>
      </c>
      <c r="J41" s="2">
        <f t="shared" si="11"/>
        <v>0</v>
      </c>
      <c r="K41" s="77">
        <f t="shared" si="25"/>
        <v>1</v>
      </c>
      <c r="L41" s="96">
        <f t="shared" si="26"/>
        <v>1</v>
      </c>
      <c r="M41" s="96">
        <f t="shared" si="27"/>
        <v>0</v>
      </c>
      <c r="N41" s="149">
        <f t="shared" si="28"/>
        <v>0</v>
      </c>
      <c r="O41" s="96"/>
      <c r="P41" s="144">
        <f t="shared" si="29"/>
        <v>1</v>
      </c>
      <c r="AE41" s="94" t="s">
        <v>226</v>
      </c>
      <c r="AF41" s="87">
        <v>1</v>
      </c>
      <c r="AG41" s="87" t="s">
        <v>21</v>
      </c>
      <c r="AH41" s="87" t="s">
        <v>280</v>
      </c>
      <c r="AI41" s="87">
        <v>2</v>
      </c>
    </row>
    <row r="42" spans="1:35" x14ac:dyDescent="0.25">
      <c r="A42" s="62" t="s">
        <v>9</v>
      </c>
      <c r="B42" s="62" t="s">
        <v>213</v>
      </c>
      <c r="C42" s="30">
        <f t="shared" si="18"/>
        <v>0</v>
      </c>
      <c r="D42" s="10">
        <f t="shared" si="19"/>
        <v>0</v>
      </c>
      <c r="E42" s="64">
        <f t="shared" si="20"/>
        <v>0</v>
      </c>
      <c r="F42" s="3">
        <f t="shared" si="21"/>
        <v>0</v>
      </c>
      <c r="G42" s="3">
        <f t="shared" si="22"/>
        <v>0</v>
      </c>
      <c r="H42" s="3">
        <f t="shared" si="23"/>
        <v>0</v>
      </c>
      <c r="I42" s="30">
        <f t="shared" si="24"/>
        <v>0</v>
      </c>
      <c r="J42" s="2">
        <f t="shared" si="11"/>
        <v>0</v>
      </c>
      <c r="K42" s="77">
        <f t="shared" si="25"/>
        <v>0</v>
      </c>
      <c r="L42" s="96">
        <f t="shared" si="26"/>
        <v>0</v>
      </c>
      <c r="M42" s="96">
        <f t="shared" si="27"/>
        <v>0</v>
      </c>
      <c r="N42" s="149">
        <f t="shared" si="28"/>
        <v>0</v>
      </c>
      <c r="O42" s="96"/>
      <c r="P42" s="144">
        <f t="shared" si="29"/>
        <v>0</v>
      </c>
      <c r="AE42" s="94" t="s">
        <v>227</v>
      </c>
      <c r="AF42" s="87">
        <v>8</v>
      </c>
      <c r="AG42" s="87" t="s">
        <v>310</v>
      </c>
      <c r="AI42" s="87">
        <v>2</v>
      </c>
    </row>
    <row r="43" spans="1:35" x14ac:dyDescent="0.25">
      <c r="A43" s="62" t="s">
        <v>9</v>
      </c>
      <c r="B43" s="62" t="s">
        <v>214</v>
      </c>
      <c r="C43" s="30">
        <f t="shared" si="18"/>
        <v>0</v>
      </c>
      <c r="D43" s="10">
        <f t="shared" si="19"/>
        <v>0</v>
      </c>
      <c r="E43" s="64">
        <f t="shared" si="20"/>
        <v>0</v>
      </c>
      <c r="F43" s="3">
        <f t="shared" si="21"/>
        <v>0</v>
      </c>
      <c r="G43" s="3">
        <f t="shared" si="22"/>
        <v>0</v>
      </c>
      <c r="H43" s="3">
        <f t="shared" si="23"/>
        <v>0</v>
      </c>
      <c r="I43" s="30">
        <f t="shared" si="24"/>
        <v>0</v>
      </c>
      <c r="J43" s="2">
        <f t="shared" si="11"/>
        <v>0</v>
      </c>
      <c r="K43" s="77">
        <f t="shared" si="25"/>
        <v>0</v>
      </c>
      <c r="L43" s="96">
        <f t="shared" si="26"/>
        <v>0</v>
      </c>
      <c r="M43" s="96">
        <f t="shared" si="27"/>
        <v>0</v>
      </c>
      <c r="N43" s="149">
        <f t="shared" si="28"/>
        <v>0</v>
      </c>
      <c r="O43" s="96"/>
      <c r="P43" s="144">
        <f t="shared" si="29"/>
        <v>0</v>
      </c>
      <c r="AE43" s="94" t="s">
        <v>228</v>
      </c>
      <c r="AF43" s="87">
        <v>9</v>
      </c>
      <c r="AG43" s="87" t="s">
        <v>23</v>
      </c>
      <c r="AH43" s="87" t="s">
        <v>282</v>
      </c>
      <c r="AI43" s="87">
        <v>1</v>
      </c>
    </row>
    <row r="44" spans="1:35" x14ac:dyDescent="0.25">
      <c r="A44" s="62" t="s">
        <v>9</v>
      </c>
      <c r="B44" s="62" t="s">
        <v>215</v>
      </c>
      <c r="C44" s="30">
        <f t="shared" si="18"/>
        <v>0</v>
      </c>
      <c r="D44" s="10">
        <f t="shared" si="19"/>
        <v>0</v>
      </c>
      <c r="E44" s="64">
        <f t="shared" si="20"/>
        <v>0</v>
      </c>
      <c r="F44" s="3">
        <f t="shared" si="21"/>
        <v>0</v>
      </c>
      <c r="G44" s="3">
        <f t="shared" si="22"/>
        <v>0</v>
      </c>
      <c r="H44" s="3">
        <f t="shared" si="23"/>
        <v>0</v>
      </c>
      <c r="I44" s="30">
        <f t="shared" si="24"/>
        <v>0</v>
      </c>
      <c r="J44" s="2">
        <f t="shared" si="11"/>
        <v>0</v>
      </c>
      <c r="K44" s="77">
        <f t="shared" si="25"/>
        <v>0</v>
      </c>
      <c r="L44" s="96">
        <f t="shared" si="26"/>
        <v>0</v>
      </c>
      <c r="M44" s="96">
        <f t="shared" si="27"/>
        <v>0</v>
      </c>
      <c r="N44" s="149">
        <f t="shared" si="28"/>
        <v>0</v>
      </c>
      <c r="O44" s="96"/>
      <c r="P44" s="144">
        <f t="shared" si="29"/>
        <v>0</v>
      </c>
      <c r="AE44" s="94" t="s">
        <v>229</v>
      </c>
      <c r="AF44" s="87">
        <v>5</v>
      </c>
      <c r="AH44" s="87" t="s">
        <v>283</v>
      </c>
      <c r="AI44" s="87">
        <v>18</v>
      </c>
    </row>
    <row r="45" spans="1:35" x14ac:dyDescent="0.25">
      <c r="A45" s="62" t="s">
        <v>9</v>
      </c>
      <c r="B45" s="62" t="s">
        <v>216</v>
      </c>
      <c r="C45" s="30">
        <f t="shared" si="18"/>
        <v>1</v>
      </c>
      <c r="D45" s="10">
        <f t="shared" si="19"/>
        <v>1</v>
      </c>
      <c r="E45" s="64">
        <f t="shared" si="20"/>
        <v>1</v>
      </c>
      <c r="F45" s="3">
        <f t="shared" si="21"/>
        <v>0</v>
      </c>
      <c r="G45" s="3">
        <f t="shared" si="22"/>
        <v>0</v>
      </c>
      <c r="H45" s="3">
        <f t="shared" si="23"/>
        <v>1</v>
      </c>
      <c r="I45" s="30">
        <f t="shared" si="24"/>
        <v>0</v>
      </c>
      <c r="J45" s="2">
        <f t="shared" si="11"/>
        <v>0</v>
      </c>
      <c r="K45" s="77">
        <f t="shared" si="25"/>
        <v>1</v>
      </c>
      <c r="L45" s="96">
        <f t="shared" si="26"/>
        <v>1</v>
      </c>
      <c r="M45" s="96">
        <f t="shared" si="27"/>
        <v>0</v>
      </c>
      <c r="N45" s="149">
        <f t="shared" si="28"/>
        <v>0</v>
      </c>
      <c r="O45" s="96"/>
      <c r="P45" s="144">
        <f t="shared" si="29"/>
        <v>1</v>
      </c>
      <c r="AE45" s="94" t="s">
        <v>230</v>
      </c>
      <c r="AF45" s="87">
        <v>1</v>
      </c>
      <c r="AH45" s="87" t="s">
        <v>284</v>
      </c>
      <c r="AI45" s="87">
        <v>2</v>
      </c>
    </row>
    <row r="46" spans="1:35" x14ac:dyDescent="0.25">
      <c r="A46" s="62" t="s">
        <v>9</v>
      </c>
      <c r="B46" s="62" t="s">
        <v>217</v>
      </c>
      <c r="C46" s="30">
        <f t="shared" si="18"/>
        <v>0</v>
      </c>
      <c r="D46" s="10">
        <f t="shared" si="19"/>
        <v>0</v>
      </c>
      <c r="E46" s="64">
        <f t="shared" si="20"/>
        <v>0</v>
      </c>
      <c r="F46" s="3">
        <f t="shared" si="21"/>
        <v>0</v>
      </c>
      <c r="G46" s="3">
        <f t="shared" si="22"/>
        <v>0</v>
      </c>
      <c r="H46" s="3">
        <f t="shared" si="23"/>
        <v>0</v>
      </c>
      <c r="I46" s="30">
        <f t="shared" si="24"/>
        <v>0</v>
      </c>
      <c r="J46" s="2">
        <f t="shared" si="11"/>
        <v>0</v>
      </c>
      <c r="K46" s="77">
        <f t="shared" si="25"/>
        <v>0</v>
      </c>
      <c r="L46" s="96">
        <f t="shared" si="26"/>
        <v>0</v>
      </c>
      <c r="M46" s="96">
        <f t="shared" si="27"/>
        <v>0</v>
      </c>
      <c r="N46" s="149">
        <f t="shared" si="28"/>
        <v>0</v>
      </c>
      <c r="O46" s="96"/>
      <c r="P46" s="144">
        <f t="shared" si="29"/>
        <v>0</v>
      </c>
      <c r="AD46" s="94" t="s">
        <v>303</v>
      </c>
      <c r="AF46" s="87">
        <v>49</v>
      </c>
      <c r="AH46" s="87" t="s">
        <v>287</v>
      </c>
      <c r="AI46" s="87">
        <v>7</v>
      </c>
    </row>
    <row r="47" spans="1:35" x14ac:dyDescent="0.25">
      <c r="A47" s="62" t="s">
        <v>9</v>
      </c>
      <c r="B47" s="62" t="s">
        <v>218</v>
      </c>
      <c r="C47" s="30">
        <f t="shared" si="18"/>
        <v>1</v>
      </c>
      <c r="D47" s="10">
        <f t="shared" si="19"/>
        <v>0</v>
      </c>
      <c r="E47" s="64">
        <f t="shared" si="20"/>
        <v>0</v>
      </c>
      <c r="F47" s="3">
        <f t="shared" si="21"/>
        <v>0</v>
      </c>
      <c r="G47" s="3">
        <f t="shared" si="22"/>
        <v>0</v>
      </c>
      <c r="H47" s="3">
        <f t="shared" si="23"/>
        <v>0</v>
      </c>
      <c r="I47" s="30">
        <f t="shared" si="24"/>
        <v>1</v>
      </c>
      <c r="J47" s="2">
        <f t="shared" si="11"/>
        <v>1</v>
      </c>
      <c r="K47" s="77">
        <f t="shared" si="25"/>
        <v>1</v>
      </c>
      <c r="L47" s="96">
        <f t="shared" si="26"/>
        <v>0</v>
      </c>
      <c r="M47" s="96">
        <f t="shared" si="27"/>
        <v>0</v>
      </c>
      <c r="N47" s="149">
        <f t="shared" si="28"/>
        <v>0</v>
      </c>
      <c r="O47" s="96"/>
      <c r="P47" s="144">
        <f t="shared" si="29"/>
        <v>0</v>
      </c>
      <c r="AD47" s="94" t="s">
        <v>12</v>
      </c>
      <c r="AE47" s="94" t="s">
        <v>231</v>
      </c>
      <c r="AF47" s="87">
        <v>18</v>
      </c>
      <c r="AH47" s="87" t="s">
        <v>288</v>
      </c>
      <c r="AI47" s="87">
        <v>4</v>
      </c>
    </row>
    <row r="48" spans="1:35" x14ac:dyDescent="0.25">
      <c r="A48" s="62" t="s">
        <v>10</v>
      </c>
      <c r="B48" s="62" t="s">
        <v>219</v>
      </c>
      <c r="C48" s="30">
        <f t="shared" si="18"/>
        <v>0</v>
      </c>
      <c r="D48" s="10">
        <f t="shared" si="19"/>
        <v>0</v>
      </c>
      <c r="E48" s="64">
        <f t="shared" si="20"/>
        <v>0</v>
      </c>
      <c r="F48" s="3">
        <f t="shared" si="21"/>
        <v>0</v>
      </c>
      <c r="G48" s="3">
        <f t="shared" si="22"/>
        <v>0</v>
      </c>
      <c r="H48" s="3">
        <f t="shared" si="23"/>
        <v>0</v>
      </c>
      <c r="I48" s="30">
        <f t="shared" si="24"/>
        <v>0</v>
      </c>
      <c r="J48" s="2">
        <f t="shared" si="11"/>
        <v>0</v>
      </c>
      <c r="K48" s="77">
        <f t="shared" si="25"/>
        <v>0</v>
      </c>
      <c r="L48" s="96">
        <f t="shared" si="26"/>
        <v>0</v>
      </c>
      <c r="M48" s="96">
        <f t="shared" si="27"/>
        <v>0</v>
      </c>
      <c r="N48" s="149">
        <f t="shared" si="28"/>
        <v>0</v>
      </c>
      <c r="O48" s="96"/>
      <c r="P48" s="144">
        <f t="shared" si="29"/>
        <v>0</v>
      </c>
      <c r="AE48" s="94" t="s">
        <v>232</v>
      </c>
      <c r="AF48" s="87">
        <v>15</v>
      </c>
      <c r="AH48" s="87" t="s">
        <v>289</v>
      </c>
      <c r="AI48" s="87">
        <v>7</v>
      </c>
    </row>
    <row r="49" spans="1:35" x14ac:dyDescent="0.25">
      <c r="A49" s="62" t="s">
        <v>10</v>
      </c>
      <c r="B49" s="62" t="s">
        <v>220</v>
      </c>
      <c r="C49" s="30">
        <f t="shared" si="18"/>
        <v>3</v>
      </c>
      <c r="D49" s="10">
        <f t="shared" si="19"/>
        <v>3</v>
      </c>
      <c r="E49" s="64">
        <f t="shared" si="20"/>
        <v>1</v>
      </c>
      <c r="F49" s="3">
        <f t="shared" si="21"/>
        <v>0</v>
      </c>
      <c r="G49" s="3">
        <f t="shared" si="22"/>
        <v>0</v>
      </c>
      <c r="H49" s="3">
        <f t="shared" si="23"/>
        <v>1</v>
      </c>
      <c r="I49" s="30">
        <f t="shared" si="24"/>
        <v>0</v>
      </c>
      <c r="J49" s="2">
        <f t="shared" si="11"/>
        <v>0</v>
      </c>
      <c r="K49" s="77">
        <f t="shared" si="25"/>
        <v>1</v>
      </c>
      <c r="L49" s="96">
        <f t="shared" si="26"/>
        <v>1</v>
      </c>
      <c r="M49" s="96">
        <f t="shared" si="27"/>
        <v>0</v>
      </c>
      <c r="N49" s="149">
        <f t="shared" si="28"/>
        <v>0</v>
      </c>
      <c r="O49" s="96"/>
      <c r="P49" s="144">
        <f t="shared" si="29"/>
        <v>1</v>
      </c>
      <c r="AE49" s="94" t="s">
        <v>233</v>
      </c>
      <c r="AF49" s="87">
        <v>5</v>
      </c>
      <c r="AH49" s="87" t="s">
        <v>290</v>
      </c>
      <c r="AI49" s="87">
        <v>5</v>
      </c>
    </row>
    <row r="50" spans="1:35" x14ac:dyDescent="0.25">
      <c r="A50" s="62" t="s">
        <v>10</v>
      </c>
      <c r="B50" s="62" t="s">
        <v>221</v>
      </c>
      <c r="C50" s="30">
        <f t="shared" si="18"/>
        <v>0</v>
      </c>
      <c r="D50" s="10">
        <f t="shared" si="19"/>
        <v>0</v>
      </c>
      <c r="E50" s="64">
        <f t="shared" si="20"/>
        <v>0</v>
      </c>
      <c r="F50" s="3">
        <f t="shared" si="21"/>
        <v>0</v>
      </c>
      <c r="G50" s="3">
        <f t="shared" si="22"/>
        <v>0</v>
      </c>
      <c r="H50" s="3">
        <f t="shared" si="23"/>
        <v>0</v>
      </c>
      <c r="I50" s="30">
        <f t="shared" si="24"/>
        <v>0</v>
      </c>
      <c r="J50" s="2">
        <f t="shared" si="11"/>
        <v>0</v>
      </c>
      <c r="K50" s="77">
        <f t="shared" si="25"/>
        <v>0</v>
      </c>
      <c r="L50" s="96">
        <f t="shared" si="26"/>
        <v>0</v>
      </c>
      <c r="M50" s="96">
        <f t="shared" si="27"/>
        <v>0</v>
      </c>
      <c r="N50" s="149">
        <f t="shared" si="28"/>
        <v>0</v>
      </c>
      <c r="O50" s="96"/>
      <c r="P50" s="144">
        <f t="shared" si="29"/>
        <v>0</v>
      </c>
      <c r="AE50" s="94" t="s">
        <v>234</v>
      </c>
      <c r="AF50" s="87">
        <v>3</v>
      </c>
      <c r="AG50" s="87" t="s">
        <v>311</v>
      </c>
      <c r="AI50" s="87">
        <v>44</v>
      </c>
    </row>
    <row r="51" spans="1:35" x14ac:dyDescent="0.25">
      <c r="A51" s="62" t="s">
        <v>10</v>
      </c>
      <c r="B51" s="62" t="s">
        <v>222</v>
      </c>
      <c r="C51" s="30">
        <f t="shared" si="18"/>
        <v>0</v>
      </c>
      <c r="D51" s="10">
        <f t="shared" si="19"/>
        <v>0</v>
      </c>
      <c r="E51" s="64">
        <f t="shared" si="20"/>
        <v>0</v>
      </c>
      <c r="F51" s="3">
        <f t="shared" si="21"/>
        <v>0</v>
      </c>
      <c r="G51" s="3">
        <f t="shared" si="22"/>
        <v>0</v>
      </c>
      <c r="H51" s="3">
        <f t="shared" si="23"/>
        <v>0</v>
      </c>
      <c r="I51" s="30">
        <f t="shared" si="24"/>
        <v>0</v>
      </c>
      <c r="J51" s="2">
        <f t="shared" si="11"/>
        <v>0</v>
      </c>
      <c r="K51" s="77">
        <f t="shared" si="25"/>
        <v>0</v>
      </c>
      <c r="L51" s="96">
        <f t="shared" si="26"/>
        <v>0</v>
      </c>
      <c r="M51" s="96">
        <f t="shared" si="27"/>
        <v>0</v>
      </c>
      <c r="N51" s="149">
        <f t="shared" si="28"/>
        <v>0</v>
      </c>
      <c r="O51" s="96"/>
      <c r="P51" s="144">
        <f t="shared" si="29"/>
        <v>0</v>
      </c>
      <c r="AD51" s="94" t="s">
        <v>304</v>
      </c>
      <c r="AF51" s="87">
        <v>41</v>
      </c>
      <c r="AG51" s="87" t="s">
        <v>75</v>
      </c>
      <c r="AI51" s="87">
        <v>95</v>
      </c>
    </row>
    <row r="52" spans="1:35" x14ac:dyDescent="0.25">
      <c r="A52" s="62" t="s">
        <v>10</v>
      </c>
      <c r="B52" s="62" t="s">
        <v>291</v>
      </c>
      <c r="C52" s="30">
        <f t="shared" si="18"/>
        <v>0</v>
      </c>
      <c r="D52" s="10">
        <f t="shared" si="19"/>
        <v>0</v>
      </c>
      <c r="E52" s="64">
        <f t="shared" si="20"/>
        <v>0</v>
      </c>
      <c r="F52" s="3">
        <f t="shared" si="21"/>
        <v>0</v>
      </c>
      <c r="G52" s="3">
        <f t="shared" si="22"/>
        <v>0</v>
      </c>
      <c r="H52" s="3">
        <f t="shared" si="23"/>
        <v>0</v>
      </c>
      <c r="I52" s="30">
        <f t="shared" si="24"/>
        <v>0</v>
      </c>
      <c r="J52" s="2">
        <f t="shared" si="11"/>
        <v>0</v>
      </c>
      <c r="K52" s="77">
        <f t="shared" si="25"/>
        <v>0</v>
      </c>
      <c r="L52" s="96">
        <f t="shared" si="26"/>
        <v>0</v>
      </c>
      <c r="M52" s="96">
        <f t="shared" si="27"/>
        <v>0</v>
      </c>
      <c r="N52" s="149">
        <f t="shared" si="28"/>
        <v>0</v>
      </c>
      <c r="O52" s="96"/>
      <c r="P52" s="144">
        <f t="shared" si="29"/>
        <v>0</v>
      </c>
      <c r="AD52" s="94" t="s">
        <v>13</v>
      </c>
      <c r="AE52" s="94" t="s">
        <v>236</v>
      </c>
      <c r="AF52" s="87">
        <v>1</v>
      </c>
    </row>
    <row r="53" spans="1:35" x14ac:dyDescent="0.25">
      <c r="A53" s="62" t="s">
        <v>11</v>
      </c>
      <c r="B53" s="62" t="s">
        <v>223</v>
      </c>
      <c r="C53" s="30">
        <f t="shared" si="18"/>
        <v>15</v>
      </c>
      <c r="D53" s="10">
        <f t="shared" si="19"/>
        <v>13</v>
      </c>
      <c r="E53" s="64">
        <f t="shared" si="20"/>
        <v>2</v>
      </c>
      <c r="F53" s="3">
        <f t="shared" si="21"/>
        <v>0</v>
      </c>
      <c r="G53" s="3">
        <f t="shared" si="22"/>
        <v>0</v>
      </c>
      <c r="H53" s="3">
        <f t="shared" si="23"/>
        <v>2</v>
      </c>
      <c r="I53" s="30">
        <f t="shared" si="24"/>
        <v>2</v>
      </c>
      <c r="J53" s="2">
        <f t="shared" si="11"/>
        <v>1</v>
      </c>
      <c r="K53" s="77">
        <f t="shared" si="25"/>
        <v>3</v>
      </c>
      <c r="L53" s="96">
        <f t="shared" si="26"/>
        <v>2</v>
      </c>
      <c r="M53" s="96">
        <f t="shared" si="27"/>
        <v>1</v>
      </c>
      <c r="N53" s="149">
        <f t="shared" si="28"/>
        <v>1</v>
      </c>
      <c r="O53" s="96"/>
      <c r="P53" s="144">
        <f t="shared" si="29"/>
        <v>1</v>
      </c>
      <c r="AE53" s="94" t="s">
        <v>238</v>
      </c>
      <c r="AF53" s="87">
        <v>5</v>
      </c>
    </row>
    <row r="54" spans="1:35" x14ac:dyDescent="0.25">
      <c r="A54" s="62" t="s">
        <v>11</v>
      </c>
      <c r="B54" s="62" t="s">
        <v>224</v>
      </c>
      <c r="C54" s="30">
        <f t="shared" si="18"/>
        <v>7</v>
      </c>
      <c r="D54" s="10">
        <f t="shared" si="19"/>
        <v>7</v>
      </c>
      <c r="E54" s="64">
        <f t="shared" si="20"/>
        <v>1</v>
      </c>
      <c r="F54" s="3">
        <f t="shared" si="21"/>
        <v>0</v>
      </c>
      <c r="G54" s="3">
        <f t="shared" si="22"/>
        <v>0</v>
      </c>
      <c r="H54" s="3">
        <f t="shared" si="23"/>
        <v>1</v>
      </c>
      <c r="I54" s="30">
        <f t="shared" si="24"/>
        <v>0</v>
      </c>
      <c r="J54" s="2">
        <f t="shared" si="11"/>
        <v>0</v>
      </c>
      <c r="K54" s="77">
        <f t="shared" si="25"/>
        <v>1</v>
      </c>
      <c r="L54" s="96">
        <f t="shared" si="26"/>
        <v>1</v>
      </c>
      <c r="M54" s="96">
        <f t="shared" si="27"/>
        <v>0</v>
      </c>
      <c r="N54" s="149">
        <f t="shared" si="28"/>
        <v>0</v>
      </c>
      <c r="O54" s="96"/>
      <c r="P54" s="144">
        <f t="shared" si="29"/>
        <v>1</v>
      </c>
      <c r="AD54" s="94" t="s">
        <v>305</v>
      </c>
      <c r="AF54" s="87">
        <v>6</v>
      </c>
    </row>
    <row r="55" spans="1:35" x14ac:dyDescent="0.25">
      <c r="A55" s="62" t="s">
        <v>11</v>
      </c>
      <c r="B55" s="62" t="s">
        <v>225</v>
      </c>
      <c r="C55" s="30">
        <f t="shared" ref="C55:C118" si="30">D55+I55</f>
        <v>8</v>
      </c>
      <c r="D55" s="10">
        <f t="shared" ref="D55:D118" si="31">SUMIFS(AF:AF,AE:AE,B55)</f>
        <v>5</v>
      </c>
      <c r="E55" s="64">
        <f t="shared" ref="E55:E118" si="32">IF(L55&gt;N55,ROUND((D55*0.6*$G$129),0)+P55,ROUND((D55*0.6*$G$129),0)+P55)</f>
        <v>1</v>
      </c>
      <c r="F55" s="3">
        <f t="shared" ref="F55:F118" si="33">ROUND((D55*0.35*$G$129),0)</f>
        <v>0</v>
      </c>
      <c r="G55" s="3">
        <f t="shared" ref="G55:G118" si="34">ROUND((D55*0.05*$G$129),0)</f>
        <v>0</v>
      </c>
      <c r="H55" s="3">
        <f t="shared" ref="H55:H118" si="35">SUM(E55:G55)</f>
        <v>1</v>
      </c>
      <c r="I55" s="30">
        <f t="shared" ref="I55:I118" si="36">SUMIFS(AI:AI,AH:AH,B55)</f>
        <v>3</v>
      </c>
      <c r="J55" s="2">
        <f t="shared" si="11"/>
        <v>1</v>
      </c>
      <c r="K55" s="77">
        <f t="shared" ref="K55:K118" si="37">J55+H55</f>
        <v>2</v>
      </c>
      <c r="L55" s="96">
        <f t="shared" ref="L55:L118" si="38">ROUNDUP((D55*$G$129),0)</f>
        <v>1</v>
      </c>
      <c r="M55" s="96">
        <f t="shared" ref="M55:M118" si="39">ROUND((D55*0.6*$G$129),0)</f>
        <v>0</v>
      </c>
      <c r="N55" s="149">
        <f t="shared" ref="N55:N118" si="40">M55+F55+G55</f>
        <v>0</v>
      </c>
      <c r="O55" s="96"/>
      <c r="P55" s="144">
        <f t="shared" ref="P55:P118" si="41">L55-N55</f>
        <v>1</v>
      </c>
      <c r="AD55" s="94" t="s">
        <v>14</v>
      </c>
      <c r="AE55" s="94" t="s">
        <v>242</v>
      </c>
      <c r="AF55" s="87">
        <v>2</v>
      </c>
    </row>
    <row r="56" spans="1:35" x14ac:dyDescent="0.25">
      <c r="A56" s="62" t="s">
        <v>11</v>
      </c>
      <c r="B56" s="62" t="s">
        <v>226</v>
      </c>
      <c r="C56" s="30">
        <f t="shared" si="30"/>
        <v>3</v>
      </c>
      <c r="D56" s="10">
        <f t="shared" si="31"/>
        <v>1</v>
      </c>
      <c r="E56" s="64">
        <f t="shared" si="32"/>
        <v>1</v>
      </c>
      <c r="F56" s="3">
        <f t="shared" si="33"/>
        <v>0</v>
      </c>
      <c r="G56" s="3">
        <f t="shared" si="34"/>
        <v>0</v>
      </c>
      <c r="H56" s="3">
        <f t="shared" si="35"/>
        <v>1</v>
      </c>
      <c r="I56" s="30">
        <f t="shared" si="36"/>
        <v>2</v>
      </c>
      <c r="J56" s="2">
        <f t="shared" si="11"/>
        <v>1</v>
      </c>
      <c r="K56" s="77">
        <f t="shared" si="37"/>
        <v>2</v>
      </c>
      <c r="L56" s="96">
        <f t="shared" si="38"/>
        <v>1</v>
      </c>
      <c r="M56" s="96">
        <f t="shared" si="39"/>
        <v>0</v>
      </c>
      <c r="N56" s="149">
        <f t="shared" si="40"/>
        <v>0</v>
      </c>
      <c r="O56" s="96"/>
      <c r="P56" s="144">
        <f t="shared" si="41"/>
        <v>1</v>
      </c>
      <c r="AE56" s="94" t="s">
        <v>245</v>
      </c>
      <c r="AF56" s="87">
        <v>6</v>
      </c>
    </row>
    <row r="57" spans="1:35" x14ac:dyDescent="0.25">
      <c r="A57" s="62" t="s">
        <v>11</v>
      </c>
      <c r="B57" s="62" t="s">
        <v>227</v>
      </c>
      <c r="C57" s="30">
        <f t="shared" si="30"/>
        <v>9</v>
      </c>
      <c r="D57" s="10">
        <f t="shared" si="31"/>
        <v>8</v>
      </c>
      <c r="E57" s="64">
        <f t="shared" si="32"/>
        <v>1</v>
      </c>
      <c r="F57" s="3">
        <f t="shared" si="33"/>
        <v>0</v>
      </c>
      <c r="G57" s="3">
        <f t="shared" si="34"/>
        <v>0</v>
      </c>
      <c r="H57" s="3">
        <f t="shared" si="35"/>
        <v>1</v>
      </c>
      <c r="I57" s="30">
        <f t="shared" si="36"/>
        <v>1</v>
      </c>
      <c r="J57" s="2">
        <f t="shared" si="11"/>
        <v>1</v>
      </c>
      <c r="K57" s="77">
        <f t="shared" si="37"/>
        <v>2</v>
      </c>
      <c r="L57" s="96">
        <f t="shared" si="38"/>
        <v>1</v>
      </c>
      <c r="M57" s="96">
        <f t="shared" si="39"/>
        <v>0</v>
      </c>
      <c r="N57" s="149">
        <f t="shared" si="40"/>
        <v>0</v>
      </c>
      <c r="O57" s="96"/>
      <c r="P57" s="144">
        <f t="shared" si="41"/>
        <v>1</v>
      </c>
      <c r="AE57" s="94" t="s">
        <v>246</v>
      </c>
      <c r="AF57" s="87">
        <v>1</v>
      </c>
    </row>
    <row r="58" spans="1:35" x14ac:dyDescent="0.25">
      <c r="A58" s="62" t="s">
        <v>11</v>
      </c>
      <c r="B58" s="62" t="s">
        <v>228</v>
      </c>
      <c r="C58" s="30">
        <f t="shared" si="30"/>
        <v>25</v>
      </c>
      <c r="D58" s="10">
        <f t="shared" si="31"/>
        <v>9</v>
      </c>
      <c r="E58" s="64">
        <f t="shared" si="32"/>
        <v>1</v>
      </c>
      <c r="F58" s="3">
        <f t="shared" si="33"/>
        <v>0</v>
      </c>
      <c r="G58" s="3">
        <f t="shared" si="34"/>
        <v>0</v>
      </c>
      <c r="H58" s="3">
        <f t="shared" si="35"/>
        <v>1</v>
      </c>
      <c r="I58" s="30">
        <f t="shared" si="36"/>
        <v>16</v>
      </c>
      <c r="J58" s="2">
        <f t="shared" si="11"/>
        <v>1</v>
      </c>
      <c r="K58" s="77">
        <f t="shared" si="37"/>
        <v>2</v>
      </c>
      <c r="L58" s="96">
        <f t="shared" si="38"/>
        <v>1</v>
      </c>
      <c r="M58" s="96">
        <f t="shared" si="39"/>
        <v>1</v>
      </c>
      <c r="N58" s="149">
        <f t="shared" si="40"/>
        <v>1</v>
      </c>
      <c r="O58" s="96"/>
      <c r="P58" s="144">
        <f t="shared" si="41"/>
        <v>0</v>
      </c>
      <c r="AE58" s="94" t="s">
        <v>247</v>
      </c>
      <c r="AF58" s="87">
        <v>3</v>
      </c>
    </row>
    <row r="59" spans="1:35" x14ac:dyDescent="0.25">
      <c r="A59" s="62" t="s">
        <v>11</v>
      </c>
      <c r="B59" s="62" t="s">
        <v>229</v>
      </c>
      <c r="C59" s="30">
        <f t="shared" si="30"/>
        <v>6</v>
      </c>
      <c r="D59" s="10">
        <f t="shared" si="31"/>
        <v>5</v>
      </c>
      <c r="E59" s="64">
        <f t="shared" si="32"/>
        <v>1</v>
      </c>
      <c r="F59" s="3">
        <f t="shared" si="33"/>
        <v>0</v>
      </c>
      <c r="G59" s="3">
        <f t="shared" si="34"/>
        <v>0</v>
      </c>
      <c r="H59" s="3">
        <f t="shared" si="35"/>
        <v>1</v>
      </c>
      <c r="I59" s="30">
        <f t="shared" si="36"/>
        <v>1</v>
      </c>
      <c r="J59" s="2">
        <f t="shared" si="11"/>
        <v>1</v>
      </c>
      <c r="K59" s="77">
        <f t="shared" si="37"/>
        <v>2</v>
      </c>
      <c r="L59" s="96">
        <f t="shared" si="38"/>
        <v>1</v>
      </c>
      <c r="M59" s="96">
        <f t="shared" si="39"/>
        <v>0</v>
      </c>
      <c r="N59" s="149">
        <f t="shared" si="40"/>
        <v>0</v>
      </c>
      <c r="O59" s="96"/>
      <c r="P59" s="144">
        <f t="shared" si="41"/>
        <v>1</v>
      </c>
      <c r="AE59" s="94" t="s">
        <v>249</v>
      </c>
      <c r="AF59" s="87">
        <v>4</v>
      </c>
    </row>
    <row r="60" spans="1:35" x14ac:dyDescent="0.25">
      <c r="A60" s="62" t="s">
        <v>11</v>
      </c>
      <c r="B60" s="62" t="s">
        <v>230</v>
      </c>
      <c r="C60" s="30">
        <f t="shared" si="30"/>
        <v>1</v>
      </c>
      <c r="D60" s="10">
        <f t="shared" si="31"/>
        <v>1</v>
      </c>
      <c r="E60" s="64">
        <f t="shared" si="32"/>
        <v>1</v>
      </c>
      <c r="F60" s="3">
        <f t="shared" si="33"/>
        <v>0</v>
      </c>
      <c r="G60" s="3">
        <f t="shared" si="34"/>
        <v>0</v>
      </c>
      <c r="H60" s="3">
        <f t="shared" si="35"/>
        <v>1</v>
      </c>
      <c r="I60" s="30">
        <f t="shared" si="36"/>
        <v>0</v>
      </c>
      <c r="J60" s="2">
        <f t="shared" si="11"/>
        <v>0</v>
      </c>
      <c r="K60" s="77">
        <f t="shared" si="37"/>
        <v>1</v>
      </c>
      <c r="L60" s="96">
        <f t="shared" si="38"/>
        <v>1</v>
      </c>
      <c r="M60" s="96">
        <f t="shared" si="39"/>
        <v>0</v>
      </c>
      <c r="N60" s="149">
        <f t="shared" si="40"/>
        <v>0</v>
      </c>
      <c r="O60" s="96"/>
      <c r="P60" s="144">
        <f t="shared" si="41"/>
        <v>1</v>
      </c>
      <c r="AE60" s="94" t="s">
        <v>250</v>
      </c>
      <c r="AF60" s="87">
        <v>1</v>
      </c>
    </row>
    <row r="61" spans="1:35" x14ac:dyDescent="0.25">
      <c r="A61" s="62" t="s">
        <v>12</v>
      </c>
      <c r="B61" s="62" t="s">
        <v>231</v>
      </c>
      <c r="C61" s="30">
        <f t="shared" si="30"/>
        <v>20</v>
      </c>
      <c r="D61" s="10">
        <f t="shared" si="31"/>
        <v>18</v>
      </c>
      <c r="E61" s="64">
        <f t="shared" si="32"/>
        <v>1</v>
      </c>
      <c r="F61" s="3">
        <f t="shared" si="33"/>
        <v>1</v>
      </c>
      <c r="G61" s="3">
        <f t="shared" si="34"/>
        <v>0</v>
      </c>
      <c r="H61" s="3">
        <f t="shared" si="35"/>
        <v>2</v>
      </c>
      <c r="I61" s="30">
        <f t="shared" si="36"/>
        <v>2</v>
      </c>
      <c r="J61" s="2">
        <f t="shared" si="11"/>
        <v>1</v>
      </c>
      <c r="K61" s="77">
        <f t="shared" si="37"/>
        <v>3</v>
      </c>
      <c r="L61" s="96">
        <f t="shared" si="38"/>
        <v>2</v>
      </c>
      <c r="M61" s="96">
        <f t="shared" si="39"/>
        <v>1</v>
      </c>
      <c r="N61" s="149">
        <f t="shared" si="40"/>
        <v>2</v>
      </c>
      <c r="O61" s="96"/>
      <c r="P61" s="144">
        <f t="shared" si="41"/>
        <v>0</v>
      </c>
      <c r="AD61" s="94" t="s">
        <v>306</v>
      </c>
      <c r="AF61" s="87">
        <v>17</v>
      </c>
    </row>
    <row r="62" spans="1:35" x14ac:dyDescent="0.25">
      <c r="A62" s="62" t="s">
        <v>12</v>
      </c>
      <c r="B62" s="62" t="s">
        <v>232</v>
      </c>
      <c r="C62" s="30">
        <f t="shared" si="30"/>
        <v>17</v>
      </c>
      <c r="D62" s="10">
        <f t="shared" si="31"/>
        <v>15</v>
      </c>
      <c r="E62" s="64">
        <f t="shared" si="32"/>
        <v>1</v>
      </c>
      <c r="F62" s="3">
        <f t="shared" si="33"/>
        <v>1</v>
      </c>
      <c r="G62" s="3">
        <f t="shared" si="34"/>
        <v>0</v>
      </c>
      <c r="H62" s="3">
        <f t="shared" si="35"/>
        <v>2</v>
      </c>
      <c r="I62" s="30">
        <f t="shared" si="36"/>
        <v>2</v>
      </c>
      <c r="J62" s="2">
        <f t="shared" si="11"/>
        <v>1</v>
      </c>
      <c r="K62" s="77">
        <f t="shared" si="37"/>
        <v>3</v>
      </c>
      <c r="L62" s="96">
        <f t="shared" si="38"/>
        <v>2</v>
      </c>
      <c r="M62" s="96">
        <f t="shared" si="39"/>
        <v>1</v>
      </c>
      <c r="N62" s="149">
        <f t="shared" si="40"/>
        <v>2</v>
      </c>
      <c r="O62" s="96"/>
      <c r="P62" s="144">
        <f t="shared" si="41"/>
        <v>0</v>
      </c>
      <c r="AD62" s="94" t="s">
        <v>15</v>
      </c>
      <c r="AE62" s="94" t="s">
        <v>251</v>
      </c>
      <c r="AF62" s="87">
        <v>2</v>
      </c>
    </row>
    <row r="63" spans="1:35" x14ac:dyDescent="0.25">
      <c r="A63" s="62" t="s">
        <v>12</v>
      </c>
      <c r="B63" s="62" t="s">
        <v>233</v>
      </c>
      <c r="C63" s="30">
        <f t="shared" si="30"/>
        <v>7</v>
      </c>
      <c r="D63" s="10">
        <f t="shared" si="31"/>
        <v>5</v>
      </c>
      <c r="E63" s="64">
        <f t="shared" si="32"/>
        <v>1</v>
      </c>
      <c r="F63" s="3">
        <f t="shared" si="33"/>
        <v>0</v>
      </c>
      <c r="G63" s="3">
        <f t="shared" si="34"/>
        <v>0</v>
      </c>
      <c r="H63" s="3">
        <f t="shared" si="35"/>
        <v>1</v>
      </c>
      <c r="I63" s="30">
        <f t="shared" si="36"/>
        <v>2</v>
      </c>
      <c r="J63" s="2">
        <f t="shared" si="11"/>
        <v>1</v>
      </c>
      <c r="K63" s="77">
        <f t="shared" si="37"/>
        <v>2</v>
      </c>
      <c r="L63" s="96">
        <f t="shared" si="38"/>
        <v>1</v>
      </c>
      <c r="M63" s="96">
        <f t="shared" si="39"/>
        <v>0</v>
      </c>
      <c r="N63" s="149">
        <f t="shared" si="40"/>
        <v>0</v>
      </c>
      <c r="O63" s="96"/>
      <c r="P63" s="144">
        <f t="shared" si="41"/>
        <v>1</v>
      </c>
      <c r="AE63" s="94" t="s">
        <v>255</v>
      </c>
      <c r="AF63" s="87">
        <v>1</v>
      </c>
    </row>
    <row r="64" spans="1:35" x14ac:dyDescent="0.25">
      <c r="A64" s="62" t="s">
        <v>12</v>
      </c>
      <c r="B64" s="62" t="s">
        <v>234</v>
      </c>
      <c r="C64" s="30">
        <f t="shared" si="30"/>
        <v>4</v>
      </c>
      <c r="D64" s="10">
        <f t="shared" si="31"/>
        <v>3</v>
      </c>
      <c r="E64" s="64">
        <f t="shared" si="32"/>
        <v>1</v>
      </c>
      <c r="F64" s="3">
        <f t="shared" si="33"/>
        <v>0</v>
      </c>
      <c r="G64" s="3">
        <f t="shared" si="34"/>
        <v>0</v>
      </c>
      <c r="H64" s="3">
        <f t="shared" si="35"/>
        <v>1</v>
      </c>
      <c r="I64" s="30">
        <f t="shared" si="36"/>
        <v>1</v>
      </c>
      <c r="J64" s="2">
        <f t="shared" si="11"/>
        <v>1</v>
      </c>
      <c r="K64" s="77">
        <f t="shared" si="37"/>
        <v>2</v>
      </c>
      <c r="L64" s="96">
        <f t="shared" si="38"/>
        <v>1</v>
      </c>
      <c r="M64" s="96">
        <f t="shared" si="39"/>
        <v>0</v>
      </c>
      <c r="N64" s="149">
        <f t="shared" si="40"/>
        <v>0</v>
      </c>
      <c r="O64" s="96"/>
      <c r="P64" s="144">
        <f t="shared" si="41"/>
        <v>1</v>
      </c>
      <c r="AE64" s="94" t="s">
        <v>256</v>
      </c>
      <c r="AF64" s="87">
        <v>1</v>
      </c>
    </row>
    <row r="65" spans="1:32" x14ac:dyDescent="0.25">
      <c r="A65" s="62" t="s">
        <v>12</v>
      </c>
      <c r="B65" s="62" t="s">
        <v>235</v>
      </c>
      <c r="C65" s="30">
        <f t="shared" si="30"/>
        <v>0</v>
      </c>
      <c r="D65" s="10">
        <f t="shared" si="31"/>
        <v>0</v>
      </c>
      <c r="E65" s="64">
        <f t="shared" si="32"/>
        <v>0</v>
      </c>
      <c r="F65" s="3">
        <f t="shared" si="33"/>
        <v>0</v>
      </c>
      <c r="G65" s="3">
        <f t="shared" si="34"/>
        <v>0</v>
      </c>
      <c r="H65" s="3">
        <f t="shared" si="35"/>
        <v>0</v>
      </c>
      <c r="I65" s="30">
        <f t="shared" si="36"/>
        <v>0</v>
      </c>
      <c r="J65" s="2">
        <f t="shared" si="11"/>
        <v>0</v>
      </c>
      <c r="K65" s="77">
        <f t="shared" si="37"/>
        <v>0</v>
      </c>
      <c r="L65" s="96">
        <f t="shared" si="38"/>
        <v>0</v>
      </c>
      <c r="M65" s="96">
        <f t="shared" si="39"/>
        <v>0</v>
      </c>
      <c r="N65" s="149">
        <f t="shared" si="40"/>
        <v>0</v>
      </c>
      <c r="O65" s="96"/>
      <c r="P65" s="144">
        <f t="shared" si="41"/>
        <v>0</v>
      </c>
      <c r="AD65" s="94" t="s">
        <v>307</v>
      </c>
      <c r="AF65" s="87">
        <v>4</v>
      </c>
    </row>
    <row r="66" spans="1:32" x14ac:dyDescent="0.25">
      <c r="A66" s="62" t="s">
        <v>13</v>
      </c>
      <c r="B66" s="62" t="s">
        <v>236</v>
      </c>
      <c r="C66" s="30">
        <f t="shared" si="30"/>
        <v>1</v>
      </c>
      <c r="D66" s="10">
        <f t="shared" si="31"/>
        <v>1</v>
      </c>
      <c r="E66" s="64">
        <f t="shared" si="32"/>
        <v>1</v>
      </c>
      <c r="F66" s="3">
        <f t="shared" si="33"/>
        <v>0</v>
      </c>
      <c r="G66" s="3">
        <f t="shared" si="34"/>
        <v>0</v>
      </c>
      <c r="H66" s="3">
        <f t="shared" si="35"/>
        <v>1</v>
      </c>
      <c r="I66" s="30">
        <f t="shared" si="36"/>
        <v>0</v>
      </c>
      <c r="J66" s="2">
        <f t="shared" si="11"/>
        <v>0</v>
      </c>
      <c r="K66" s="77">
        <f t="shared" si="37"/>
        <v>1</v>
      </c>
      <c r="L66" s="96">
        <f t="shared" si="38"/>
        <v>1</v>
      </c>
      <c r="M66" s="96">
        <f t="shared" si="39"/>
        <v>0</v>
      </c>
      <c r="N66" s="149">
        <f t="shared" si="40"/>
        <v>0</v>
      </c>
      <c r="O66" s="96"/>
      <c r="P66" s="144">
        <f t="shared" si="41"/>
        <v>1</v>
      </c>
      <c r="AD66" s="94" t="s">
        <v>16</v>
      </c>
      <c r="AE66" s="94" t="s">
        <v>264</v>
      </c>
      <c r="AF66" s="87">
        <v>1</v>
      </c>
    </row>
    <row r="67" spans="1:32" x14ac:dyDescent="0.25">
      <c r="A67" s="62" t="s">
        <v>13</v>
      </c>
      <c r="B67" s="62" t="s">
        <v>237</v>
      </c>
      <c r="C67" s="30">
        <f t="shared" si="30"/>
        <v>0</v>
      </c>
      <c r="D67" s="10">
        <f t="shared" si="31"/>
        <v>0</v>
      </c>
      <c r="E67" s="64">
        <f t="shared" si="32"/>
        <v>0</v>
      </c>
      <c r="F67" s="3">
        <f t="shared" si="33"/>
        <v>0</v>
      </c>
      <c r="G67" s="3">
        <f t="shared" si="34"/>
        <v>0</v>
      </c>
      <c r="H67" s="3">
        <f t="shared" si="35"/>
        <v>0</v>
      </c>
      <c r="I67" s="30">
        <f t="shared" si="36"/>
        <v>0</v>
      </c>
      <c r="J67" s="2">
        <f t="shared" si="11"/>
        <v>0</v>
      </c>
      <c r="K67" s="77">
        <f t="shared" si="37"/>
        <v>0</v>
      </c>
      <c r="L67" s="96">
        <f t="shared" si="38"/>
        <v>0</v>
      </c>
      <c r="M67" s="96">
        <f t="shared" si="39"/>
        <v>0</v>
      </c>
      <c r="N67" s="149">
        <f t="shared" si="40"/>
        <v>0</v>
      </c>
      <c r="O67" s="96"/>
      <c r="P67" s="144">
        <f t="shared" si="41"/>
        <v>0</v>
      </c>
      <c r="AD67" s="94" t="s">
        <v>314</v>
      </c>
      <c r="AF67" s="87">
        <v>1</v>
      </c>
    </row>
    <row r="68" spans="1:32" x14ac:dyDescent="0.25">
      <c r="A68" s="62" t="s">
        <v>13</v>
      </c>
      <c r="B68" s="62" t="s">
        <v>238</v>
      </c>
      <c r="C68" s="30">
        <f t="shared" si="30"/>
        <v>5</v>
      </c>
      <c r="D68" s="10">
        <f t="shared" si="31"/>
        <v>5</v>
      </c>
      <c r="E68" s="64">
        <f t="shared" si="32"/>
        <v>1</v>
      </c>
      <c r="F68" s="3">
        <f t="shared" si="33"/>
        <v>0</v>
      </c>
      <c r="G68" s="3">
        <f t="shared" si="34"/>
        <v>0</v>
      </c>
      <c r="H68" s="3">
        <f t="shared" si="35"/>
        <v>1</v>
      </c>
      <c r="I68" s="30">
        <f t="shared" si="36"/>
        <v>0</v>
      </c>
      <c r="J68" s="2">
        <f t="shared" si="11"/>
        <v>0</v>
      </c>
      <c r="K68" s="77">
        <f t="shared" si="37"/>
        <v>1</v>
      </c>
      <c r="L68" s="96">
        <f t="shared" si="38"/>
        <v>1</v>
      </c>
      <c r="M68" s="96">
        <f t="shared" si="39"/>
        <v>0</v>
      </c>
      <c r="N68" s="149">
        <f t="shared" si="40"/>
        <v>0</v>
      </c>
      <c r="O68" s="96"/>
      <c r="P68" s="144">
        <f t="shared" si="41"/>
        <v>1</v>
      </c>
      <c r="AD68" s="94" t="s">
        <v>18</v>
      </c>
      <c r="AE68" s="94" t="s">
        <v>274</v>
      </c>
      <c r="AF68" s="87">
        <v>19</v>
      </c>
    </row>
    <row r="69" spans="1:32" x14ac:dyDescent="0.25">
      <c r="A69" s="62" t="s">
        <v>13</v>
      </c>
      <c r="B69" s="62" t="s">
        <v>239</v>
      </c>
      <c r="C69" s="30">
        <f t="shared" si="30"/>
        <v>0</v>
      </c>
      <c r="D69" s="10">
        <f t="shared" si="31"/>
        <v>0</v>
      </c>
      <c r="E69" s="64">
        <f t="shared" si="32"/>
        <v>0</v>
      </c>
      <c r="F69" s="3">
        <f t="shared" si="33"/>
        <v>0</v>
      </c>
      <c r="G69" s="3">
        <f t="shared" si="34"/>
        <v>0</v>
      </c>
      <c r="H69" s="3">
        <f t="shared" si="35"/>
        <v>0</v>
      </c>
      <c r="I69" s="30">
        <f t="shared" si="36"/>
        <v>0</v>
      </c>
      <c r="J69" s="2">
        <f t="shared" si="11"/>
        <v>0</v>
      </c>
      <c r="K69" s="77">
        <f t="shared" si="37"/>
        <v>0</v>
      </c>
      <c r="L69" s="96">
        <f t="shared" si="38"/>
        <v>0</v>
      </c>
      <c r="M69" s="96">
        <f t="shared" si="39"/>
        <v>0</v>
      </c>
      <c r="N69" s="149">
        <f t="shared" si="40"/>
        <v>0</v>
      </c>
      <c r="O69" s="96"/>
      <c r="P69" s="144">
        <f t="shared" si="41"/>
        <v>0</v>
      </c>
      <c r="AE69" s="94" t="s">
        <v>275</v>
      </c>
      <c r="AF69" s="87">
        <v>5</v>
      </c>
    </row>
    <row r="70" spans="1:32" x14ac:dyDescent="0.25">
      <c r="A70" s="62" t="s">
        <v>14</v>
      </c>
      <c r="B70" s="62" t="s">
        <v>293</v>
      </c>
      <c r="C70" s="30">
        <f t="shared" si="30"/>
        <v>0</v>
      </c>
      <c r="D70" s="10">
        <f t="shared" si="31"/>
        <v>0</v>
      </c>
      <c r="E70" s="64">
        <f t="shared" si="32"/>
        <v>0</v>
      </c>
      <c r="F70" s="3">
        <f t="shared" si="33"/>
        <v>0</v>
      </c>
      <c r="G70" s="3">
        <f t="shared" si="34"/>
        <v>0</v>
      </c>
      <c r="H70" s="3">
        <f t="shared" si="35"/>
        <v>0</v>
      </c>
      <c r="I70" s="30">
        <f t="shared" si="36"/>
        <v>0</v>
      </c>
      <c r="J70" s="2">
        <f t="shared" si="11"/>
        <v>0</v>
      </c>
      <c r="K70" s="77">
        <f t="shared" si="37"/>
        <v>0</v>
      </c>
      <c r="L70" s="96">
        <f t="shared" si="38"/>
        <v>0</v>
      </c>
      <c r="M70" s="96">
        <f t="shared" si="39"/>
        <v>0</v>
      </c>
      <c r="N70" s="149">
        <f t="shared" si="40"/>
        <v>0</v>
      </c>
      <c r="O70" s="96"/>
      <c r="P70" s="144">
        <f t="shared" si="41"/>
        <v>0</v>
      </c>
      <c r="AE70" s="94" t="s">
        <v>276</v>
      </c>
      <c r="AF70" s="87">
        <v>9</v>
      </c>
    </row>
    <row r="71" spans="1:32" x14ac:dyDescent="0.25">
      <c r="A71" s="62" t="s">
        <v>14</v>
      </c>
      <c r="B71" s="62" t="s">
        <v>294</v>
      </c>
      <c r="C71" s="30">
        <f t="shared" si="30"/>
        <v>0</v>
      </c>
      <c r="D71" s="10">
        <f t="shared" si="31"/>
        <v>0</v>
      </c>
      <c r="E71" s="64">
        <f t="shared" si="32"/>
        <v>0</v>
      </c>
      <c r="F71" s="3">
        <f t="shared" si="33"/>
        <v>0</v>
      </c>
      <c r="G71" s="3">
        <f t="shared" si="34"/>
        <v>0</v>
      </c>
      <c r="H71" s="3">
        <f t="shared" si="35"/>
        <v>0</v>
      </c>
      <c r="I71" s="30">
        <f t="shared" si="36"/>
        <v>0</v>
      </c>
      <c r="J71" s="2">
        <f t="shared" ref="J71:J122" si="42">ROUNDUP((I71*$H$129),0)</f>
        <v>0</v>
      </c>
      <c r="K71" s="77">
        <f t="shared" si="37"/>
        <v>0</v>
      </c>
      <c r="L71" s="96">
        <f t="shared" si="38"/>
        <v>0</v>
      </c>
      <c r="M71" s="96">
        <f t="shared" si="39"/>
        <v>0</v>
      </c>
      <c r="N71" s="149">
        <f t="shared" si="40"/>
        <v>0</v>
      </c>
      <c r="O71" s="96"/>
      <c r="P71" s="144">
        <f t="shared" si="41"/>
        <v>0</v>
      </c>
      <c r="AD71" s="94" t="s">
        <v>309</v>
      </c>
      <c r="AF71" s="87">
        <v>33</v>
      </c>
    </row>
    <row r="72" spans="1:32" x14ac:dyDescent="0.25">
      <c r="A72" s="62" t="s">
        <v>14</v>
      </c>
      <c r="B72" s="62" t="s">
        <v>240</v>
      </c>
      <c r="C72" s="30">
        <f t="shared" si="30"/>
        <v>0</v>
      </c>
      <c r="D72" s="10">
        <f t="shared" si="31"/>
        <v>0</v>
      </c>
      <c r="E72" s="64">
        <f t="shared" si="32"/>
        <v>0</v>
      </c>
      <c r="F72" s="3">
        <f t="shared" si="33"/>
        <v>0</v>
      </c>
      <c r="G72" s="3">
        <f t="shared" si="34"/>
        <v>0</v>
      </c>
      <c r="H72" s="3">
        <f t="shared" si="35"/>
        <v>0</v>
      </c>
      <c r="I72" s="30">
        <f t="shared" si="36"/>
        <v>0</v>
      </c>
      <c r="J72" s="2">
        <f t="shared" si="42"/>
        <v>0</v>
      </c>
      <c r="K72" s="77">
        <f t="shared" si="37"/>
        <v>0</v>
      </c>
      <c r="L72" s="96">
        <f t="shared" si="38"/>
        <v>0</v>
      </c>
      <c r="M72" s="96">
        <f t="shared" si="39"/>
        <v>0</v>
      </c>
      <c r="N72" s="149">
        <f t="shared" si="40"/>
        <v>0</v>
      </c>
      <c r="O72" s="96"/>
      <c r="P72" s="144">
        <f t="shared" si="41"/>
        <v>0</v>
      </c>
      <c r="AD72" s="94" t="s">
        <v>21</v>
      </c>
      <c r="AE72" s="94" t="s">
        <v>279</v>
      </c>
      <c r="AF72" s="87">
        <v>12</v>
      </c>
    </row>
    <row r="73" spans="1:32" x14ac:dyDescent="0.25">
      <c r="A73" s="62" t="s">
        <v>14</v>
      </c>
      <c r="B73" s="62" t="s">
        <v>241</v>
      </c>
      <c r="C73" s="30">
        <f t="shared" si="30"/>
        <v>0</v>
      </c>
      <c r="D73" s="10">
        <f t="shared" si="31"/>
        <v>0</v>
      </c>
      <c r="E73" s="64">
        <f t="shared" si="32"/>
        <v>0</v>
      </c>
      <c r="F73" s="3">
        <f t="shared" si="33"/>
        <v>0</v>
      </c>
      <c r="G73" s="3">
        <f t="shared" si="34"/>
        <v>0</v>
      </c>
      <c r="H73" s="3">
        <f t="shared" si="35"/>
        <v>0</v>
      </c>
      <c r="I73" s="30">
        <f t="shared" si="36"/>
        <v>0</v>
      </c>
      <c r="J73" s="2">
        <f t="shared" si="42"/>
        <v>0</v>
      </c>
      <c r="K73" s="77">
        <f t="shared" si="37"/>
        <v>0</v>
      </c>
      <c r="L73" s="96">
        <f t="shared" si="38"/>
        <v>0</v>
      </c>
      <c r="M73" s="96">
        <f t="shared" si="39"/>
        <v>0</v>
      </c>
      <c r="N73" s="149">
        <f t="shared" si="40"/>
        <v>0</v>
      </c>
      <c r="O73" s="96"/>
      <c r="P73" s="144">
        <f t="shared" si="41"/>
        <v>0</v>
      </c>
      <c r="AE73" s="94" t="s">
        <v>280</v>
      </c>
      <c r="AF73" s="87">
        <v>35</v>
      </c>
    </row>
    <row r="74" spans="1:32" x14ac:dyDescent="0.25">
      <c r="A74" s="62" t="s">
        <v>14</v>
      </c>
      <c r="B74" s="62" t="s">
        <v>242</v>
      </c>
      <c r="C74" s="30">
        <f t="shared" si="30"/>
        <v>2</v>
      </c>
      <c r="D74" s="10">
        <f t="shared" si="31"/>
        <v>2</v>
      </c>
      <c r="E74" s="64">
        <f t="shared" si="32"/>
        <v>1</v>
      </c>
      <c r="F74" s="3">
        <f t="shared" si="33"/>
        <v>0</v>
      </c>
      <c r="G74" s="3">
        <f t="shared" si="34"/>
        <v>0</v>
      </c>
      <c r="H74" s="3">
        <f t="shared" si="35"/>
        <v>1</v>
      </c>
      <c r="I74" s="30">
        <f t="shared" si="36"/>
        <v>0</v>
      </c>
      <c r="J74" s="2">
        <f t="shared" si="42"/>
        <v>0</v>
      </c>
      <c r="K74" s="77">
        <f t="shared" si="37"/>
        <v>1</v>
      </c>
      <c r="L74" s="96">
        <f t="shared" si="38"/>
        <v>1</v>
      </c>
      <c r="M74" s="96">
        <f t="shared" si="39"/>
        <v>0</v>
      </c>
      <c r="N74" s="149">
        <f t="shared" si="40"/>
        <v>0</v>
      </c>
      <c r="O74" s="96"/>
      <c r="P74" s="144">
        <f t="shared" si="41"/>
        <v>1</v>
      </c>
      <c r="AD74" s="94" t="s">
        <v>310</v>
      </c>
      <c r="AF74" s="87">
        <v>47</v>
      </c>
    </row>
    <row r="75" spans="1:32" x14ac:dyDescent="0.25">
      <c r="A75" s="62" t="s">
        <v>14</v>
      </c>
      <c r="B75" s="62" t="s">
        <v>243</v>
      </c>
      <c r="C75" s="30">
        <f t="shared" si="30"/>
        <v>0</v>
      </c>
      <c r="D75" s="10">
        <f t="shared" si="31"/>
        <v>0</v>
      </c>
      <c r="E75" s="64">
        <f t="shared" si="32"/>
        <v>0</v>
      </c>
      <c r="F75" s="3">
        <f t="shared" si="33"/>
        <v>0</v>
      </c>
      <c r="G75" s="3">
        <f t="shared" si="34"/>
        <v>0</v>
      </c>
      <c r="H75" s="3">
        <f t="shared" si="35"/>
        <v>0</v>
      </c>
      <c r="I75" s="30">
        <f t="shared" si="36"/>
        <v>0</v>
      </c>
      <c r="J75" s="2">
        <f t="shared" si="42"/>
        <v>0</v>
      </c>
      <c r="K75" s="77">
        <f t="shared" si="37"/>
        <v>0</v>
      </c>
      <c r="L75" s="96">
        <f t="shared" si="38"/>
        <v>0</v>
      </c>
      <c r="M75" s="96">
        <f t="shared" si="39"/>
        <v>0</v>
      </c>
      <c r="N75" s="149">
        <f t="shared" si="40"/>
        <v>0</v>
      </c>
      <c r="O75" s="96"/>
      <c r="P75" s="144">
        <f t="shared" si="41"/>
        <v>0</v>
      </c>
      <c r="AD75" s="94" t="s">
        <v>22</v>
      </c>
      <c r="AE75" s="94" t="s">
        <v>281</v>
      </c>
      <c r="AF75" s="87">
        <v>1</v>
      </c>
    </row>
    <row r="76" spans="1:32" x14ac:dyDescent="0.25">
      <c r="A76" s="62" t="s">
        <v>14</v>
      </c>
      <c r="B76" s="62" t="s">
        <v>244</v>
      </c>
      <c r="C76" s="30">
        <f t="shared" si="30"/>
        <v>0</v>
      </c>
      <c r="D76" s="10">
        <f t="shared" si="31"/>
        <v>0</v>
      </c>
      <c r="E76" s="64">
        <f t="shared" si="32"/>
        <v>0</v>
      </c>
      <c r="F76" s="3">
        <f t="shared" si="33"/>
        <v>0</v>
      </c>
      <c r="G76" s="3">
        <f t="shared" si="34"/>
        <v>0</v>
      </c>
      <c r="H76" s="3">
        <f t="shared" si="35"/>
        <v>0</v>
      </c>
      <c r="I76" s="30">
        <f t="shared" si="36"/>
        <v>0</v>
      </c>
      <c r="J76" s="2">
        <f t="shared" si="42"/>
        <v>0</v>
      </c>
      <c r="K76" s="77">
        <f t="shared" si="37"/>
        <v>0</v>
      </c>
      <c r="L76" s="96">
        <f t="shared" si="38"/>
        <v>0</v>
      </c>
      <c r="M76" s="96">
        <f t="shared" si="39"/>
        <v>0</v>
      </c>
      <c r="N76" s="149">
        <f t="shared" si="40"/>
        <v>0</v>
      </c>
      <c r="O76" s="96"/>
      <c r="P76" s="144">
        <f t="shared" si="41"/>
        <v>0</v>
      </c>
      <c r="AD76" s="94" t="s">
        <v>317</v>
      </c>
      <c r="AF76" s="87">
        <v>1</v>
      </c>
    </row>
    <row r="77" spans="1:32" x14ac:dyDescent="0.25">
      <c r="A77" s="62" t="s">
        <v>14</v>
      </c>
      <c r="B77" s="62" t="s">
        <v>245</v>
      </c>
      <c r="C77" s="30">
        <f t="shared" si="30"/>
        <v>7</v>
      </c>
      <c r="D77" s="10">
        <f t="shared" si="31"/>
        <v>6</v>
      </c>
      <c r="E77" s="64">
        <f t="shared" si="32"/>
        <v>1</v>
      </c>
      <c r="F77" s="3">
        <f t="shared" si="33"/>
        <v>0</v>
      </c>
      <c r="G77" s="3">
        <f t="shared" si="34"/>
        <v>0</v>
      </c>
      <c r="H77" s="3">
        <f t="shared" si="35"/>
        <v>1</v>
      </c>
      <c r="I77" s="30">
        <f t="shared" si="36"/>
        <v>1</v>
      </c>
      <c r="J77" s="2">
        <f t="shared" si="42"/>
        <v>1</v>
      </c>
      <c r="K77" s="77">
        <f t="shared" si="37"/>
        <v>2</v>
      </c>
      <c r="L77" s="96">
        <f t="shared" si="38"/>
        <v>1</v>
      </c>
      <c r="M77" s="96">
        <f t="shared" si="39"/>
        <v>0</v>
      </c>
      <c r="N77" s="149">
        <f t="shared" si="40"/>
        <v>0</v>
      </c>
      <c r="O77" s="96"/>
      <c r="P77" s="144">
        <f t="shared" si="41"/>
        <v>1</v>
      </c>
      <c r="AD77" s="94" t="s">
        <v>23</v>
      </c>
      <c r="AE77" s="94" t="s">
        <v>282</v>
      </c>
      <c r="AF77" s="87">
        <v>1</v>
      </c>
    </row>
    <row r="78" spans="1:32" x14ac:dyDescent="0.25">
      <c r="A78" s="62" t="s">
        <v>14</v>
      </c>
      <c r="B78" s="62" t="s">
        <v>246</v>
      </c>
      <c r="C78" s="30">
        <f t="shared" si="30"/>
        <v>1</v>
      </c>
      <c r="D78" s="10">
        <f t="shared" si="31"/>
        <v>1</v>
      </c>
      <c r="E78" s="64">
        <f t="shared" si="32"/>
        <v>1</v>
      </c>
      <c r="F78" s="3">
        <f t="shared" si="33"/>
        <v>0</v>
      </c>
      <c r="G78" s="3">
        <f t="shared" si="34"/>
        <v>0</v>
      </c>
      <c r="H78" s="3">
        <f t="shared" si="35"/>
        <v>1</v>
      </c>
      <c r="I78" s="30">
        <f t="shared" si="36"/>
        <v>0</v>
      </c>
      <c r="J78" s="2">
        <f t="shared" si="42"/>
        <v>0</v>
      </c>
      <c r="K78" s="77">
        <f t="shared" si="37"/>
        <v>1</v>
      </c>
      <c r="L78" s="96">
        <f t="shared" si="38"/>
        <v>1</v>
      </c>
      <c r="M78" s="96">
        <f t="shared" si="39"/>
        <v>0</v>
      </c>
      <c r="N78" s="149">
        <f t="shared" si="40"/>
        <v>0</v>
      </c>
      <c r="O78" s="96"/>
      <c r="P78" s="144">
        <f t="shared" si="41"/>
        <v>1</v>
      </c>
      <c r="AE78" s="94" t="s">
        <v>283</v>
      </c>
      <c r="AF78" s="87">
        <v>35</v>
      </c>
    </row>
    <row r="79" spans="1:32" x14ac:dyDescent="0.25">
      <c r="A79" s="62" t="s">
        <v>14</v>
      </c>
      <c r="B79" s="62" t="s">
        <v>247</v>
      </c>
      <c r="C79" s="30">
        <f t="shared" si="30"/>
        <v>4</v>
      </c>
      <c r="D79" s="10">
        <f t="shared" si="31"/>
        <v>3</v>
      </c>
      <c r="E79" s="64">
        <f t="shared" si="32"/>
        <v>1</v>
      </c>
      <c r="F79" s="3">
        <f t="shared" si="33"/>
        <v>0</v>
      </c>
      <c r="G79" s="3">
        <f t="shared" si="34"/>
        <v>0</v>
      </c>
      <c r="H79" s="3">
        <f t="shared" si="35"/>
        <v>1</v>
      </c>
      <c r="I79" s="30">
        <f t="shared" si="36"/>
        <v>1</v>
      </c>
      <c r="J79" s="2">
        <f t="shared" si="42"/>
        <v>1</v>
      </c>
      <c r="K79" s="77">
        <f t="shared" si="37"/>
        <v>2</v>
      </c>
      <c r="L79" s="96">
        <f t="shared" si="38"/>
        <v>1</v>
      </c>
      <c r="M79" s="96">
        <f t="shared" si="39"/>
        <v>0</v>
      </c>
      <c r="N79" s="149">
        <f t="shared" si="40"/>
        <v>0</v>
      </c>
      <c r="O79" s="96"/>
      <c r="P79" s="144">
        <f t="shared" si="41"/>
        <v>1</v>
      </c>
      <c r="AE79" s="94" t="s">
        <v>284</v>
      </c>
      <c r="AF79" s="87">
        <v>2</v>
      </c>
    </row>
    <row r="80" spans="1:32" x14ac:dyDescent="0.25">
      <c r="A80" s="62" t="s">
        <v>14</v>
      </c>
      <c r="B80" s="62" t="s">
        <v>248</v>
      </c>
      <c r="C80" s="30">
        <f t="shared" si="30"/>
        <v>0</v>
      </c>
      <c r="D80" s="10">
        <f t="shared" si="31"/>
        <v>0</v>
      </c>
      <c r="E80" s="64">
        <f t="shared" si="32"/>
        <v>0</v>
      </c>
      <c r="F80" s="3">
        <f t="shared" si="33"/>
        <v>0</v>
      </c>
      <c r="G80" s="3">
        <f t="shared" si="34"/>
        <v>0</v>
      </c>
      <c r="H80" s="3">
        <f t="shared" si="35"/>
        <v>0</v>
      </c>
      <c r="I80" s="30">
        <f t="shared" si="36"/>
        <v>0</v>
      </c>
      <c r="J80" s="2">
        <f t="shared" si="42"/>
        <v>0</v>
      </c>
      <c r="K80" s="77">
        <f t="shared" si="37"/>
        <v>0</v>
      </c>
      <c r="L80" s="96">
        <f t="shared" si="38"/>
        <v>0</v>
      </c>
      <c r="M80" s="96">
        <f t="shared" si="39"/>
        <v>0</v>
      </c>
      <c r="N80" s="149">
        <f t="shared" si="40"/>
        <v>0</v>
      </c>
      <c r="O80" s="96"/>
      <c r="P80" s="144">
        <f t="shared" si="41"/>
        <v>0</v>
      </c>
      <c r="AE80" s="94" t="s">
        <v>286</v>
      </c>
      <c r="AF80" s="87">
        <v>1</v>
      </c>
    </row>
    <row r="81" spans="1:32" x14ac:dyDescent="0.25">
      <c r="A81" s="62" t="s">
        <v>14</v>
      </c>
      <c r="B81" s="62" t="s">
        <v>249</v>
      </c>
      <c r="C81" s="30">
        <f t="shared" si="30"/>
        <v>5</v>
      </c>
      <c r="D81" s="10">
        <f t="shared" si="31"/>
        <v>4</v>
      </c>
      <c r="E81" s="64">
        <f t="shared" si="32"/>
        <v>1</v>
      </c>
      <c r="F81" s="3">
        <f t="shared" si="33"/>
        <v>0</v>
      </c>
      <c r="G81" s="3">
        <f t="shared" si="34"/>
        <v>0</v>
      </c>
      <c r="H81" s="3">
        <f t="shared" si="35"/>
        <v>1</v>
      </c>
      <c r="I81" s="30">
        <f t="shared" si="36"/>
        <v>1</v>
      </c>
      <c r="J81" s="2">
        <f t="shared" si="42"/>
        <v>1</v>
      </c>
      <c r="K81" s="77">
        <f t="shared" si="37"/>
        <v>2</v>
      </c>
      <c r="L81" s="96">
        <f t="shared" si="38"/>
        <v>1</v>
      </c>
      <c r="M81" s="96">
        <f t="shared" si="39"/>
        <v>0</v>
      </c>
      <c r="N81" s="149">
        <f t="shared" si="40"/>
        <v>0</v>
      </c>
      <c r="O81" s="96"/>
      <c r="P81" s="144">
        <f t="shared" si="41"/>
        <v>1</v>
      </c>
      <c r="AE81" s="94" t="s">
        <v>287</v>
      </c>
      <c r="AF81" s="87">
        <v>12</v>
      </c>
    </row>
    <row r="82" spans="1:32" x14ac:dyDescent="0.25">
      <c r="A82" s="62" t="s">
        <v>14</v>
      </c>
      <c r="B82" s="62" t="s">
        <v>250</v>
      </c>
      <c r="C82" s="30">
        <f t="shared" si="30"/>
        <v>1</v>
      </c>
      <c r="D82" s="10">
        <f t="shared" si="31"/>
        <v>1</v>
      </c>
      <c r="E82" s="64">
        <f t="shared" si="32"/>
        <v>1</v>
      </c>
      <c r="F82" s="3">
        <f t="shared" si="33"/>
        <v>0</v>
      </c>
      <c r="G82" s="3">
        <f t="shared" si="34"/>
        <v>0</v>
      </c>
      <c r="H82" s="3">
        <f t="shared" si="35"/>
        <v>1</v>
      </c>
      <c r="I82" s="30">
        <f t="shared" si="36"/>
        <v>0</v>
      </c>
      <c r="J82" s="2">
        <f t="shared" si="42"/>
        <v>0</v>
      </c>
      <c r="K82" s="77">
        <f t="shared" si="37"/>
        <v>1</v>
      </c>
      <c r="L82" s="96">
        <f t="shared" si="38"/>
        <v>1</v>
      </c>
      <c r="M82" s="96">
        <f t="shared" si="39"/>
        <v>0</v>
      </c>
      <c r="N82" s="149">
        <f t="shared" si="40"/>
        <v>0</v>
      </c>
      <c r="O82" s="96"/>
      <c r="P82" s="144">
        <f t="shared" si="41"/>
        <v>1</v>
      </c>
      <c r="AE82" s="94" t="s">
        <v>288</v>
      </c>
      <c r="AF82" s="87">
        <v>9</v>
      </c>
    </row>
    <row r="83" spans="1:32" x14ac:dyDescent="0.25">
      <c r="A83" s="62" t="s">
        <v>15</v>
      </c>
      <c r="B83" s="62" t="s">
        <v>251</v>
      </c>
      <c r="C83" s="30">
        <f t="shared" si="30"/>
        <v>2</v>
      </c>
      <c r="D83" s="10">
        <f t="shared" si="31"/>
        <v>2</v>
      </c>
      <c r="E83" s="64">
        <f t="shared" si="32"/>
        <v>1</v>
      </c>
      <c r="F83" s="3">
        <f t="shared" si="33"/>
        <v>0</v>
      </c>
      <c r="G83" s="3">
        <f t="shared" si="34"/>
        <v>0</v>
      </c>
      <c r="H83" s="3">
        <f t="shared" si="35"/>
        <v>1</v>
      </c>
      <c r="I83" s="30">
        <f t="shared" si="36"/>
        <v>0</v>
      </c>
      <c r="J83" s="2">
        <f t="shared" si="42"/>
        <v>0</v>
      </c>
      <c r="K83" s="77">
        <f t="shared" si="37"/>
        <v>1</v>
      </c>
      <c r="L83" s="96">
        <f t="shared" si="38"/>
        <v>1</v>
      </c>
      <c r="M83" s="96">
        <f t="shared" si="39"/>
        <v>0</v>
      </c>
      <c r="N83" s="149">
        <f t="shared" si="40"/>
        <v>0</v>
      </c>
      <c r="O83" s="96"/>
      <c r="P83" s="144">
        <f t="shared" si="41"/>
        <v>1</v>
      </c>
      <c r="AE83" s="94" t="s">
        <v>289</v>
      </c>
      <c r="AF83" s="87">
        <v>3</v>
      </c>
    </row>
    <row r="84" spans="1:32" x14ac:dyDescent="0.25">
      <c r="A84" s="62" t="s">
        <v>15</v>
      </c>
      <c r="B84" s="62" t="s">
        <v>252</v>
      </c>
      <c r="C84" s="30">
        <f t="shared" si="30"/>
        <v>0</v>
      </c>
      <c r="D84" s="10">
        <f t="shared" si="31"/>
        <v>0</v>
      </c>
      <c r="E84" s="64">
        <f t="shared" si="32"/>
        <v>0</v>
      </c>
      <c r="F84" s="3">
        <f t="shared" si="33"/>
        <v>0</v>
      </c>
      <c r="G84" s="3">
        <f t="shared" si="34"/>
        <v>0</v>
      </c>
      <c r="H84" s="3">
        <f t="shared" si="35"/>
        <v>0</v>
      </c>
      <c r="I84" s="30">
        <f t="shared" si="36"/>
        <v>0</v>
      </c>
      <c r="J84" s="2">
        <f t="shared" si="42"/>
        <v>0</v>
      </c>
      <c r="K84" s="77">
        <f t="shared" si="37"/>
        <v>0</v>
      </c>
      <c r="L84" s="96">
        <f t="shared" si="38"/>
        <v>0</v>
      </c>
      <c r="M84" s="96">
        <f t="shared" si="39"/>
        <v>0</v>
      </c>
      <c r="N84" s="149">
        <f t="shared" si="40"/>
        <v>0</v>
      </c>
      <c r="O84" s="96"/>
      <c r="P84" s="144">
        <f t="shared" si="41"/>
        <v>0</v>
      </c>
      <c r="AE84" s="94" t="s">
        <v>290</v>
      </c>
      <c r="AF84" s="87">
        <v>23</v>
      </c>
    </row>
    <row r="85" spans="1:32" x14ac:dyDescent="0.25">
      <c r="A85" s="62" t="s">
        <v>15</v>
      </c>
      <c r="B85" s="62" t="s">
        <v>253</v>
      </c>
      <c r="C85" s="30">
        <f t="shared" si="30"/>
        <v>0</v>
      </c>
      <c r="D85" s="10">
        <f t="shared" si="31"/>
        <v>0</v>
      </c>
      <c r="E85" s="64">
        <f t="shared" si="32"/>
        <v>0</v>
      </c>
      <c r="F85" s="3">
        <f t="shared" si="33"/>
        <v>0</v>
      </c>
      <c r="G85" s="3">
        <f t="shared" si="34"/>
        <v>0</v>
      </c>
      <c r="H85" s="3">
        <f t="shared" si="35"/>
        <v>0</v>
      </c>
      <c r="I85" s="30">
        <f t="shared" si="36"/>
        <v>0</v>
      </c>
      <c r="J85" s="2">
        <f t="shared" si="42"/>
        <v>0</v>
      </c>
      <c r="K85" s="77">
        <f t="shared" si="37"/>
        <v>0</v>
      </c>
      <c r="L85" s="96">
        <f t="shared" si="38"/>
        <v>0</v>
      </c>
      <c r="M85" s="96">
        <f t="shared" si="39"/>
        <v>0</v>
      </c>
      <c r="N85" s="149">
        <f t="shared" si="40"/>
        <v>0</v>
      </c>
      <c r="O85" s="96"/>
      <c r="P85" s="144">
        <f t="shared" si="41"/>
        <v>0</v>
      </c>
      <c r="AD85" s="94" t="s">
        <v>311</v>
      </c>
      <c r="AF85" s="87">
        <v>86</v>
      </c>
    </row>
    <row r="86" spans="1:32" x14ac:dyDescent="0.25">
      <c r="A86" s="62" t="s">
        <v>15</v>
      </c>
      <c r="B86" s="62" t="s">
        <v>254</v>
      </c>
      <c r="C86" s="30">
        <f t="shared" si="30"/>
        <v>0</v>
      </c>
      <c r="D86" s="10">
        <f t="shared" si="31"/>
        <v>0</v>
      </c>
      <c r="E86" s="64">
        <f t="shared" si="32"/>
        <v>0</v>
      </c>
      <c r="F86" s="3">
        <f t="shared" si="33"/>
        <v>0</v>
      </c>
      <c r="G86" s="3">
        <f t="shared" si="34"/>
        <v>0</v>
      </c>
      <c r="H86" s="3">
        <f t="shared" si="35"/>
        <v>0</v>
      </c>
      <c r="I86" s="30">
        <f t="shared" si="36"/>
        <v>0</v>
      </c>
      <c r="J86" s="2">
        <f t="shared" si="42"/>
        <v>0</v>
      </c>
      <c r="K86" s="77">
        <f t="shared" si="37"/>
        <v>0</v>
      </c>
      <c r="L86" s="96">
        <f t="shared" si="38"/>
        <v>0</v>
      </c>
      <c r="M86" s="96">
        <f t="shared" si="39"/>
        <v>0</v>
      </c>
      <c r="N86" s="149">
        <f t="shared" si="40"/>
        <v>0</v>
      </c>
      <c r="O86" s="96"/>
      <c r="P86" s="144">
        <f t="shared" si="41"/>
        <v>0</v>
      </c>
      <c r="AD86" s="94" t="s">
        <v>75</v>
      </c>
      <c r="AF86" s="87">
        <v>359</v>
      </c>
    </row>
    <row r="87" spans="1:32" x14ac:dyDescent="0.25">
      <c r="A87" s="62" t="s">
        <v>15</v>
      </c>
      <c r="B87" s="62" t="s">
        <v>255</v>
      </c>
      <c r="C87" s="30">
        <f t="shared" si="30"/>
        <v>1</v>
      </c>
      <c r="D87" s="10">
        <f t="shared" si="31"/>
        <v>1</v>
      </c>
      <c r="E87" s="64">
        <f t="shared" si="32"/>
        <v>1</v>
      </c>
      <c r="F87" s="3">
        <f t="shared" si="33"/>
        <v>0</v>
      </c>
      <c r="G87" s="3">
        <f t="shared" si="34"/>
        <v>0</v>
      </c>
      <c r="H87" s="3">
        <f t="shared" si="35"/>
        <v>1</v>
      </c>
      <c r="I87" s="30">
        <f t="shared" si="36"/>
        <v>0</v>
      </c>
      <c r="J87" s="2">
        <f t="shared" si="42"/>
        <v>0</v>
      </c>
      <c r="K87" s="77">
        <f t="shared" si="37"/>
        <v>1</v>
      </c>
      <c r="L87" s="96">
        <f t="shared" si="38"/>
        <v>1</v>
      </c>
      <c r="M87" s="96">
        <f t="shared" si="39"/>
        <v>0</v>
      </c>
      <c r="N87" s="149">
        <f t="shared" si="40"/>
        <v>0</v>
      </c>
      <c r="O87" s="96"/>
      <c r="P87" s="144">
        <f t="shared" si="41"/>
        <v>1</v>
      </c>
    </row>
    <row r="88" spans="1:32" x14ac:dyDescent="0.25">
      <c r="A88" s="62" t="s">
        <v>15</v>
      </c>
      <c r="B88" s="62" t="s">
        <v>256</v>
      </c>
      <c r="C88" s="30">
        <f t="shared" si="30"/>
        <v>1</v>
      </c>
      <c r="D88" s="10">
        <f t="shared" si="31"/>
        <v>1</v>
      </c>
      <c r="E88" s="64">
        <f t="shared" si="32"/>
        <v>1</v>
      </c>
      <c r="F88" s="3">
        <f t="shared" si="33"/>
        <v>0</v>
      </c>
      <c r="G88" s="3">
        <f t="shared" si="34"/>
        <v>0</v>
      </c>
      <c r="H88" s="3">
        <f t="shared" si="35"/>
        <v>1</v>
      </c>
      <c r="I88" s="30">
        <f t="shared" si="36"/>
        <v>0</v>
      </c>
      <c r="J88" s="2">
        <f t="shared" si="42"/>
        <v>0</v>
      </c>
      <c r="K88" s="77">
        <f t="shared" si="37"/>
        <v>1</v>
      </c>
      <c r="L88" s="96">
        <f t="shared" si="38"/>
        <v>1</v>
      </c>
      <c r="M88" s="96">
        <f t="shared" si="39"/>
        <v>0</v>
      </c>
      <c r="N88" s="149">
        <f t="shared" si="40"/>
        <v>0</v>
      </c>
      <c r="O88" s="96"/>
      <c r="P88" s="144">
        <f t="shared" si="41"/>
        <v>1</v>
      </c>
    </row>
    <row r="89" spans="1:32" x14ac:dyDescent="0.25">
      <c r="A89" s="62" t="s">
        <v>16</v>
      </c>
      <c r="B89" s="62" t="s">
        <v>257</v>
      </c>
      <c r="C89" s="30">
        <f t="shared" si="30"/>
        <v>0</v>
      </c>
      <c r="D89" s="10">
        <f t="shared" si="31"/>
        <v>0</v>
      </c>
      <c r="E89" s="64">
        <f t="shared" si="32"/>
        <v>0</v>
      </c>
      <c r="F89" s="3">
        <f t="shared" si="33"/>
        <v>0</v>
      </c>
      <c r="G89" s="3">
        <f t="shared" si="34"/>
        <v>0</v>
      </c>
      <c r="H89" s="3">
        <f t="shared" si="35"/>
        <v>0</v>
      </c>
      <c r="I89" s="30">
        <f t="shared" si="36"/>
        <v>0</v>
      </c>
      <c r="J89" s="2">
        <f t="shared" si="42"/>
        <v>0</v>
      </c>
      <c r="K89" s="77">
        <f t="shared" si="37"/>
        <v>0</v>
      </c>
      <c r="L89" s="96">
        <f t="shared" si="38"/>
        <v>0</v>
      </c>
      <c r="M89" s="96">
        <f t="shared" si="39"/>
        <v>0</v>
      </c>
      <c r="N89" s="149">
        <f t="shared" si="40"/>
        <v>0</v>
      </c>
      <c r="O89" s="96"/>
      <c r="P89" s="144">
        <f t="shared" si="41"/>
        <v>0</v>
      </c>
    </row>
    <row r="90" spans="1:32" x14ac:dyDescent="0.25">
      <c r="A90" s="62" t="s">
        <v>16</v>
      </c>
      <c r="B90" s="62" t="s">
        <v>258</v>
      </c>
      <c r="C90" s="30">
        <f t="shared" si="30"/>
        <v>0</v>
      </c>
      <c r="D90" s="10">
        <f t="shared" si="31"/>
        <v>0</v>
      </c>
      <c r="E90" s="64">
        <f t="shared" si="32"/>
        <v>0</v>
      </c>
      <c r="F90" s="3">
        <f t="shared" si="33"/>
        <v>0</v>
      </c>
      <c r="G90" s="3">
        <f t="shared" si="34"/>
        <v>0</v>
      </c>
      <c r="H90" s="3">
        <f t="shared" si="35"/>
        <v>0</v>
      </c>
      <c r="I90" s="30">
        <f t="shared" si="36"/>
        <v>0</v>
      </c>
      <c r="J90" s="2">
        <f t="shared" si="42"/>
        <v>0</v>
      </c>
      <c r="K90" s="77">
        <f t="shared" si="37"/>
        <v>0</v>
      </c>
      <c r="L90" s="96">
        <f t="shared" si="38"/>
        <v>0</v>
      </c>
      <c r="M90" s="96">
        <f t="shared" si="39"/>
        <v>0</v>
      </c>
      <c r="N90" s="149">
        <f t="shared" si="40"/>
        <v>0</v>
      </c>
      <c r="O90" s="96"/>
      <c r="P90" s="144">
        <f t="shared" si="41"/>
        <v>0</v>
      </c>
    </row>
    <row r="91" spans="1:32" x14ac:dyDescent="0.25">
      <c r="A91" s="62" t="s">
        <v>16</v>
      </c>
      <c r="B91" s="62" t="s">
        <v>259</v>
      </c>
      <c r="C91" s="30">
        <f t="shared" si="30"/>
        <v>0</v>
      </c>
      <c r="D91" s="10">
        <f t="shared" si="31"/>
        <v>0</v>
      </c>
      <c r="E91" s="64">
        <f t="shared" si="32"/>
        <v>0</v>
      </c>
      <c r="F91" s="3">
        <f t="shared" si="33"/>
        <v>0</v>
      </c>
      <c r="G91" s="3">
        <f t="shared" si="34"/>
        <v>0</v>
      </c>
      <c r="H91" s="3">
        <f t="shared" si="35"/>
        <v>0</v>
      </c>
      <c r="I91" s="30">
        <f t="shared" si="36"/>
        <v>0</v>
      </c>
      <c r="J91" s="2">
        <f t="shared" si="42"/>
        <v>0</v>
      </c>
      <c r="K91" s="77">
        <f t="shared" si="37"/>
        <v>0</v>
      </c>
      <c r="L91" s="96">
        <f t="shared" si="38"/>
        <v>0</v>
      </c>
      <c r="M91" s="96">
        <f t="shared" si="39"/>
        <v>0</v>
      </c>
      <c r="N91" s="149">
        <f t="shared" si="40"/>
        <v>0</v>
      </c>
      <c r="O91" s="96"/>
      <c r="P91" s="144">
        <f t="shared" si="41"/>
        <v>0</v>
      </c>
    </row>
    <row r="92" spans="1:32" x14ac:dyDescent="0.25">
      <c r="A92" s="62" t="s">
        <v>16</v>
      </c>
      <c r="B92" s="62" t="s">
        <v>260</v>
      </c>
      <c r="C92" s="30">
        <f t="shared" si="30"/>
        <v>0</v>
      </c>
      <c r="D92" s="10">
        <f t="shared" si="31"/>
        <v>0</v>
      </c>
      <c r="E92" s="64">
        <f t="shared" si="32"/>
        <v>0</v>
      </c>
      <c r="F92" s="3">
        <f t="shared" si="33"/>
        <v>0</v>
      </c>
      <c r="G92" s="3">
        <f t="shared" si="34"/>
        <v>0</v>
      </c>
      <c r="H92" s="3">
        <f t="shared" si="35"/>
        <v>0</v>
      </c>
      <c r="I92" s="30">
        <f t="shared" si="36"/>
        <v>0</v>
      </c>
      <c r="J92" s="2">
        <f t="shared" si="42"/>
        <v>0</v>
      </c>
      <c r="K92" s="77">
        <f t="shared" si="37"/>
        <v>0</v>
      </c>
      <c r="L92" s="96">
        <f t="shared" si="38"/>
        <v>0</v>
      </c>
      <c r="M92" s="96">
        <f t="shared" si="39"/>
        <v>0</v>
      </c>
      <c r="N92" s="149">
        <f t="shared" si="40"/>
        <v>0</v>
      </c>
      <c r="O92" s="96"/>
      <c r="P92" s="144">
        <f t="shared" si="41"/>
        <v>0</v>
      </c>
    </row>
    <row r="93" spans="1:32" x14ac:dyDescent="0.25">
      <c r="A93" s="62" t="s">
        <v>16</v>
      </c>
      <c r="B93" s="62" t="s">
        <v>261</v>
      </c>
      <c r="C93" s="30">
        <f t="shared" si="30"/>
        <v>0</v>
      </c>
      <c r="D93" s="10">
        <f t="shared" si="31"/>
        <v>0</v>
      </c>
      <c r="E93" s="64">
        <f t="shared" si="32"/>
        <v>0</v>
      </c>
      <c r="F93" s="3">
        <f t="shared" si="33"/>
        <v>0</v>
      </c>
      <c r="G93" s="3">
        <f t="shared" si="34"/>
        <v>0</v>
      </c>
      <c r="H93" s="3">
        <f t="shared" si="35"/>
        <v>0</v>
      </c>
      <c r="I93" s="30">
        <f t="shared" si="36"/>
        <v>0</v>
      </c>
      <c r="J93" s="2">
        <f t="shared" si="42"/>
        <v>0</v>
      </c>
      <c r="K93" s="77">
        <f t="shared" si="37"/>
        <v>0</v>
      </c>
      <c r="L93" s="96">
        <f t="shared" si="38"/>
        <v>0</v>
      </c>
      <c r="M93" s="96">
        <f t="shared" si="39"/>
        <v>0</v>
      </c>
      <c r="N93" s="149">
        <f t="shared" si="40"/>
        <v>0</v>
      </c>
      <c r="O93" s="96"/>
      <c r="P93" s="144">
        <f t="shared" si="41"/>
        <v>0</v>
      </c>
    </row>
    <row r="94" spans="1:32" x14ac:dyDescent="0.25">
      <c r="A94" s="62" t="s">
        <v>16</v>
      </c>
      <c r="B94" s="62" t="s">
        <v>262</v>
      </c>
      <c r="C94" s="30">
        <f t="shared" si="30"/>
        <v>0</v>
      </c>
      <c r="D94" s="10">
        <f t="shared" si="31"/>
        <v>0</v>
      </c>
      <c r="E94" s="64">
        <f t="shared" si="32"/>
        <v>0</v>
      </c>
      <c r="F94" s="3">
        <f t="shared" si="33"/>
        <v>0</v>
      </c>
      <c r="G94" s="3">
        <f t="shared" si="34"/>
        <v>0</v>
      </c>
      <c r="H94" s="3">
        <f t="shared" si="35"/>
        <v>0</v>
      </c>
      <c r="I94" s="30">
        <f t="shared" si="36"/>
        <v>0</v>
      </c>
      <c r="J94" s="2">
        <f t="shared" si="42"/>
        <v>0</v>
      </c>
      <c r="K94" s="77">
        <f t="shared" si="37"/>
        <v>0</v>
      </c>
      <c r="L94" s="96">
        <f t="shared" si="38"/>
        <v>0</v>
      </c>
      <c r="M94" s="96">
        <f t="shared" si="39"/>
        <v>0</v>
      </c>
      <c r="N94" s="149">
        <f t="shared" si="40"/>
        <v>0</v>
      </c>
      <c r="O94" s="96"/>
      <c r="P94" s="144">
        <f t="shared" si="41"/>
        <v>0</v>
      </c>
    </row>
    <row r="95" spans="1:32" x14ac:dyDescent="0.25">
      <c r="A95" s="62" t="s">
        <v>16</v>
      </c>
      <c r="B95" s="62" t="s">
        <v>263</v>
      </c>
      <c r="C95" s="30">
        <f t="shared" si="30"/>
        <v>0</v>
      </c>
      <c r="D95" s="10">
        <f t="shared" si="31"/>
        <v>0</v>
      </c>
      <c r="E95" s="64">
        <f t="shared" si="32"/>
        <v>0</v>
      </c>
      <c r="F95" s="3">
        <f t="shared" si="33"/>
        <v>0</v>
      </c>
      <c r="G95" s="3">
        <f t="shared" si="34"/>
        <v>0</v>
      </c>
      <c r="H95" s="3">
        <f t="shared" si="35"/>
        <v>0</v>
      </c>
      <c r="I95" s="30">
        <f t="shared" si="36"/>
        <v>0</v>
      </c>
      <c r="J95" s="2">
        <f t="shared" si="42"/>
        <v>0</v>
      </c>
      <c r="K95" s="77">
        <f t="shared" si="37"/>
        <v>0</v>
      </c>
      <c r="L95" s="96">
        <f t="shared" si="38"/>
        <v>0</v>
      </c>
      <c r="M95" s="96">
        <f t="shared" si="39"/>
        <v>0</v>
      </c>
      <c r="N95" s="149">
        <f t="shared" si="40"/>
        <v>0</v>
      </c>
      <c r="O95" s="96"/>
      <c r="P95" s="144">
        <f t="shared" si="41"/>
        <v>0</v>
      </c>
    </row>
    <row r="96" spans="1:32" x14ac:dyDescent="0.25">
      <c r="A96" s="62" t="s">
        <v>16</v>
      </c>
      <c r="B96" s="62" t="s">
        <v>264</v>
      </c>
      <c r="C96" s="30">
        <f t="shared" si="30"/>
        <v>1</v>
      </c>
      <c r="D96" s="10">
        <f t="shared" si="31"/>
        <v>1</v>
      </c>
      <c r="E96" s="64">
        <f t="shared" si="32"/>
        <v>1</v>
      </c>
      <c r="F96" s="3">
        <f t="shared" si="33"/>
        <v>0</v>
      </c>
      <c r="G96" s="3">
        <f t="shared" si="34"/>
        <v>0</v>
      </c>
      <c r="H96" s="3">
        <f t="shared" si="35"/>
        <v>1</v>
      </c>
      <c r="I96" s="30">
        <f t="shared" si="36"/>
        <v>0</v>
      </c>
      <c r="J96" s="2">
        <f t="shared" si="42"/>
        <v>0</v>
      </c>
      <c r="K96" s="77">
        <f t="shared" si="37"/>
        <v>1</v>
      </c>
      <c r="L96" s="96">
        <f t="shared" si="38"/>
        <v>1</v>
      </c>
      <c r="M96" s="96">
        <f t="shared" si="39"/>
        <v>0</v>
      </c>
      <c r="N96" s="149">
        <f t="shared" si="40"/>
        <v>0</v>
      </c>
      <c r="O96" s="96"/>
      <c r="P96" s="144">
        <f t="shared" si="41"/>
        <v>1</v>
      </c>
    </row>
    <row r="97" spans="1:16" x14ac:dyDescent="0.25">
      <c r="A97" s="62" t="s">
        <v>17</v>
      </c>
      <c r="B97" s="62" t="s">
        <v>265</v>
      </c>
      <c r="C97" s="30">
        <f t="shared" si="30"/>
        <v>0</v>
      </c>
      <c r="D97" s="10">
        <f t="shared" si="31"/>
        <v>0</v>
      </c>
      <c r="E97" s="64">
        <f t="shared" si="32"/>
        <v>0</v>
      </c>
      <c r="F97" s="3">
        <f t="shared" si="33"/>
        <v>0</v>
      </c>
      <c r="G97" s="3">
        <f t="shared" si="34"/>
        <v>0</v>
      </c>
      <c r="H97" s="3">
        <f t="shared" si="35"/>
        <v>0</v>
      </c>
      <c r="I97" s="30">
        <f t="shared" si="36"/>
        <v>0</v>
      </c>
      <c r="J97" s="2">
        <f t="shared" si="42"/>
        <v>0</v>
      </c>
      <c r="K97" s="77">
        <f t="shared" si="37"/>
        <v>0</v>
      </c>
      <c r="L97" s="96">
        <f t="shared" si="38"/>
        <v>0</v>
      </c>
      <c r="M97" s="96">
        <f t="shared" si="39"/>
        <v>0</v>
      </c>
      <c r="N97" s="149">
        <f t="shared" si="40"/>
        <v>0</v>
      </c>
      <c r="O97" s="96"/>
      <c r="P97" s="144">
        <f t="shared" si="41"/>
        <v>0</v>
      </c>
    </row>
    <row r="98" spans="1:16" x14ac:dyDescent="0.25">
      <c r="A98" s="62" t="s">
        <v>17</v>
      </c>
      <c r="B98" s="62" t="s">
        <v>266</v>
      </c>
      <c r="C98" s="30">
        <f t="shared" si="30"/>
        <v>0</v>
      </c>
      <c r="D98" s="10">
        <f t="shared" si="31"/>
        <v>0</v>
      </c>
      <c r="E98" s="64">
        <f t="shared" si="32"/>
        <v>0</v>
      </c>
      <c r="F98" s="3">
        <f t="shared" si="33"/>
        <v>0</v>
      </c>
      <c r="G98" s="3">
        <f t="shared" si="34"/>
        <v>0</v>
      </c>
      <c r="H98" s="3">
        <f t="shared" si="35"/>
        <v>0</v>
      </c>
      <c r="I98" s="30">
        <f t="shared" si="36"/>
        <v>0</v>
      </c>
      <c r="J98" s="2">
        <f t="shared" si="42"/>
        <v>0</v>
      </c>
      <c r="K98" s="77">
        <f t="shared" si="37"/>
        <v>0</v>
      </c>
      <c r="L98" s="96">
        <f t="shared" si="38"/>
        <v>0</v>
      </c>
      <c r="M98" s="96">
        <f t="shared" si="39"/>
        <v>0</v>
      </c>
      <c r="N98" s="149">
        <f t="shared" si="40"/>
        <v>0</v>
      </c>
      <c r="O98" s="96"/>
      <c r="P98" s="144">
        <f t="shared" si="41"/>
        <v>0</v>
      </c>
    </row>
    <row r="99" spans="1:16" x14ac:dyDescent="0.25">
      <c r="A99" s="62" t="s">
        <v>17</v>
      </c>
      <c r="B99" s="62" t="s">
        <v>267</v>
      </c>
      <c r="C99" s="30">
        <f t="shared" si="30"/>
        <v>0</v>
      </c>
      <c r="D99" s="10">
        <f t="shared" si="31"/>
        <v>0</v>
      </c>
      <c r="E99" s="64">
        <f t="shared" si="32"/>
        <v>0</v>
      </c>
      <c r="F99" s="3">
        <f t="shared" si="33"/>
        <v>0</v>
      </c>
      <c r="G99" s="3">
        <f t="shared" si="34"/>
        <v>0</v>
      </c>
      <c r="H99" s="3">
        <f t="shared" si="35"/>
        <v>0</v>
      </c>
      <c r="I99" s="30">
        <f t="shared" si="36"/>
        <v>0</v>
      </c>
      <c r="J99" s="2">
        <f t="shared" si="42"/>
        <v>0</v>
      </c>
      <c r="K99" s="77">
        <f t="shared" si="37"/>
        <v>0</v>
      </c>
      <c r="L99" s="96">
        <f t="shared" si="38"/>
        <v>0</v>
      </c>
      <c r="M99" s="96">
        <f t="shared" si="39"/>
        <v>0</v>
      </c>
      <c r="N99" s="149">
        <f t="shared" si="40"/>
        <v>0</v>
      </c>
      <c r="O99" s="96"/>
      <c r="P99" s="144">
        <f t="shared" si="41"/>
        <v>0</v>
      </c>
    </row>
    <row r="100" spans="1:16" x14ac:dyDescent="0.25">
      <c r="A100" s="62" t="s">
        <v>17</v>
      </c>
      <c r="B100" s="62" t="s">
        <v>268</v>
      </c>
      <c r="C100" s="30">
        <f t="shared" si="30"/>
        <v>0</v>
      </c>
      <c r="D100" s="10">
        <f t="shared" si="31"/>
        <v>0</v>
      </c>
      <c r="E100" s="64">
        <f t="shared" si="32"/>
        <v>0</v>
      </c>
      <c r="F100" s="3">
        <f t="shared" si="33"/>
        <v>0</v>
      </c>
      <c r="G100" s="3">
        <f t="shared" si="34"/>
        <v>0</v>
      </c>
      <c r="H100" s="3">
        <f t="shared" si="35"/>
        <v>0</v>
      </c>
      <c r="I100" s="30">
        <f t="shared" si="36"/>
        <v>0</v>
      </c>
      <c r="J100" s="2">
        <f t="shared" si="42"/>
        <v>0</v>
      </c>
      <c r="K100" s="77">
        <f t="shared" si="37"/>
        <v>0</v>
      </c>
      <c r="L100" s="96">
        <f t="shared" si="38"/>
        <v>0</v>
      </c>
      <c r="M100" s="96">
        <f t="shared" si="39"/>
        <v>0</v>
      </c>
      <c r="N100" s="149">
        <f t="shared" si="40"/>
        <v>0</v>
      </c>
      <c r="O100" s="96"/>
      <c r="P100" s="144">
        <f t="shared" si="41"/>
        <v>0</v>
      </c>
    </row>
    <row r="101" spans="1:16" x14ac:dyDescent="0.25">
      <c r="A101" s="62" t="s">
        <v>17</v>
      </c>
      <c r="B101" s="62" t="s">
        <v>269</v>
      </c>
      <c r="C101" s="30">
        <f t="shared" si="30"/>
        <v>0</v>
      </c>
      <c r="D101" s="10">
        <f t="shared" si="31"/>
        <v>0</v>
      </c>
      <c r="E101" s="64">
        <f t="shared" si="32"/>
        <v>0</v>
      </c>
      <c r="F101" s="3">
        <f t="shared" si="33"/>
        <v>0</v>
      </c>
      <c r="G101" s="3">
        <f t="shared" si="34"/>
        <v>0</v>
      </c>
      <c r="H101" s="3">
        <f t="shared" si="35"/>
        <v>0</v>
      </c>
      <c r="I101" s="30">
        <f t="shared" si="36"/>
        <v>0</v>
      </c>
      <c r="J101" s="2">
        <f t="shared" si="42"/>
        <v>0</v>
      </c>
      <c r="K101" s="77">
        <f t="shared" si="37"/>
        <v>0</v>
      </c>
      <c r="L101" s="96">
        <f t="shared" si="38"/>
        <v>0</v>
      </c>
      <c r="M101" s="96">
        <f t="shared" si="39"/>
        <v>0</v>
      </c>
      <c r="N101" s="149">
        <f t="shared" si="40"/>
        <v>0</v>
      </c>
      <c r="O101" s="96"/>
      <c r="P101" s="144">
        <f t="shared" si="41"/>
        <v>0</v>
      </c>
    </row>
    <row r="102" spans="1:16" x14ac:dyDescent="0.25">
      <c r="A102" s="62" t="s">
        <v>17</v>
      </c>
      <c r="B102" s="62" t="s">
        <v>270</v>
      </c>
      <c r="C102" s="30">
        <f t="shared" si="30"/>
        <v>0</v>
      </c>
      <c r="D102" s="10">
        <f t="shared" si="31"/>
        <v>0</v>
      </c>
      <c r="E102" s="64">
        <f t="shared" si="32"/>
        <v>0</v>
      </c>
      <c r="F102" s="3">
        <f t="shared" si="33"/>
        <v>0</v>
      </c>
      <c r="G102" s="3">
        <f t="shared" si="34"/>
        <v>0</v>
      </c>
      <c r="H102" s="3">
        <f t="shared" si="35"/>
        <v>0</v>
      </c>
      <c r="I102" s="30">
        <f t="shared" si="36"/>
        <v>0</v>
      </c>
      <c r="J102" s="2">
        <f t="shared" si="42"/>
        <v>0</v>
      </c>
      <c r="K102" s="77">
        <f t="shared" si="37"/>
        <v>0</v>
      </c>
      <c r="L102" s="96">
        <f t="shared" si="38"/>
        <v>0</v>
      </c>
      <c r="M102" s="96">
        <f t="shared" si="39"/>
        <v>0</v>
      </c>
      <c r="N102" s="149">
        <f t="shared" si="40"/>
        <v>0</v>
      </c>
      <c r="O102" s="96"/>
      <c r="P102" s="144">
        <f t="shared" si="41"/>
        <v>0</v>
      </c>
    </row>
    <row r="103" spans="1:16" x14ac:dyDescent="0.25">
      <c r="A103" s="62" t="s">
        <v>17</v>
      </c>
      <c r="B103" s="62" t="s">
        <v>271</v>
      </c>
      <c r="C103" s="30">
        <f t="shared" si="30"/>
        <v>0</v>
      </c>
      <c r="D103" s="10">
        <f t="shared" si="31"/>
        <v>0</v>
      </c>
      <c r="E103" s="64">
        <f t="shared" si="32"/>
        <v>0</v>
      </c>
      <c r="F103" s="3">
        <f t="shared" si="33"/>
        <v>0</v>
      </c>
      <c r="G103" s="3">
        <f t="shared" si="34"/>
        <v>0</v>
      </c>
      <c r="H103" s="3">
        <f t="shared" si="35"/>
        <v>0</v>
      </c>
      <c r="I103" s="30">
        <f t="shared" si="36"/>
        <v>0</v>
      </c>
      <c r="J103" s="2">
        <f t="shared" si="42"/>
        <v>0</v>
      </c>
      <c r="K103" s="77">
        <f t="shared" si="37"/>
        <v>0</v>
      </c>
      <c r="L103" s="96">
        <f t="shared" si="38"/>
        <v>0</v>
      </c>
      <c r="M103" s="96">
        <f t="shared" si="39"/>
        <v>0</v>
      </c>
      <c r="N103" s="149">
        <f t="shared" si="40"/>
        <v>0</v>
      </c>
      <c r="O103" s="96"/>
      <c r="P103" s="144">
        <f t="shared" si="41"/>
        <v>0</v>
      </c>
    </row>
    <row r="104" spans="1:16" x14ac:dyDescent="0.25">
      <c r="A104" s="62" t="s">
        <v>17</v>
      </c>
      <c r="B104" s="62" t="s">
        <v>272</v>
      </c>
      <c r="C104" s="30">
        <f t="shared" si="30"/>
        <v>0</v>
      </c>
      <c r="D104" s="10">
        <f t="shared" si="31"/>
        <v>0</v>
      </c>
      <c r="E104" s="64">
        <f t="shared" si="32"/>
        <v>0</v>
      </c>
      <c r="F104" s="3">
        <f t="shared" si="33"/>
        <v>0</v>
      </c>
      <c r="G104" s="3">
        <f t="shared" si="34"/>
        <v>0</v>
      </c>
      <c r="H104" s="3">
        <f t="shared" si="35"/>
        <v>0</v>
      </c>
      <c r="I104" s="30">
        <f t="shared" si="36"/>
        <v>0</v>
      </c>
      <c r="J104" s="2">
        <f t="shared" si="42"/>
        <v>0</v>
      </c>
      <c r="K104" s="77">
        <f t="shared" si="37"/>
        <v>0</v>
      </c>
      <c r="L104" s="96">
        <f t="shared" si="38"/>
        <v>0</v>
      </c>
      <c r="M104" s="96">
        <f t="shared" si="39"/>
        <v>0</v>
      </c>
      <c r="N104" s="149">
        <f t="shared" si="40"/>
        <v>0</v>
      </c>
      <c r="O104" s="96"/>
      <c r="P104" s="144">
        <f t="shared" si="41"/>
        <v>0</v>
      </c>
    </row>
    <row r="105" spans="1:16" x14ac:dyDescent="0.25">
      <c r="A105" s="62" t="s">
        <v>17</v>
      </c>
      <c r="B105" s="62" t="s">
        <v>273</v>
      </c>
      <c r="C105" s="30">
        <f t="shared" si="30"/>
        <v>0</v>
      </c>
      <c r="D105" s="10">
        <f t="shared" si="31"/>
        <v>0</v>
      </c>
      <c r="E105" s="64">
        <f t="shared" si="32"/>
        <v>0</v>
      </c>
      <c r="F105" s="3">
        <f t="shared" si="33"/>
        <v>0</v>
      </c>
      <c r="G105" s="3">
        <f t="shared" si="34"/>
        <v>0</v>
      </c>
      <c r="H105" s="3">
        <f t="shared" si="35"/>
        <v>0</v>
      </c>
      <c r="I105" s="30">
        <f t="shared" si="36"/>
        <v>0</v>
      </c>
      <c r="J105" s="2">
        <f t="shared" si="42"/>
        <v>0</v>
      </c>
      <c r="K105" s="77">
        <f t="shared" si="37"/>
        <v>0</v>
      </c>
      <c r="L105" s="96">
        <f t="shared" si="38"/>
        <v>0</v>
      </c>
      <c r="M105" s="96">
        <f t="shared" si="39"/>
        <v>0</v>
      </c>
      <c r="N105" s="149">
        <f t="shared" si="40"/>
        <v>0</v>
      </c>
      <c r="O105" s="96"/>
      <c r="P105" s="144">
        <f t="shared" si="41"/>
        <v>0</v>
      </c>
    </row>
    <row r="106" spans="1:16" x14ac:dyDescent="0.25">
      <c r="A106" s="62" t="s">
        <v>18</v>
      </c>
      <c r="B106" s="62" t="s">
        <v>274</v>
      </c>
      <c r="C106" s="30">
        <f t="shared" si="30"/>
        <v>20</v>
      </c>
      <c r="D106" s="10">
        <f t="shared" si="31"/>
        <v>19</v>
      </c>
      <c r="E106" s="64">
        <f t="shared" si="32"/>
        <v>1</v>
      </c>
      <c r="F106" s="3">
        <f t="shared" si="33"/>
        <v>1</v>
      </c>
      <c r="G106" s="3">
        <f t="shared" si="34"/>
        <v>0</v>
      </c>
      <c r="H106" s="3">
        <f t="shared" si="35"/>
        <v>2</v>
      </c>
      <c r="I106" s="30">
        <f t="shared" si="36"/>
        <v>1</v>
      </c>
      <c r="J106" s="2">
        <f t="shared" si="42"/>
        <v>1</v>
      </c>
      <c r="K106" s="77">
        <f t="shared" si="37"/>
        <v>3</v>
      </c>
      <c r="L106" s="96">
        <f t="shared" si="38"/>
        <v>2</v>
      </c>
      <c r="M106" s="96">
        <f t="shared" si="39"/>
        <v>1</v>
      </c>
      <c r="N106" s="149">
        <f t="shared" si="40"/>
        <v>2</v>
      </c>
      <c r="O106" s="96"/>
      <c r="P106" s="144">
        <f t="shared" si="41"/>
        <v>0</v>
      </c>
    </row>
    <row r="107" spans="1:16" x14ac:dyDescent="0.25">
      <c r="A107" s="62" t="s">
        <v>18</v>
      </c>
      <c r="B107" s="62" t="s">
        <v>275</v>
      </c>
      <c r="C107" s="30">
        <f t="shared" si="30"/>
        <v>5</v>
      </c>
      <c r="D107" s="10">
        <f t="shared" si="31"/>
        <v>5</v>
      </c>
      <c r="E107" s="64">
        <f t="shared" si="32"/>
        <v>1</v>
      </c>
      <c r="F107" s="3">
        <f t="shared" si="33"/>
        <v>0</v>
      </c>
      <c r="G107" s="3">
        <f t="shared" si="34"/>
        <v>0</v>
      </c>
      <c r="H107" s="3">
        <f t="shared" si="35"/>
        <v>1</v>
      </c>
      <c r="I107" s="30">
        <f t="shared" si="36"/>
        <v>0</v>
      </c>
      <c r="J107" s="2">
        <f t="shared" si="42"/>
        <v>0</v>
      </c>
      <c r="K107" s="77">
        <f t="shared" si="37"/>
        <v>1</v>
      </c>
      <c r="L107" s="96">
        <f t="shared" si="38"/>
        <v>1</v>
      </c>
      <c r="M107" s="96">
        <f t="shared" si="39"/>
        <v>0</v>
      </c>
      <c r="N107" s="149">
        <f t="shared" si="40"/>
        <v>0</v>
      </c>
      <c r="O107" s="96"/>
      <c r="P107" s="144">
        <f t="shared" si="41"/>
        <v>1</v>
      </c>
    </row>
    <row r="108" spans="1:16" x14ac:dyDescent="0.25">
      <c r="A108" s="62" t="s">
        <v>18</v>
      </c>
      <c r="B108" s="62" t="s">
        <v>276</v>
      </c>
      <c r="C108" s="30">
        <f t="shared" si="30"/>
        <v>9</v>
      </c>
      <c r="D108" s="10">
        <f t="shared" si="31"/>
        <v>9</v>
      </c>
      <c r="E108" s="64">
        <f t="shared" si="32"/>
        <v>1</v>
      </c>
      <c r="F108" s="3">
        <f t="shared" si="33"/>
        <v>0</v>
      </c>
      <c r="G108" s="3">
        <f t="shared" si="34"/>
        <v>0</v>
      </c>
      <c r="H108" s="3">
        <f t="shared" si="35"/>
        <v>1</v>
      </c>
      <c r="I108" s="30">
        <f t="shared" si="36"/>
        <v>0</v>
      </c>
      <c r="J108" s="2">
        <f t="shared" si="42"/>
        <v>0</v>
      </c>
      <c r="K108" s="77">
        <f t="shared" si="37"/>
        <v>1</v>
      </c>
      <c r="L108" s="96">
        <f t="shared" si="38"/>
        <v>1</v>
      </c>
      <c r="M108" s="96">
        <f t="shared" si="39"/>
        <v>1</v>
      </c>
      <c r="N108" s="149">
        <f t="shared" si="40"/>
        <v>1</v>
      </c>
      <c r="O108" s="96"/>
      <c r="P108" s="144">
        <f t="shared" si="41"/>
        <v>0</v>
      </c>
    </row>
    <row r="109" spans="1:16" x14ac:dyDescent="0.25">
      <c r="A109" s="62" t="s">
        <v>19</v>
      </c>
      <c r="B109" s="62" t="s">
        <v>277</v>
      </c>
      <c r="C109" s="30">
        <f t="shared" si="30"/>
        <v>0</v>
      </c>
      <c r="D109" s="10">
        <f t="shared" si="31"/>
        <v>0</v>
      </c>
      <c r="E109" s="64">
        <f t="shared" si="32"/>
        <v>0</v>
      </c>
      <c r="F109" s="3">
        <f t="shared" si="33"/>
        <v>0</v>
      </c>
      <c r="G109" s="3">
        <f t="shared" si="34"/>
        <v>0</v>
      </c>
      <c r="H109" s="3">
        <f t="shared" si="35"/>
        <v>0</v>
      </c>
      <c r="I109" s="30">
        <f t="shared" si="36"/>
        <v>0</v>
      </c>
      <c r="J109" s="2">
        <f t="shared" si="42"/>
        <v>0</v>
      </c>
      <c r="K109" s="77">
        <f t="shared" si="37"/>
        <v>0</v>
      </c>
      <c r="L109" s="96">
        <f t="shared" si="38"/>
        <v>0</v>
      </c>
      <c r="M109" s="96">
        <f t="shared" si="39"/>
        <v>0</v>
      </c>
      <c r="N109" s="149">
        <f t="shared" si="40"/>
        <v>0</v>
      </c>
      <c r="O109" s="96"/>
      <c r="P109" s="144">
        <f t="shared" si="41"/>
        <v>0</v>
      </c>
    </row>
    <row r="110" spans="1:16" x14ac:dyDescent="0.25">
      <c r="A110" s="62" t="s">
        <v>20</v>
      </c>
      <c r="B110" s="62" t="s">
        <v>278</v>
      </c>
      <c r="C110" s="30">
        <f t="shared" si="30"/>
        <v>0</v>
      </c>
      <c r="D110" s="10">
        <f t="shared" si="31"/>
        <v>0</v>
      </c>
      <c r="E110" s="64">
        <f t="shared" si="32"/>
        <v>0</v>
      </c>
      <c r="F110" s="3">
        <f t="shared" si="33"/>
        <v>0</v>
      </c>
      <c r="G110" s="3">
        <f t="shared" si="34"/>
        <v>0</v>
      </c>
      <c r="H110" s="3">
        <f t="shared" si="35"/>
        <v>0</v>
      </c>
      <c r="I110" s="30">
        <f t="shared" si="36"/>
        <v>0</v>
      </c>
      <c r="J110" s="2">
        <f t="shared" si="42"/>
        <v>0</v>
      </c>
      <c r="K110" s="77">
        <f t="shared" si="37"/>
        <v>0</v>
      </c>
      <c r="L110" s="96">
        <f t="shared" si="38"/>
        <v>0</v>
      </c>
      <c r="M110" s="96">
        <f t="shared" si="39"/>
        <v>0</v>
      </c>
      <c r="N110" s="149">
        <f t="shared" si="40"/>
        <v>0</v>
      </c>
      <c r="O110" s="96"/>
      <c r="P110" s="144">
        <f t="shared" si="41"/>
        <v>0</v>
      </c>
    </row>
    <row r="111" spans="1:16" x14ac:dyDescent="0.25">
      <c r="A111" s="62" t="s">
        <v>21</v>
      </c>
      <c r="B111" s="62" t="s">
        <v>279</v>
      </c>
      <c r="C111" s="30">
        <f t="shared" si="30"/>
        <v>12</v>
      </c>
      <c r="D111" s="10">
        <f t="shared" si="31"/>
        <v>12</v>
      </c>
      <c r="E111" s="64">
        <f t="shared" si="32"/>
        <v>2</v>
      </c>
      <c r="F111" s="3">
        <f t="shared" si="33"/>
        <v>0</v>
      </c>
      <c r="G111" s="3">
        <f t="shared" si="34"/>
        <v>0</v>
      </c>
      <c r="H111" s="3">
        <f t="shared" si="35"/>
        <v>2</v>
      </c>
      <c r="I111" s="30">
        <f t="shared" si="36"/>
        <v>0</v>
      </c>
      <c r="J111" s="2">
        <f t="shared" si="42"/>
        <v>0</v>
      </c>
      <c r="K111" s="77">
        <f t="shared" si="37"/>
        <v>2</v>
      </c>
      <c r="L111" s="96">
        <f t="shared" si="38"/>
        <v>2</v>
      </c>
      <c r="M111" s="96">
        <f t="shared" si="39"/>
        <v>1</v>
      </c>
      <c r="N111" s="149">
        <f t="shared" si="40"/>
        <v>1</v>
      </c>
      <c r="O111" s="96"/>
      <c r="P111" s="144">
        <f t="shared" si="41"/>
        <v>1</v>
      </c>
    </row>
    <row r="112" spans="1:16" x14ac:dyDescent="0.25">
      <c r="A112" s="62" t="s">
        <v>21</v>
      </c>
      <c r="B112" s="62" t="s">
        <v>280</v>
      </c>
      <c r="C112" s="30">
        <f t="shared" si="30"/>
        <v>37</v>
      </c>
      <c r="D112" s="10">
        <f t="shared" si="31"/>
        <v>35</v>
      </c>
      <c r="E112" s="64">
        <f t="shared" si="32"/>
        <v>3</v>
      </c>
      <c r="F112" s="3">
        <f t="shared" si="33"/>
        <v>1</v>
      </c>
      <c r="G112" s="3">
        <f t="shared" si="34"/>
        <v>0</v>
      </c>
      <c r="H112" s="3">
        <f t="shared" si="35"/>
        <v>4</v>
      </c>
      <c r="I112" s="30">
        <f t="shared" si="36"/>
        <v>2</v>
      </c>
      <c r="J112" s="2">
        <f t="shared" si="42"/>
        <v>1</v>
      </c>
      <c r="K112" s="77">
        <f t="shared" si="37"/>
        <v>5</v>
      </c>
      <c r="L112" s="96">
        <f t="shared" si="38"/>
        <v>4</v>
      </c>
      <c r="M112" s="96">
        <f t="shared" si="39"/>
        <v>2</v>
      </c>
      <c r="N112" s="149">
        <f t="shared" si="40"/>
        <v>3</v>
      </c>
      <c r="O112" s="96"/>
      <c r="P112" s="144">
        <f t="shared" si="41"/>
        <v>1</v>
      </c>
    </row>
    <row r="113" spans="1:16" x14ac:dyDescent="0.25">
      <c r="A113" s="62" t="s">
        <v>22</v>
      </c>
      <c r="B113" s="62" t="s">
        <v>281</v>
      </c>
      <c r="C113" s="30">
        <f t="shared" si="30"/>
        <v>1</v>
      </c>
      <c r="D113" s="10">
        <f t="shared" si="31"/>
        <v>1</v>
      </c>
      <c r="E113" s="64">
        <f t="shared" si="32"/>
        <v>1</v>
      </c>
      <c r="F113" s="3">
        <f t="shared" si="33"/>
        <v>0</v>
      </c>
      <c r="G113" s="3">
        <f t="shared" si="34"/>
        <v>0</v>
      </c>
      <c r="H113" s="3">
        <f t="shared" si="35"/>
        <v>1</v>
      </c>
      <c r="I113" s="30">
        <f t="shared" si="36"/>
        <v>0</v>
      </c>
      <c r="J113" s="2">
        <f t="shared" si="42"/>
        <v>0</v>
      </c>
      <c r="K113" s="77">
        <f t="shared" si="37"/>
        <v>1</v>
      </c>
      <c r="L113" s="96">
        <f t="shared" si="38"/>
        <v>1</v>
      </c>
      <c r="M113" s="96">
        <f t="shared" si="39"/>
        <v>0</v>
      </c>
      <c r="N113" s="149">
        <f t="shared" si="40"/>
        <v>0</v>
      </c>
      <c r="O113" s="96"/>
      <c r="P113" s="144">
        <f t="shared" si="41"/>
        <v>1</v>
      </c>
    </row>
    <row r="114" spans="1:16" x14ac:dyDescent="0.25">
      <c r="A114" s="62" t="s">
        <v>23</v>
      </c>
      <c r="B114" s="62" t="s">
        <v>282</v>
      </c>
      <c r="C114" s="30">
        <f t="shared" si="30"/>
        <v>2</v>
      </c>
      <c r="D114" s="10">
        <f t="shared" si="31"/>
        <v>1</v>
      </c>
      <c r="E114" s="64">
        <f t="shared" si="32"/>
        <v>1</v>
      </c>
      <c r="F114" s="3">
        <f t="shared" si="33"/>
        <v>0</v>
      </c>
      <c r="G114" s="3">
        <f t="shared" si="34"/>
        <v>0</v>
      </c>
      <c r="H114" s="3">
        <f t="shared" si="35"/>
        <v>1</v>
      </c>
      <c r="I114" s="30">
        <f t="shared" si="36"/>
        <v>1</v>
      </c>
      <c r="J114" s="2">
        <f t="shared" si="42"/>
        <v>1</v>
      </c>
      <c r="K114" s="77">
        <f t="shared" si="37"/>
        <v>2</v>
      </c>
      <c r="L114" s="96">
        <f t="shared" si="38"/>
        <v>1</v>
      </c>
      <c r="M114" s="96">
        <f t="shared" si="39"/>
        <v>0</v>
      </c>
      <c r="N114" s="149">
        <f t="shared" si="40"/>
        <v>0</v>
      </c>
      <c r="O114" s="96"/>
      <c r="P114" s="144">
        <f t="shared" si="41"/>
        <v>1</v>
      </c>
    </row>
    <row r="115" spans="1:16" x14ac:dyDescent="0.25">
      <c r="A115" s="62" t="s">
        <v>23</v>
      </c>
      <c r="B115" s="62" t="s">
        <v>283</v>
      </c>
      <c r="C115" s="30">
        <f t="shared" si="30"/>
        <v>53</v>
      </c>
      <c r="D115" s="10">
        <f t="shared" si="31"/>
        <v>35</v>
      </c>
      <c r="E115" s="64">
        <f t="shared" si="32"/>
        <v>3</v>
      </c>
      <c r="F115" s="3">
        <f t="shared" si="33"/>
        <v>1</v>
      </c>
      <c r="G115" s="3">
        <f t="shared" si="34"/>
        <v>0</v>
      </c>
      <c r="H115" s="3">
        <f t="shared" si="35"/>
        <v>4</v>
      </c>
      <c r="I115" s="30">
        <f t="shared" si="36"/>
        <v>18</v>
      </c>
      <c r="J115" s="2">
        <f t="shared" si="42"/>
        <v>1</v>
      </c>
      <c r="K115" s="77">
        <f t="shared" si="37"/>
        <v>5</v>
      </c>
      <c r="L115" s="96">
        <f t="shared" si="38"/>
        <v>4</v>
      </c>
      <c r="M115" s="96">
        <f t="shared" si="39"/>
        <v>2</v>
      </c>
      <c r="N115" s="149">
        <f t="shared" si="40"/>
        <v>3</v>
      </c>
      <c r="O115" s="96"/>
      <c r="P115" s="144">
        <f t="shared" si="41"/>
        <v>1</v>
      </c>
    </row>
    <row r="116" spans="1:16" x14ac:dyDescent="0.25">
      <c r="A116" s="62" t="s">
        <v>23</v>
      </c>
      <c r="B116" s="62" t="s">
        <v>284</v>
      </c>
      <c r="C116" s="30">
        <f t="shared" si="30"/>
        <v>4</v>
      </c>
      <c r="D116" s="10">
        <f t="shared" si="31"/>
        <v>2</v>
      </c>
      <c r="E116" s="64">
        <f t="shared" si="32"/>
        <v>1</v>
      </c>
      <c r="F116" s="3">
        <f t="shared" si="33"/>
        <v>0</v>
      </c>
      <c r="G116" s="3">
        <f t="shared" si="34"/>
        <v>0</v>
      </c>
      <c r="H116" s="3">
        <f t="shared" si="35"/>
        <v>1</v>
      </c>
      <c r="I116" s="30">
        <f t="shared" si="36"/>
        <v>2</v>
      </c>
      <c r="J116" s="2">
        <f t="shared" si="42"/>
        <v>1</v>
      </c>
      <c r="K116" s="77">
        <f t="shared" si="37"/>
        <v>2</v>
      </c>
      <c r="L116" s="96">
        <f t="shared" si="38"/>
        <v>1</v>
      </c>
      <c r="M116" s="96">
        <f t="shared" si="39"/>
        <v>0</v>
      </c>
      <c r="N116" s="149">
        <f t="shared" si="40"/>
        <v>0</v>
      </c>
      <c r="O116" s="96"/>
      <c r="P116" s="144">
        <f t="shared" si="41"/>
        <v>1</v>
      </c>
    </row>
    <row r="117" spans="1:16" x14ac:dyDescent="0.25">
      <c r="A117" s="62" t="s">
        <v>23</v>
      </c>
      <c r="B117" s="62" t="s">
        <v>285</v>
      </c>
      <c r="C117" s="30">
        <f t="shared" si="30"/>
        <v>0</v>
      </c>
      <c r="D117" s="10">
        <f t="shared" si="31"/>
        <v>0</v>
      </c>
      <c r="E117" s="64">
        <f t="shared" si="32"/>
        <v>0</v>
      </c>
      <c r="F117" s="3">
        <f t="shared" si="33"/>
        <v>0</v>
      </c>
      <c r="G117" s="3">
        <f t="shared" si="34"/>
        <v>0</v>
      </c>
      <c r="H117" s="3">
        <f t="shared" si="35"/>
        <v>0</v>
      </c>
      <c r="I117" s="30">
        <f t="shared" si="36"/>
        <v>0</v>
      </c>
      <c r="J117" s="2">
        <f t="shared" si="42"/>
        <v>0</v>
      </c>
      <c r="K117" s="77">
        <f t="shared" si="37"/>
        <v>0</v>
      </c>
      <c r="L117" s="96">
        <f t="shared" si="38"/>
        <v>0</v>
      </c>
      <c r="M117" s="96">
        <f t="shared" si="39"/>
        <v>0</v>
      </c>
      <c r="N117" s="149">
        <f t="shared" si="40"/>
        <v>0</v>
      </c>
      <c r="O117" s="96"/>
      <c r="P117" s="144">
        <f t="shared" si="41"/>
        <v>0</v>
      </c>
    </row>
    <row r="118" spans="1:16" x14ac:dyDescent="0.25">
      <c r="A118" s="62" t="s">
        <v>23</v>
      </c>
      <c r="B118" s="62" t="s">
        <v>286</v>
      </c>
      <c r="C118" s="30">
        <f t="shared" si="30"/>
        <v>1</v>
      </c>
      <c r="D118" s="10">
        <f t="shared" si="31"/>
        <v>1</v>
      </c>
      <c r="E118" s="64">
        <f t="shared" si="32"/>
        <v>1</v>
      </c>
      <c r="F118" s="3">
        <f t="shared" si="33"/>
        <v>0</v>
      </c>
      <c r="G118" s="3">
        <f t="shared" si="34"/>
        <v>0</v>
      </c>
      <c r="H118" s="3">
        <f t="shared" si="35"/>
        <v>1</v>
      </c>
      <c r="I118" s="30">
        <f t="shared" si="36"/>
        <v>0</v>
      </c>
      <c r="J118" s="2">
        <f t="shared" si="42"/>
        <v>0</v>
      </c>
      <c r="K118" s="77">
        <f t="shared" si="37"/>
        <v>1</v>
      </c>
      <c r="L118" s="96">
        <f t="shared" si="38"/>
        <v>1</v>
      </c>
      <c r="M118" s="96">
        <f t="shared" si="39"/>
        <v>0</v>
      </c>
      <c r="N118" s="149">
        <f t="shared" si="40"/>
        <v>0</v>
      </c>
      <c r="O118" s="96"/>
      <c r="P118" s="144">
        <f t="shared" si="41"/>
        <v>1</v>
      </c>
    </row>
    <row r="119" spans="1:16" x14ac:dyDescent="0.25">
      <c r="A119" s="62" t="s">
        <v>23</v>
      </c>
      <c r="B119" s="62" t="s">
        <v>287</v>
      </c>
      <c r="C119" s="30">
        <f t="shared" ref="C119:C122" si="43">D119+I119</f>
        <v>19</v>
      </c>
      <c r="D119" s="10">
        <f t="shared" ref="D119:D122" si="44">SUMIFS(AF:AF,AE:AE,B119)</f>
        <v>12</v>
      </c>
      <c r="E119" s="64">
        <f t="shared" ref="E119:E122" si="45">IF(L119&gt;N119,ROUND((D119*0.6*$G$129),0)+P119,ROUND((D119*0.6*$G$129),0)+P119)</f>
        <v>2</v>
      </c>
      <c r="F119" s="3">
        <f t="shared" ref="F119:F122" si="46">ROUND((D119*0.35*$G$129),0)</f>
        <v>0</v>
      </c>
      <c r="G119" s="3">
        <f t="shared" ref="G119:G122" si="47">ROUND((D119*0.05*$G$129),0)</f>
        <v>0</v>
      </c>
      <c r="H119" s="3">
        <f t="shared" ref="H119:H122" si="48">SUM(E119:G119)</f>
        <v>2</v>
      </c>
      <c r="I119" s="30">
        <f t="shared" ref="I119:I122" si="49">SUMIFS(AI:AI,AH:AH,B119)</f>
        <v>7</v>
      </c>
      <c r="J119" s="2">
        <f t="shared" si="42"/>
        <v>1</v>
      </c>
      <c r="K119" s="77">
        <f t="shared" ref="K119:K122" si="50">J119+H119</f>
        <v>3</v>
      </c>
      <c r="L119" s="96">
        <f t="shared" ref="L119:L122" si="51">ROUNDUP((D119*$G$129),0)</f>
        <v>2</v>
      </c>
      <c r="M119" s="96">
        <f t="shared" ref="M119:M122" si="52">ROUND((D119*0.6*$G$129),0)</f>
        <v>1</v>
      </c>
      <c r="N119" s="149">
        <f t="shared" ref="N119:N122" si="53">M119+F119+G119</f>
        <v>1</v>
      </c>
      <c r="O119" s="96"/>
      <c r="P119" s="144">
        <f t="shared" ref="P119:P122" si="54">L119-N119</f>
        <v>1</v>
      </c>
    </row>
    <row r="120" spans="1:16" x14ac:dyDescent="0.25">
      <c r="A120" s="62" t="s">
        <v>23</v>
      </c>
      <c r="B120" s="62" t="s">
        <v>288</v>
      </c>
      <c r="C120" s="30">
        <f t="shared" si="43"/>
        <v>13</v>
      </c>
      <c r="D120" s="10">
        <f t="shared" si="44"/>
        <v>9</v>
      </c>
      <c r="E120" s="64">
        <f t="shared" si="45"/>
        <v>1</v>
      </c>
      <c r="F120" s="3">
        <f t="shared" si="46"/>
        <v>0</v>
      </c>
      <c r="G120" s="3">
        <f t="shared" si="47"/>
        <v>0</v>
      </c>
      <c r="H120" s="3">
        <f t="shared" si="48"/>
        <v>1</v>
      </c>
      <c r="I120" s="30">
        <f t="shared" si="49"/>
        <v>4</v>
      </c>
      <c r="J120" s="2">
        <f t="shared" si="42"/>
        <v>1</v>
      </c>
      <c r="K120" s="77">
        <f t="shared" si="50"/>
        <v>2</v>
      </c>
      <c r="L120" s="96">
        <f t="shared" si="51"/>
        <v>1</v>
      </c>
      <c r="M120" s="96">
        <f t="shared" si="52"/>
        <v>1</v>
      </c>
      <c r="N120" s="149">
        <f t="shared" si="53"/>
        <v>1</v>
      </c>
      <c r="O120" s="96"/>
      <c r="P120" s="144">
        <f t="shared" si="54"/>
        <v>0</v>
      </c>
    </row>
    <row r="121" spans="1:16" x14ac:dyDescent="0.25">
      <c r="A121" s="62" t="s">
        <v>23</v>
      </c>
      <c r="B121" s="62" t="s">
        <v>289</v>
      </c>
      <c r="C121" s="30">
        <f t="shared" si="43"/>
        <v>10</v>
      </c>
      <c r="D121" s="10">
        <f t="shared" si="44"/>
        <v>3</v>
      </c>
      <c r="E121" s="64">
        <f t="shared" si="45"/>
        <v>1</v>
      </c>
      <c r="F121" s="3">
        <f t="shared" si="46"/>
        <v>0</v>
      </c>
      <c r="G121" s="3">
        <f t="shared" si="47"/>
        <v>0</v>
      </c>
      <c r="H121" s="3">
        <f t="shared" si="48"/>
        <v>1</v>
      </c>
      <c r="I121" s="30">
        <f t="shared" si="49"/>
        <v>7</v>
      </c>
      <c r="J121" s="2">
        <f t="shared" si="42"/>
        <v>1</v>
      </c>
      <c r="K121" s="77">
        <f t="shared" si="50"/>
        <v>2</v>
      </c>
      <c r="L121" s="96">
        <f t="shared" si="51"/>
        <v>1</v>
      </c>
      <c r="M121" s="96">
        <f t="shared" si="52"/>
        <v>0</v>
      </c>
      <c r="N121" s="149">
        <f t="shared" si="53"/>
        <v>0</v>
      </c>
      <c r="O121" s="96"/>
      <c r="P121" s="144">
        <f t="shared" si="54"/>
        <v>1</v>
      </c>
    </row>
    <row r="122" spans="1:16" x14ac:dyDescent="0.25">
      <c r="A122" s="62" t="s">
        <v>23</v>
      </c>
      <c r="B122" s="62" t="s">
        <v>290</v>
      </c>
      <c r="C122" s="30">
        <f t="shared" si="43"/>
        <v>28</v>
      </c>
      <c r="D122" s="10">
        <f t="shared" si="44"/>
        <v>23</v>
      </c>
      <c r="E122" s="64">
        <f t="shared" si="45"/>
        <v>2</v>
      </c>
      <c r="F122" s="3">
        <f t="shared" si="46"/>
        <v>1</v>
      </c>
      <c r="G122" s="3">
        <f t="shared" si="47"/>
        <v>0</v>
      </c>
      <c r="H122" s="3">
        <f t="shared" si="48"/>
        <v>3</v>
      </c>
      <c r="I122" s="30">
        <f t="shared" si="49"/>
        <v>5</v>
      </c>
      <c r="J122" s="2">
        <f t="shared" si="42"/>
        <v>1</v>
      </c>
      <c r="K122" s="77">
        <f t="shared" si="50"/>
        <v>4</v>
      </c>
      <c r="L122" s="96">
        <f t="shared" si="51"/>
        <v>3</v>
      </c>
      <c r="M122" s="96">
        <f t="shared" si="52"/>
        <v>1</v>
      </c>
      <c r="N122" s="149">
        <f t="shared" si="53"/>
        <v>2</v>
      </c>
      <c r="O122" s="96"/>
      <c r="P122" s="144">
        <f t="shared" si="54"/>
        <v>1</v>
      </c>
    </row>
    <row r="123" spans="1:16" x14ac:dyDescent="0.25">
      <c r="A123" s="113"/>
      <c r="B123" s="114"/>
      <c r="C123" s="115"/>
      <c r="D123" s="115"/>
      <c r="E123" s="115"/>
      <c r="F123" s="115"/>
      <c r="G123" s="115"/>
      <c r="H123" s="116"/>
      <c r="I123" s="115"/>
      <c r="J123" s="115"/>
      <c r="K123" s="117"/>
      <c r="L123" s="151"/>
      <c r="M123" s="151"/>
      <c r="N123" s="152"/>
      <c r="O123" s="151"/>
    </row>
    <row r="124" spans="1:16" x14ac:dyDescent="0.25">
      <c r="A124" s="113"/>
      <c r="B124" s="114"/>
      <c r="C124" s="115"/>
      <c r="D124" s="115"/>
      <c r="E124" s="115"/>
      <c r="F124" s="115"/>
      <c r="G124" s="115"/>
      <c r="H124" s="116"/>
      <c r="I124" s="115"/>
      <c r="J124" s="115"/>
      <c r="K124" s="117"/>
      <c r="L124" s="151"/>
      <c r="M124" s="151"/>
      <c r="N124" s="152"/>
      <c r="O124" s="151"/>
    </row>
    <row r="125" spans="1:16" x14ac:dyDescent="0.25">
      <c r="A125" s="113"/>
      <c r="B125" s="114"/>
      <c r="C125" s="115"/>
      <c r="D125" s="115"/>
      <c r="E125" s="115"/>
      <c r="F125" s="115"/>
      <c r="G125" s="115"/>
      <c r="H125" s="116"/>
      <c r="I125" s="115"/>
      <c r="J125" s="115"/>
      <c r="K125" s="117"/>
      <c r="L125" s="151"/>
      <c r="M125" s="151"/>
      <c r="N125" s="152"/>
      <c r="O125" s="151"/>
    </row>
    <row r="126" spans="1:16" x14ac:dyDescent="0.25">
      <c r="A126" s="113"/>
      <c r="B126" s="114"/>
      <c r="C126" s="115"/>
      <c r="D126" s="115"/>
      <c r="E126" s="115"/>
      <c r="F126" s="115"/>
      <c r="G126" s="115"/>
      <c r="H126" s="116"/>
      <c r="I126" s="115"/>
      <c r="J126" s="115"/>
      <c r="K126" s="117"/>
      <c r="L126" s="151"/>
      <c r="M126" s="151"/>
      <c r="N126" s="152"/>
      <c r="O126" s="151"/>
    </row>
    <row r="127" spans="1:16" x14ac:dyDescent="0.25">
      <c r="A127" s="97" t="s">
        <v>88</v>
      </c>
      <c r="B127" s="121"/>
      <c r="C127" s="29"/>
      <c r="D127" s="8"/>
      <c r="E127" s="8"/>
      <c r="F127" s="8"/>
      <c r="G127" s="8"/>
      <c r="H127" s="8"/>
      <c r="I127" s="8"/>
      <c r="J127" s="8"/>
      <c r="K127" s="8"/>
      <c r="L127" s="96"/>
      <c r="M127" s="96"/>
      <c r="N127" s="96"/>
      <c r="O127" s="96"/>
      <c r="P127" s="96"/>
    </row>
    <row r="128" spans="1:16" ht="15" customHeight="1" x14ac:dyDescent="0.25">
      <c r="A128" s="169" t="s">
        <v>54</v>
      </c>
      <c r="B128" s="119"/>
      <c r="C128" s="73"/>
      <c r="G128" s="33" t="s">
        <v>55</v>
      </c>
      <c r="H128" s="33" t="s">
        <v>56</v>
      </c>
      <c r="K128" s="8"/>
      <c r="L128" s="96"/>
      <c r="M128" s="96"/>
      <c r="N128" s="96"/>
      <c r="O128" s="96"/>
      <c r="P128" s="96"/>
    </row>
    <row r="129" spans="1:16" x14ac:dyDescent="0.25">
      <c r="A129" s="169"/>
      <c r="B129" s="119"/>
      <c r="C129" s="73"/>
      <c r="D129" s="73"/>
      <c r="E129" s="19"/>
      <c r="F129" s="32" t="s">
        <v>53</v>
      </c>
      <c r="G129" s="31">
        <v>0.1</v>
      </c>
      <c r="H129" s="34">
        <v>0.01</v>
      </c>
      <c r="K129" s="8"/>
      <c r="L129" s="96"/>
      <c r="M129" s="96"/>
      <c r="N129" s="96"/>
      <c r="O129" s="96"/>
      <c r="P129" s="96"/>
    </row>
  </sheetData>
  <mergeCells count="15">
    <mergeCell ref="A128:A129"/>
    <mergeCell ref="E4:E5"/>
    <mergeCell ref="A1:A5"/>
    <mergeCell ref="D1:D5"/>
    <mergeCell ref="C1:C5"/>
    <mergeCell ref="E1:H1"/>
    <mergeCell ref="B1:B5"/>
    <mergeCell ref="I1:I5"/>
    <mergeCell ref="K1:K5"/>
    <mergeCell ref="E2:H2"/>
    <mergeCell ref="E3:H3"/>
    <mergeCell ref="J3:J5"/>
    <mergeCell ref="F4:F5"/>
    <mergeCell ref="G4:G5"/>
    <mergeCell ref="H4:H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E6C12-0C9C-42B2-8118-F8D26734F40E}">
  <sheetPr>
    <tabColor rgb="FF002060"/>
  </sheetPr>
  <dimension ref="A1:J31"/>
  <sheetViews>
    <sheetView topLeftCell="A13" workbookViewId="0">
      <selection activeCell="B35" sqref="B35"/>
    </sheetView>
  </sheetViews>
  <sheetFormatPr defaultRowHeight="15" x14ac:dyDescent="0.25"/>
  <cols>
    <col min="1" max="2" width="30" customWidth="1"/>
    <col min="3" max="3" width="14.28515625" customWidth="1"/>
    <col min="4" max="4" width="26" customWidth="1"/>
    <col min="5" max="5" width="21.28515625" customWidth="1"/>
    <col min="6" max="6" width="12.28515625" customWidth="1"/>
    <col min="7" max="7" width="18.140625" customWidth="1"/>
    <col min="9" max="9" width="19.7109375" customWidth="1"/>
  </cols>
  <sheetData>
    <row r="1" spans="1:10" ht="60" x14ac:dyDescent="0.25">
      <c r="A1" s="166" t="s">
        <v>0</v>
      </c>
      <c r="B1" s="170" t="s">
        <v>59</v>
      </c>
      <c r="C1" s="170" t="s">
        <v>110</v>
      </c>
      <c r="D1" s="184" t="s">
        <v>1</v>
      </c>
      <c r="E1" s="185"/>
      <c r="F1" s="185"/>
      <c r="G1" s="186"/>
      <c r="H1" s="166" t="s">
        <v>162</v>
      </c>
      <c r="I1" s="118" t="s">
        <v>1</v>
      </c>
      <c r="J1" s="166" t="s">
        <v>96</v>
      </c>
    </row>
    <row r="2" spans="1:10" ht="75" x14ac:dyDescent="0.25">
      <c r="A2" s="166"/>
      <c r="B2" s="171"/>
      <c r="C2" s="171"/>
      <c r="D2" s="184" t="s">
        <v>111</v>
      </c>
      <c r="E2" s="185"/>
      <c r="F2" s="185"/>
      <c r="G2" s="186"/>
      <c r="H2" s="166"/>
      <c r="I2" s="120" t="s">
        <v>163</v>
      </c>
      <c r="J2" s="166"/>
    </row>
    <row r="3" spans="1:10" x14ac:dyDescent="0.25">
      <c r="A3" s="166"/>
      <c r="B3" s="171"/>
      <c r="C3" s="171"/>
      <c r="D3" s="187" t="str">
        <f>F30*100&amp;"% degli allevamenti di grandi dimensioni"</f>
        <v>10% degli allevamenti di grandi dimensioni</v>
      </c>
      <c r="E3" s="188"/>
      <c r="F3" s="188"/>
      <c r="G3" s="189"/>
      <c r="H3" s="166"/>
      <c r="I3" s="166" t="str">
        <f>G30*100&amp;"% degli allevamenti di piccole dimensioni da controllare sui non intensivi"</f>
        <v>1% degli allevamenti di piccole dimensioni da controllare sui non intensivi</v>
      </c>
      <c r="J3" s="166"/>
    </row>
    <row r="4" spans="1:10" x14ac:dyDescent="0.25">
      <c r="A4" s="166"/>
      <c r="B4" s="171"/>
      <c r="C4" s="171"/>
      <c r="D4" s="170" t="s">
        <v>98</v>
      </c>
      <c r="E4" s="170" t="s">
        <v>97</v>
      </c>
      <c r="F4" s="170" t="s">
        <v>95</v>
      </c>
      <c r="G4" s="170" t="s">
        <v>24</v>
      </c>
      <c r="H4" s="166"/>
      <c r="I4" s="166"/>
      <c r="J4" s="166"/>
    </row>
    <row r="5" spans="1:10" x14ac:dyDescent="0.25">
      <c r="A5" s="166"/>
      <c r="B5" s="172"/>
      <c r="C5" s="172"/>
      <c r="D5" s="172"/>
      <c r="E5" s="172"/>
      <c r="F5" s="172"/>
      <c r="G5" s="172"/>
      <c r="H5" s="166"/>
      <c r="I5" s="166"/>
      <c r="J5" s="166"/>
    </row>
    <row r="6" spans="1:10" x14ac:dyDescent="0.25">
      <c r="A6" s="27" t="s">
        <v>3</v>
      </c>
      <c r="B6" s="30">
        <f t="shared" ref="B6:B26" si="0">C6+H6</f>
        <v>16</v>
      </c>
      <c r="C6" s="10">
        <f>SUMIFS(Lepri!D:D,Lepri!$A:$A,'Lepri REG'!$A6)</f>
        <v>12</v>
      </c>
      <c r="D6" s="10">
        <f>SUMIFS(Lepri!E:E,Lepri!$A:$A,'Lepri REG'!$A6)</f>
        <v>4</v>
      </c>
      <c r="E6" s="10">
        <f>SUMIFS(Lepri!F:F,Lepri!$A:$A,'Lepri REG'!$A6)</f>
        <v>0</v>
      </c>
      <c r="F6" s="10">
        <f>SUMIFS(Lepri!G:G,Lepri!$A:$A,'Lepri REG'!$A6)</f>
        <v>0</v>
      </c>
      <c r="G6" s="3">
        <f>SUM(D6:F6)</f>
        <v>4</v>
      </c>
      <c r="H6" s="10">
        <f>SUMIFS(Lepri!I:I,Lepri!$A:$A,'Lepri REG'!$A6)</f>
        <v>4</v>
      </c>
      <c r="I6" s="10">
        <f>SUMIFS(Lepri!J:J,Lepri!$A:$A,'Lepri REG'!$A6)</f>
        <v>3</v>
      </c>
      <c r="J6" s="77">
        <f>I6+G6</f>
        <v>7</v>
      </c>
    </row>
    <row r="7" spans="1:10" x14ac:dyDescent="0.25">
      <c r="A7" s="27" t="s">
        <v>4</v>
      </c>
      <c r="B7" s="30">
        <f t="shared" si="0"/>
        <v>11</v>
      </c>
      <c r="C7" s="10">
        <f>SUMIFS(Lepri!D:D,Lepri!$A:$A,'Lepri REG'!$A7)</f>
        <v>10</v>
      </c>
      <c r="D7" s="10">
        <f>SUMIFS(Lepri!E:E,Lepri!$A:$A,'Lepri REG'!$A7)</f>
        <v>2</v>
      </c>
      <c r="E7" s="10">
        <f>SUMIFS(Lepri!F:F,Lepri!$A:$A,'Lepri REG'!$A7)</f>
        <v>0</v>
      </c>
      <c r="F7" s="10">
        <f>SUMIFS(Lepri!G:G,Lepri!$A:$A,'Lepri REG'!$A7)</f>
        <v>0</v>
      </c>
      <c r="G7" s="3">
        <f t="shared" ref="G7:G27" si="1">SUM(D7:F7)</f>
        <v>2</v>
      </c>
      <c r="H7" s="10">
        <f>SUMIFS(Lepri!I:I,Lepri!$A:$A,'Lepri REG'!$A7)</f>
        <v>1</v>
      </c>
      <c r="I7" s="10">
        <f>SUMIFS(Lepri!J:J,Lepri!$A:$A,'Lepri REG'!$A7)</f>
        <v>1</v>
      </c>
      <c r="J7" s="77">
        <f t="shared" ref="J7:J27" si="2">I7+G7</f>
        <v>3</v>
      </c>
    </row>
    <row r="8" spans="1:10" x14ac:dyDescent="0.25">
      <c r="A8" s="27" t="s">
        <v>5</v>
      </c>
      <c r="B8" s="30">
        <f t="shared" si="0"/>
        <v>8</v>
      </c>
      <c r="C8" s="10">
        <f>SUMIFS(Lepri!D:D,Lepri!$A:$A,'Lepri REG'!$A8)</f>
        <v>6</v>
      </c>
      <c r="D8" s="10">
        <f>SUMIFS(Lepri!E:E,Lepri!$A:$A,'Lepri REG'!$A8)</f>
        <v>3</v>
      </c>
      <c r="E8" s="10">
        <f>SUMIFS(Lepri!F:F,Lepri!$A:$A,'Lepri REG'!$A8)</f>
        <v>0</v>
      </c>
      <c r="F8" s="10">
        <f>SUMIFS(Lepri!G:G,Lepri!$A:$A,'Lepri REG'!$A8)</f>
        <v>0</v>
      </c>
      <c r="G8" s="3">
        <f t="shared" si="1"/>
        <v>3</v>
      </c>
      <c r="H8" s="10">
        <f>SUMIFS(Lepri!I:I,Lepri!$A:$A,'Lepri REG'!$A8)</f>
        <v>2</v>
      </c>
      <c r="I8" s="10">
        <f>SUMIFS(Lepri!J:J,Lepri!$A:$A,'Lepri REG'!$A8)</f>
        <v>2</v>
      </c>
      <c r="J8" s="77">
        <f t="shared" si="2"/>
        <v>5</v>
      </c>
    </row>
    <row r="9" spans="1:10" x14ac:dyDescent="0.25">
      <c r="A9" s="27" t="s">
        <v>6</v>
      </c>
      <c r="B9" s="30">
        <f t="shared" si="0"/>
        <v>3</v>
      </c>
      <c r="C9" s="10">
        <f>SUMIFS(Lepri!D:D,Lepri!$A:$A,'Lepri REG'!$A9)</f>
        <v>2</v>
      </c>
      <c r="D9" s="10">
        <f>SUMIFS(Lepri!E:E,Lepri!$A:$A,'Lepri REG'!$A9)</f>
        <v>1</v>
      </c>
      <c r="E9" s="10">
        <f>SUMIFS(Lepri!F:F,Lepri!$A:$A,'Lepri REG'!$A9)</f>
        <v>0</v>
      </c>
      <c r="F9" s="10">
        <f>SUMIFS(Lepri!G:G,Lepri!$A:$A,'Lepri REG'!$A9)</f>
        <v>0</v>
      </c>
      <c r="G9" s="3">
        <f t="shared" si="1"/>
        <v>1</v>
      </c>
      <c r="H9" s="10">
        <f>SUMIFS(Lepri!I:I,Lepri!$A:$A,'Lepri REG'!$A9)</f>
        <v>1</v>
      </c>
      <c r="I9" s="10">
        <f>SUMIFS(Lepri!J:J,Lepri!$A:$A,'Lepri REG'!$A9)</f>
        <v>1</v>
      </c>
      <c r="J9" s="77">
        <f t="shared" si="2"/>
        <v>2</v>
      </c>
    </row>
    <row r="10" spans="1:10" x14ac:dyDescent="0.25">
      <c r="A10" s="27" t="s">
        <v>7</v>
      </c>
      <c r="B10" s="30">
        <f t="shared" si="0"/>
        <v>22</v>
      </c>
      <c r="C10" s="10">
        <f>SUMIFS(Lepri!D:D,Lepri!$A:$A,'Lepri REG'!$A10)</f>
        <v>19</v>
      </c>
      <c r="D10" s="10">
        <f>SUMIFS(Lepri!E:E,Lepri!$A:$A,'Lepri REG'!$A10)</f>
        <v>8</v>
      </c>
      <c r="E10" s="10">
        <f>SUMIFS(Lepri!F:F,Lepri!$A:$A,'Lepri REG'!$A10)</f>
        <v>0</v>
      </c>
      <c r="F10" s="10">
        <f>SUMIFS(Lepri!G:G,Lepri!$A:$A,'Lepri REG'!$A10)</f>
        <v>0</v>
      </c>
      <c r="G10" s="3">
        <f t="shared" si="1"/>
        <v>8</v>
      </c>
      <c r="H10" s="10">
        <f>SUMIFS(Lepri!I:I,Lepri!$A:$A,'Lepri REG'!$A10)</f>
        <v>3</v>
      </c>
      <c r="I10" s="10">
        <f>SUMIFS(Lepri!J:J,Lepri!$A:$A,'Lepri REG'!$A10)</f>
        <v>3</v>
      </c>
      <c r="J10" s="77">
        <f t="shared" si="2"/>
        <v>11</v>
      </c>
    </row>
    <row r="11" spans="1:10" x14ac:dyDescent="0.25">
      <c r="A11" s="27" t="s">
        <v>8</v>
      </c>
      <c r="B11" s="30">
        <f t="shared" si="0"/>
        <v>1</v>
      </c>
      <c r="C11" s="10">
        <f>SUMIFS(Lepri!D:D,Lepri!$A:$A,'Lepri REG'!$A11)</f>
        <v>1</v>
      </c>
      <c r="D11" s="10">
        <f>SUMIFS(Lepri!E:E,Lepri!$A:$A,'Lepri REG'!$A11)</f>
        <v>1</v>
      </c>
      <c r="E11" s="10">
        <f>SUMIFS(Lepri!F:F,Lepri!$A:$A,'Lepri REG'!$A11)</f>
        <v>0</v>
      </c>
      <c r="F11" s="10">
        <f>SUMIFS(Lepri!G:G,Lepri!$A:$A,'Lepri REG'!$A11)</f>
        <v>0</v>
      </c>
      <c r="G11" s="3">
        <f t="shared" si="1"/>
        <v>1</v>
      </c>
      <c r="H11" s="10">
        <f>SUMIFS(Lepri!I:I,Lepri!$A:$A,'Lepri REG'!$A11)</f>
        <v>0</v>
      </c>
      <c r="I11" s="10">
        <f>SUMIFS(Lepri!J:J,Lepri!$A:$A,'Lepri REG'!$A11)</f>
        <v>0</v>
      </c>
      <c r="J11" s="77">
        <f t="shared" si="2"/>
        <v>1</v>
      </c>
    </row>
    <row r="12" spans="1:10" x14ac:dyDescent="0.25">
      <c r="A12" s="27" t="s">
        <v>9</v>
      </c>
      <c r="B12" s="30">
        <f t="shared" si="0"/>
        <v>23</v>
      </c>
      <c r="C12" s="10">
        <f>SUMIFS(Lepri!D:D,Lepri!$A:$A,'Lepri REG'!$A12)</f>
        <v>21</v>
      </c>
      <c r="D12" s="10">
        <f>SUMIFS(Lepri!E:E,Lepri!$A:$A,'Lepri REG'!$A12)</f>
        <v>6</v>
      </c>
      <c r="E12" s="10">
        <f>SUMIFS(Lepri!F:F,Lepri!$A:$A,'Lepri REG'!$A12)</f>
        <v>0</v>
      </c>
      <c r="F12" s="10">
        <f>SUMIFS(Lepri!G:G,Lepri!$A:$A,'Lepri REG'!$A12)</f>
        <v>0</v>
      </c>
      <c r="G12" s="3">
        <f t="shared" si="1"/>
        <v>6</v>
      </c>
      <c r="H12" s="10">
        <f>SUMIFS(Lepri!I:I,Lepri!$A:$A,'Lepri REG'!$A12)</f>
        <v>2</v>
      </c>
      <c r="I12" s="10">
        <f>SUMIFS(Lepri!J:J,Lepri!$A:$A,'Lepri REG'!$A12)</f>
        <v>2</v>
      </c>
      <c r="J12" s="77">
        <f t="shared" si="2"/>
        <v>8</v>
      </c>
    </row>
    <row r="13" spans="1:10" x14ac:dyDescent="0.25">
      <c r="A13" s="27" t="s">
        <v>10</v>
      </c>
      <c r="B13" s="30">
        <f t="shared" si="0"/>
        <v>3</v>
      </c>
      <c r="C13" s="10">
        <f>SUMIFS(Lepri!D:D,Lepri!$A:$A,'Lepri REG'!$A13)</f>
        <v>3</v>
      </c>
      <c r="D13" s="10">
        <f>SUMIFS(Lepri!E:E,Lepri!$A:$A,'Lepri REG'!$A13)</f>
        <v>1</v>
      </c>
      <c r="E13" s="10">
        <f>SUMIFS(Lepri!F:F,Lepri!$A:$A,'Lepri REG'!$A13)</f>
        <v>0</v>
      </c>
      <c r="F13" s="10">
        <f>SUMIFS(Lepri!G:G,Lepri!$A:$A,'Lepri REG'!$A13)</f>
        <v>0</v>
      </c>
      <c r="G13" s="3">
        <f t="shared" si="1"/>
        <v>1</v>
      </c>
      <c r="H13" s="10">
        <f>SUMIFS(Lepri!I:I,Lepri!$A:$A,'Lepri REG'!$A13)</f>
        <v>0</v>
      </c>
      <c r="I13" s="10">
        <f>SUMIFS(Lepri!J:J,Lepri!$A:$A,'Lepri REG'!$A13)</f>
        <v>0</v>
      </c>
      <c r="J13" s="77">
        <f t="shared" si="2"/>
        <v>1</v>
      </c>
    </row>
    <row r="14" spans="1:10" x14ac:dyDescent="0.25">
      <c r="A14" s="27" t="s">
        <v>11</v>
      </c>
      <c r="B14" s="30">
        <f t="shared" si="0"/>
        <v>74</v>
      </c>
      <c r="C14" s="10">
        <f>SUMIFS(Lepri!D:D,Lepri!$A:$A,'Lepri REG'!$A14)</f>
        <v>49</v>
      </c>
      <c r="D14" s="10">
        <f>SUMIFS(Lepri!E:E,Lepri!$A:$A,'Lepri REG'!$A14)</f>
        <v>9</v>
      </c>
      <c r="E14" s="10">
        <f>SUMIFS(Lepri!F:F,Lepri!$A:$A,'Lepri REG'!$A14)</f>
        <v>0</v>
      </c>
      <c r="F14" s="10">
        <f>SUMIFS(Lepri!G:G,Lepri!$A:$A,'Lepri REG'!$A14)</f>
        <v>0</v>
      </c>
      <c r="G14" s="3">
        <f t="shared" si="1"/>
        <v>9</v>
      </c>
      <c r="H14" s="10">
        <f>SUMIFS(Lepri!I:I,Lepri!$A:$A,'Lepri REG'!$A14)</f>
        <v>25</v>
      </c>
      <c r="I14" s="10">
        <f>SUMIFS(Lepri!J:J,Lepri!$A:$A,'Lepri REG'!$A14)</f>
        <v>6</v>
      </c>
      <c r="J14" s="77">
        <f t="shared" si="2"/>
        <v>15</v>
      </c>
    </row>
    <row r="15" spans="1:10" x14ac:dyDescent="0.25">
      <c r="A15" s="27" t="s">
        <v>12</v>
      </c>
      <c r="B15" s="30">
        <f t="shared" si="0"/>
        <v>48</v>
      </c>
      <c r="C15" s="10">
        <f>SUMIFS(Lepri!D:D,Lepri!$A:$A,'Lepri REG'!$A15)</f>
        <v>41</v>
      </c>
      <c r="D15" s="10">
        <f>SUMIFS(Lepri!E:E,Lepri!$A:$A,'Lepri REG'!$A15)</f>
        <v>4</v>
      </c>
      <c r="E15" s="10">
        <f>SUMIFS(Lepri!F:F,Lepri!$A:$A,'Lepri REG'!$A15)</f>
        <v>2</v>
      </c>
      <c r="F15" s="10">
        <f>SUMIFS(Lepri!G:G,Lepri!$A:$A,'Lepri REG'!$A15)</f>
        <v>0</v>
      </c>
      <c r="G15" s="3">
        <f t="shared" si="1"/>
        <v>6</v>
      </c>
      <c r="H15" s="10">
        <f>SUMIFS(Lepri!I:I,Lepri!$A:$A,'Lepri REG'!$A15)</f>
        <v>7</v>
      </c>
      <c r="I15" s="10">
        <f>SUMIFS(Lepri!J:J,Lepri!$A:$A,'Lepri REG'!$A15)</f>
        <v>4</v>
      </c>
      <c r="J15" s="77">
        <f t="shared" si="2"/>
        <v>10</v>
      </c>
    </row>
    <row r="16" spans="1:10" x14ac:dyDescent="0.25">
      <c r="A16" s="27" t="s">
        <v>13</v>
      </c>
      <c r="B16" s="30">
        <f t="shared" si="0"/>
        <v>6</v>
      </c>
      <c r="C16" s="10">
        <f>SUMIFS(Lepri!D:D,Lepri!$A:$A,'Lepri REG'!$A16)</f>
        <v>6</v>
      </c>
      <c r="D16" s="10">
        <f>SUMIFS(Lepri!E:E,Lepri!$A:$A,'Lepri REG'!$A16)</f>
        <v>2</v>
      </c>
      <c r="E16" s="10">
        <f>SUMIFS(Lepri!F:F,Lepri!$A:$A,'Lepri REG'!$A16)</f>
        <v>0</v>
      </c>
      <c r="F16" s="10">
        <f>SUMIFS(Lepri!G:G,Lepri!$A:$A,'Lepri REG'!$A16)</f>
        <v>0</v>
      </c>
      <c r="G16" s="3">
        <f t="shared" si="1"/>
        <v>2</v>
      </c>
      <c r="H16" s="10">
        <f>SUMIFS(Lepri!I:I,Lepri!$A:$A,'Lepri REG'!$A16)</f>
        <v>0</v>
      </c>
      <c r="I16" s="10">
        <f>SUMIFS(Lepri!J:J,Lepri!$A:$A,'Lepri REG'!$A16)</f>
        <v>0</v>
      </c>
      <c r="J16" s="77">
        <f t="shared" si="2"/>
        <v>2</v>
      </c>
    </row>
    <row r="17" spans="1:10" x14ac:dyDescent="0.25">
      <c r="A17" s="27" t="s">
        <v>14</v>
      </c>
      <c r="B17" s="30">
        <f t="shared" si="0"/>
        <v>20</v>
      </c>
      <c r="C17" s="10">
        <f>SUMIFS(Lepri!D:D,Lepri!$A:$A,'Lepri REG'!$A17)</f>
        <v>17</v>
      </c>
      <c r="D17" s="10">
        <f>SUMIFS(Lepri!E:E,Lepri!$A:$A,'Lepri REG'!$A17)</f>
        <v>6</v>
      </c>
      <c r="E17" s="10">
        <f>SUMIFS(Lepri!F:F,Lepri!$A:$A,'Lepri REG'!$A17)</f>
        <v>0</v>
      </c>
      <c r="F17" s="10">
        <f>SUMIFS(Lepri!G:G,Lepri!$A:$A,'Lepri REG'!$A17)</f>
        <v>0</v>
      </c>
      <c r="G17" s="3">
        <f t="shared" si="1"/>
        <v>6</v>
      </c>
      <c r="H17" s="10">
        <f>SUMIFS(Lepri!I:I,Lepri!$A:$A,'Lepri REG'!$A17)</f>
        <v>3</v>
      </c>
      <c r="I17" s="10">
        <f>SUMIFS(Lepri!J:J,Lepri!$A:$A,'Lepri REG'!$A17)</f>
        <v>3</v>
      </c>
      <c r="J17" s="77">
        <f t="shared" si="2"/>
        <v>9</v>
      </c>
    </row>
    <row r="18" spans="1:10" x14ac:dyDescent="0.25">
      <c r="A18" s="27" t="s">
        <v>15</v>
      </c>
      <c r="B18" s="30">
        <f t="shared" si="0"/>
        <v>4</v>
      </c>
      <c r="C18" s="10">
        <f>SUMIFS(Lepri!D:D,Lepri!$A:$A,'Lepri REG'!$A18)</f>
        <v>4</v>
      </c>
      <c r="D18" s="10">
        <f>SUMIFS(Lepri!E:E,Lepri!$A:$A,'Lepri REG'!$A18)</f>
        <v>3</v>
      </c>
      <c r="E18" s="10">
        <f>SUMIFS(Lepri!F:F,Lepri!$A:$A,'Lepri REG'!$A18)</f>
        <v>0</v>
      </c>
      <c r="F18" s="10">
        <f>SUMIFS(Lepri!G:G,Lepri!$A:$A,'Lepri REG'!$A18)</f>
        <v>0</v>
      </c>
      <c r="G18" s="3">
        <f t="shared" si="1"/>
        <v>3</v>
      </c>
      <c r="H18" s="10">
        <f>SUMIFS(Lepri!I:I,Lepri!$A:$A,'Lepri REG'!$A18)</f>
        <v>0</v>
      </c>
      <c r="I18" s="10">
        <f>SUMIFS(Lepri!J:J,Lepri!$A:$A,'Lepri REG'!$A18)</f>
        <v>0</v>
      </c>
      <c r="J18" s="77">
        <f t="shared" si="2"/>
        <v>3</v>
      </c>
    </row>
    <row r="19" spans="1:10" x14ac:dyDescent="0.25">
      <c r="A19" s="27" t="s">
        <v>16</v>
      </c>
      <c r="B19" s="30">
        <f t="shared" si="0"/>
        <v>1</v>
      </c>
      <c r="C19" s="10">
        <f>SUMIFS(Lepri!D:D,Lepri!$A:$A,'Lepri REG'!$A19)</f>
        <v>1</v>
      </c>
      <c r="D19" s="10">
        <f>SUMIFS(Lepri!E:E,Lepri!$A:$A,'Lepri REG'!$A19)</f>
        <v>1</v>
      </c>
      <c r="E19" s="10">
        <f>SUMIFS(Lepri!F:F,Lepri!$A:$A,'Lepri REG'!$A19)</f>
        <v>0</v>
      </c>
      <c r="F19" s="10">
        <f>SUMIFS(Lepri!G:G,Lepri!$A:$A,'Lepri REG'!$A19)</f>
        <v>0</v>
      </c>
      <c r="G19" s="3">
        <f t="shared" si="1"/>
        <v>1</v>
      </c>
      <c r="H19" s="10">
        <f>SUMIFS(Lepri!I:I,Lepri!$A:$A,'Lepri REG'!$A19)</f>
        <v>0</v>
      </c>
      <c r="I19" s="10">
        <f>SUMIFS(Lepri!J:J,Lepri!$A:$A,'Lepri REG'!$A19)</f>
        <v>0</v>
      </c>
      <c r="J19" s="77">
        <f t="shared" si="2"/>
        <v>1</v>
      </c>
    </row>
    <row r="20" spans="1:10" x14ac:dyDescent="0.25">
      <c r="A20" s="27" t="s">
        <v>17</v>
      </c>
      <c r="B20" s="30">
        <f t="shared" si="0"/>
        <v>0</v>
      </c>
      <c r="C20" s="10">
        <f>SUMIFS(Lepri!D:D,Lepri!$A:$A,'Lepri REG'!$A20)</f>
        <v>0</v>
      </c>
      <c r="D20" s="10">
        <f>SUMIFS(Lepri!E:E,Lepri!$A:$A,'Lepri REG'!$A20)</f>
        <v>0</v>
      </c>
      <c r="E20" s="10">
        <f>SUMIFS(Lepri!F:F,Lepri!$A:$A,'Lepri REG'!$A20)</f>
        <v>0</v>
      </c>
      <c r="F20" s="10">
        <f>SUMIFS(Lepri!G:G,Lepri!$A:$A,'Lepri REG'!$A20)</f>
        <v>0</v>
      </c>
      <c r="G20" s="3">
        <f t="shared" si="1"/>
        <v>0</v>
      </c>
      <c r="H20" s="10">
        <f>SUMIFS(Lepri!I:I,Lepri!$A:$A,'Lepri REG'!$A20)</f>
        <v>0</v>
      </c>
      <c r="I20" s="10">
        <f>SUMIFS(Lepri!J:J,Lepri!$A:$A,'Lepri REG'!$A20)</f>
        <v>0</v>
      </c>
      <c r="J20" s="77">
        <f t="shared" si="2"/>
        <v>0</v>
      </c>
    </row>
    <row r="21" spans="1:10" x14ac:dyDescent="0.25">
      <c r="A21" s="27" t="s">
        <v>18</v>
      </c>
      <c r="B21" s="30">
        <f t="shared" si="0"/>
        <v>34</v>
      </c>
      <c r="C21" s="10">
        <f>SUMIFS(Lepri!D:D,Lepri!$A:$A,'Lepri REG'!$A21)</f>
        <v>33</v>
      </c>
      <c r="D21" s="10">
        <f>SUMIFS(Lepri!E:E,Lepri!$A:$A,'Lepri REG'!$A21)</f>
        <v>3</v>
      </c>
      <c r="E21" s="10">
        <f>SUMIFS(Lepri!F:F,Lepri!$A:$A,'Lepri REG'!$A21)</f>
        <v>1</v>
      </c>
      <c r="F21" s="10">
        <f>SUMIFS(Lepri!G:G,Lepri!$A:$A,'Lepri REG'!$A21)</f>
        <v>0</v>
      </c>
      <c r="G21" s="3">
        <f t="shared" si="1"/>
        <v>4</v>
      </c>
      <c r="H21" s="10">
        <f>SUMIFS(Lepri!I:I,Lepri!$A:$A,'Lepri REG'!$A21)</f>
        <v>1</v>
      </c>
      <c r="I21" s="10">
        <f>SUMIFS(Lepri!J:J,Lepri!$A:$A,'Lepri REG'!$A21)</f>
        <v>1</v>
      </c>
      <c r="J21" s="77">
        <f t="shared" si="2"/>
        <v>5</v>
      </c>
    </row>
    <row r="22" spans="1:10" x14ac:dyDescent="0.25">
      <c r="A22" s="27" t="s">
        <v>19</v>
      </c>
      <c r="B22" s="30">
        <f t="shared" si="0"/>
        <v>0</v>
      </c>
      <c r="C22" s="10">
        <f>SUMIFS(Lepri!D:D,Lepri!$A:$A,'Lepri REG'!$A22)</f>
        <v>0</v>
      </c>
      <c r="D22" s="10">
        <f>SUMIFS(Lepri!E:E,Lepri!$A:$A,'Lepri REG'!$A22)</f>
        <v>0</v>
      </c>
      <c r="E22" s="10">
        <f>SUMIFS(Lepri!F:F,Lepri!$A:$A,'Lepri REG'!$A22)</f>
        <v>0</v>
      </c>
      <c r="F22" s="10">
        <f>SUMIFS(Lepri!G:G,Lepri!$A:$A,'Lepri REG'!$A22)</f>
        <v>0</v>
      </c>
      <c r="G22" s="3">
        <f t="shared" si="1"/>
        <v>0</v>
      </c>
      <c r="H22" s="10">
        <f>SUMIFS(Lepri!I:I,Lepri!$A:$A,'Lepri REG'!$A22)</f>
        <v>0</v>
      </c>
      <c r="I22" s="10">
        <f>SUMIFS(Lepri!J:J,Lepri!$A:$A,'Lepri REG'!$A22)</f>
        <v>0</v>
      </c>
      <c r="J22" s="77">
        <f t="shared" si="2"/>
        <v>0</v>
      </c>
    </row>
    <row r="23" spans="1:10" x14ac:dyDescent="0.25">
      <c r="A23" s="27" t="s">
        <v>20</v>
      </c>
      <c r="B23" s="30">
        <f t="shared" si="0"/>
        <v>0</v>
      </c>
      <c r="C23" s="10">
        <f>SUMIFS(Lepri!D:D,Lepri!$A:$A,'Lepri REG'!$A23)</f>
        <v>0</v>
      </c>
      <c r="D23" s="10">
        <f>SUMIFS(Lepri!E:E,Lepri!$A:$A,'Lepri REG'!$A23)</f>
        <v>0</v>
      </c>
      <c r="E23" s="10">
        <f>SUMIFS(Lepri!F:F,Lepri!$A:$A,'Lepri REG'!$A23)</f>
        <v>0</v>
      </c>
      <c r="F23" s="10">
        <f>SUMIFS(Lepri!G:G,Lepri!$A:$A,'Lepri REG'!$A23)</f>
        <v>0</v>
      </c>
      <c r="G23" s="3">
        <f t="shared" si="1"/>
        <v>0</v>
      </c>
      <c r="H23" s="10">
        <f>SUMIFS(Lepri!I:I,Lepri!$A:$A,'Lepri REG'!$A23)</f>
        <v>0</v>
      </c>
      <c r="I23" s="10">
        <f>SUMIFS(Lepri!J:J,Lepri!$A:$A,'Lepri REG'!$A23)</f>
        <v>0</v>
      </c>
      <c r="J23" s="77">
        <f t="shared" si="2"/>
        <v>0</v>
      </c>
    </row>
    <row r="24" spans="1:10" x14ac:dyDescent="0.25">
      <c r="A24" s="27" t="s">
        <v>21</v>
      </c>
      <c r="B24" s="30">
        <f t="shared" si="0"/>
        <v>49</v>
      </c>
      <c r="C24" s="10">
        <f>SUMIFS(Lepri!D:D,Lepri!$A:$A,'Lepri REG'!$A24)</f>
        <v>47</v>
      </c>
      <c r="D24" s="10">
        <f>SUMIFS(Lepri!E:E,Lepri!$A:$A,'Lepri REG'!$A24)</f>
        <v>5</v>
      </c>
      <c r="E24" s="10">
        <f>SUMIFS(Lepri!F:F,Lepri!$A:$A,'Lepri REG'!$A24)</f>
        <v>1</v>
      </c>
      <c r="F24" s="10">
        <f>SUMIFS(Lepri!G:G,Lepri!$A:$A,'Lepri REG'!$A24)</f>
        <v>0</v>
      </c>
      <c r="G24" s="3">
        <f t="shared" si="1"/>
        <v>6</v>
      </c>
      <c r="H24" s="10">
        <f>SUMIFS(Lepri!I:I,Lepri!$A:$A,'Lepri REG'!$A24)</f>
        <v>2</v>
      </c>
      <c r="I24" s="10">
        <f>SUMIFS(Lepri!J:J,Lepri!$A:$A,'Lepri REG'!$A24)</f>
        <v>1</v>
      </c>
      <c r="J24" s="77">
        <f t="shared" si="2"/>
        <v>7</v>
      </c>
    </row>
    <row r="25" spans="1:10" x14ac:dyDescent="0.25">
      <c r="A25" s="27" t="s">
        <v>22</v>
      </c>
      <c r="B25" s="30">
        <f t="shared" si="0"/>
        <v>1</v>
      </c>
      <c r="C25" s="10">
        <f>SUMIFS(Lepri!D:D,Lepri!$A:$A,'Lepri REG'!$A25)</f>
        <v>1</v>
      </c>
      <c r="D25" s="10">
        <f>SUMIFS(Lepri!E:E,Lepri!$A:$A,'Lepri REG'!$A25)</f>
        <v>1</v>
      </c>
      <c r="E25" s="10">
        <f>SUMIFS(Lepri!F:F,Lepri!$A:$A,'Lepri REG'!$A25)</f>
        <v>0</v>
      </c>
      <c r="F25" s="10">
        <f>SUMIFS(Lepri!G:G,Lepri!$A:$A,'Lepri REG'!$A25)</f>
        <v>0</v>
      </c>
      <c r="G25" s="3">
        <f t="shared" si="1"/>
        <v>1</v>
      </c>
      <c r="H25" s="10">
        <f>SUMIFS(Lepri!I:I,Lepri!$A:$A,'Lepri REG'!$A25)</f>
        <v>0</v>
      </c>
      <c r="I25" s="10">
        <f>SUMIFS(Lepri!J:J,Lepri!$A:$A,'Lepri REG'!$A25)</f>
        <v>0</v>
      </c>
      <c r="J25" s="77">
        <f t="shared" si="2"/>
        <v>1</v>
      </c>
    </row>
    <row r="26" spans="1:10" x14ac:dyDescent="0.25">
      <c r="A26" s="27" t="s">
        <v>23</v>
      </c>
      <c r="B26" s="30">
        <f t="shared" si="0"/>
        <v>130</v>
      </c>
      <c r="C26" s="10">
        <f>SUMIFS(Lepri!D:D,Lepri!$A:$A,'Lepri REG'!$A26)</f>
        <v>86</v>
      </c>
      <c r="D26" s="10">
        <f>SUMIFS(Lepri!E:E,Lepri!$A:$A,'Lepri REG'!$A26)</f>
        <v>12</v>
      </c>
      <c r="E26" s="10">
        <f>SUMIFS(Lepri!F:F,Lepri!$A:$A,'Lepri REG'!$A26)</f>
        <v>2</v>
      </c>
      <c r="F26" s="10">
        <f>SUMIFS(Lepri!G:G,Lepri!$A:$A,'Lepri REG'!$A26)</f>
        <v>0</v>
      </c>
      <c r="G26" s="3">
        <f t="shared" si="1"/>
        <v>14</v>
      </c>
      <c r="H26" s="10">
        <f>SUMIFS(Lepri!I:I,Lepri!$A:$A,'Lepri REG'!$A26)</f>
        <v>44</v>
      </c>
      <c r="I26" s="10">
        <f>SUMIFS(Lepri!J:J,Lepri!$A:$A,'Lepri REG'!$A26)</f>
        <v>7</v>
      </c>
      <c r="J26" s="77">
        <f t="shared" si="2"/>
        <v>21</v>
      </c>
    </row>
    <row r="27" spans="1:10" x14ac:dyDescent="0.25">
      <c r="A27" s="27" t="s">
        <v>24</v>
      </c>
      <c r="B27" s="30">
        <f>SUM(B6:B26)</f>
        <v>454</v>
      </c>
      <c r="C27" s="30">
        <f t="shared" ref="C27:I27" si="3">SUM(C6:C26)</f>
        <v>359</v>
      </c>
      <c r="D27" s="30">
        <f t="shared" si="3"/>
        <v>72</v>
      </c>
      <c r="E27" s="30">
        <f t="shared" si="3"/>
        <v>6</v>
      </c>
      <c r="F27" s="30">
        <f t="shared" si="3"/>
        <v>0</v>
      </c>
      <c r="G27" s="3">
        <f t="shared" si="1"/>
        <v>78</v>
      </c>
      <c r="H27" s="30">
        <f t="shared" si="3"/>
        <v>95</v>
      </c>
      <c r="I27" s="30">
        <f t="shared" si="3"/>
        <v>34</v>
      </c>
      <c r="J27" s="77">
        <f t="shared" si="2"/>
        <v>112</v>
      </c>
    </row>
    <row r="28" spans="1:10" x14ac:dyDescent="0.25">
      <c r="A28" s="97"/>
      <c r="B28" s="29"/>
      <c r="C28" s="8"/>
      <c r="D28" s="8"/>
      <c r="E28" s="8"/>
      <c r="F28" s="8"/>
      <c r="G28" s="8"/>
      <c r="H28" s="8"/>
      <c r="I28" s="8"/>
      <c r="J28" s="8"/>
    </row>
    <row r="29" spans="1:10" x14ac:dyDescent="0.25">
      <c r="A29" s="97" t="s">
        <v>88</v>
      </c>
      <c r="B29" s="119"/>
      <c r="F29" s="135" t="s">
        <v>55</v>
      </c>
      <c r="G29" s="135" t="s">
        <v>56</v>
      </c>
      <c r="J29" s="8"/>
    </row>
    <row r="30" spans="1:10" x14ac:dyDescent="0.25">
      <c r="A30" s="169" t="s">
        <v>54</v>
      </c>
      <c r="B30" s="119"/>
      <c r="C30" s="119"/>
      <c r="D30" s="19"/>
      <c r="E30" s="32" t="s">
        <v>53</v>
      </c>
      <c r="F30" s="132">
        <f>Lepri!G129</f>
        <v>0.1</v>
      </c>
      <c r="G30" s="133">
        <f>Lepri!H129</f>
        <v>0.01</v>
      </c>
      <c r="J30" s="8"/>
    </row>
    <row r="31" spans="1:10" x14ac:dyDescent="0.25">
      <c r="A31" s="169"/>
    </row>
  </sheetData>
  <mergeCells count="14">
    <mergeCell ref="H1:H5"/>
    <mergeCell ref="J1:J5"/>
    <mergeCell ref="D2:G2"/>
    <mergeCell ref="D3:G3"/>
    <mergeCell ref="I3:I5"/>
    <mergeCell ref="D4:D5"/>
    <mergeCell ref="E4:E5"/>
    <mergeCell ref="F4:F5"/>
    <mergeCell ref="G4:G5"/>
    <mergeCell ref="A1:A5"/>
    <mergeCell ref="B1:B5"/>
    <mergeCell ref="C1:C5"/>
    <mergeCell ref="D1:G1"/>
    <mergeCell ref="A30:A3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E01E-B113-4639-876D-3B3334CD21E7}">
  <sheetPr>
    <tabColor rgb="FF002060"/>
  </sheetPr>
  <dimension ref="A1:J31"/>
  <sheetViews>
    <sheetView topLeftCell="A7" workbookViewId="0">
      <selection activeCell="F30" sqref="F30"/>
    </sheetView>
  </sheetViews>
  <sheetFormatPr defaultRowHeight="15" x14ac:dyDescent="0.25"/>
  <cols>
    <col min="1" max="1" width="30" customWidth="1"/>
    <col min="2" max="2" width="24.85546875" customWidth="1"/>
    <col min="3" max="3" width="20.85546875" customWidth="1"/>
    <col min="4" max="9" width="22.42578125" customWidth="1"/>
  </cols>
  <sheetData>
    <row r="1" spans="1:10" ht="45" x14ac:dyDescent="0.25">
      <c r="A1" s="166" t="s">
        <v>0</v>
      </c>
      <c r="B1" s="170" t="s">
        <v>59</v>
      </c>
      <c r="C1" s="170" t="s">
        <v>110</v>
      </c>
      <c r="D1" s="184" t="s">
        <v>1</v>
      </c>
      <c r="E1" s="185"/>
      <c r="F1" s="185"/>
      <c r="G1" s="186"/>
      <c r="H1" s="166" t="s">
        <v>162</v>
      </c>
      <c r="I1" s="118" t="s">
        <v>1</v>
      </c>
      <c r="J1" s="166" t="s">
        <v>96</v>
      </c>
    </row>
    <row r="2" spans="1:10" ht="75" x14ac:dyDescent="0.25">
      <c r="A2" s="166"/>
      <c r="B2" s="171"/>
      <c r="C2" s="171"/>
      <c r="D2" s="184" t="s">
        <v>111</v>
      </c>
      <c r="E2" s="185"/>
      <c r="F2" s="185"/>
      <c r="G2" s="186"/>
      <c r="H2" s="166"/>
      <c r="I2" s="120" t="s">
        <v>163</v>
      </c>
      <c r="J2" s="166"/>
    </row>
    <row r="3" spans="1:10" x14ac:dyDescent="0.25">
      <c r="A3" s="166"/>
      <c r="B3" s="171"/>
      <c r="C3" s="171"/>
      <c r="D3" s="187" t="str">
        <f>F30*100&amp;"% degli allevamenti di grandi dimensioni"</f>
        <v>10% degli allevamenti di grandi dimensioni</v>
      </c>
      <c r="E3" s="188"/>
      <c r="F3" s="188"/>
      <c r="G3" s="189"/>
      <c r="H3" s="166"/>
      <c r="I3" s="166" t="str">
        <f>G30*100&amp;"% degli allevamenti di piccole dimensioni da controllare sui non intensivi"</f>
        <v>1% degli allevamenti di piccole dimensioni da controllare sui non intensivi</v>
      </c>
      <c r="J3" s="166"/>
    </row>
    <row r="4" spans="1:10" x14ac:dyDescent="0.25">
      <c r="A4" s="166"/>
      <c r="B4" s="171"/>
      <c r="C4" s="171"/>
      <c r="D4" s="170" t="s">
        <v>98</v>
      </c>
      <c r="E4" s="170" t="s">
        <v>97</v>
      </c>
      <c r="F4" s="170" t="s">
        <v>95</v>
      </c>
      <c r="G4" s="170" t="s">
        <v>24</v>
      </c>
      <c r="H4" s="166"/>
      <c r="I4" s="166"/>
      <c r="J4" s="166"/>
    </row>
    <row r="5" spans="1:10" x14ac:dyDescent="0.25">
      <c r="A5" s="166"/>
      <c r="B5" s="172"/>
      <c r="C5" s="172"/>
      <c r="D5" s="172"/>
      <c r="E5" s="172"/>
      <c r="F5" s="172"/>
      <c r="G5" s="172"/>
      <c r="H5" s="166"/>
      <c r="I5" s="166"/>
      <c r="J5" s="166"/>
    </row>
    <row r="6" spans="1:10" x14ac:dyDescent="0.25">
      <c r="A6" s="27" t="s">
        <v>3</v>
      </c>
      <c r="B6" s="30">
        <f t="shared" ref="B6:B26" si="0">C6+H6</f>
        <v>128</v>
      </c>
      <c r="C6" s="10">
        <f>SUMIFS(Conigli!D:D,Conigli!$A:$A,'Conigli REG'!$A6)</f>
        <v>15</v>
      </c>
      <c r="D6" s="10">
        <f>SUMIFS(Conigli!E:E,Conigli!$A:$A,'Conigli REG'!$A6)</f>
        <v>4</v>
      </c>
      <c r="E6" s="10">
        <f>SUMIFS(Conigli!F:F,Conigli!$A:$A,'Conigli REG'!$A6)</f>
        <v>0</v>
      </c>
      <c r="F6" s="10">
        <f>SUMIFS(Conigli!G:G,Conigli!$A:$A,'Conigli REG'!$A6)</f>
        <v>0</v>
      </c>
      <c r="G6" s="3">
        <f>SUM(D6:F6)</f>
        <v>4</v>
      </c>
      <c r="H6" s="10">
        <f>SUMIFS(Conigli!I:I,Conigli!$A:$A,'Conigli REG'!$A6)</f>
        <v>113</v>
      </c>
      <c r="I6" s="10">
        <f>SUMIFS(Conigli!J:J,Conigli!$A:$A,'Conigli REG'!$A6)</f>
        <v>4</v>
      </c>
      <c r="J6" s="77">
        <f>I6+G6</f>
        <v>8</v>
      </c>
    </row>
    <row r="7" spans="1:10" x14ac:dyDescent="0.25">
      <c r="A7" s="27" t="s">
        <v>4</v>
      </c>
      <c r="B7" s="30">
        <f t="shared" si="0"/>
        <v>5</v>
      </c>
      <c r="C7" s="10">
        <f>SUMIFS(Conigli!D:D,Conigli!$A:$A,'Conigli REG'!$A7)</f>
        <v>4</v>
      </c>
      <c r="D7" s="10">
        <f>SUMIFS(Conigli!E:E,Conigli!$A:$A,'Conigli REG'!$A7)</f>
        <v>2</v>
      </c>
      <c r="E7" s="10">
        <f>SUMIFS(Conigli!F:F,Conigli!$A:$A,'Conigli REG'!$A7)</f>
        <v>0</v>
      </c>
      <c r="F7" s="10">
        <f>SUMIFS(Conigli!G:G,Conigli!$A:$A,'Conigli REG'!$A7)</f>
        <v>0</v>
      </c>
      <c r="G7" s="3">
        <f t="shared" ref="G7:G27" si="1">SUM(D7:F7)</f>
        <v>2</v>
      </c>
      <c r="H7" s="10">
        <f>SUMIFS(Conigli!I:I,Conigli!$A:$A,'Conigli REG'!$A7)</f>
        <v>1</v>
      </c>
      <c r="I7" s="10">
        <f>SUMIFS(Conigli!J:J,Conigli!$A:$A,'Conigli REG'!$A7)</f>
        <v>1</v>
      </c>
      <c r="J7" s="77">
        <f t="shared" ref="J7:J27" si="2">I7+G7</f>
        <v>3</v>
      </c>
    </row>
    <row r="8" spans="1:10" x14ac:dyDescent="0.25">
      <c r="A8" s="27" t="s">
        <v>5</v>
      </c>
      <c r="B8" s="30">
        <f t="shared" si="0"/>
        <v>36</v>
      </c>
      <c r="C8" s="10">
        <f>SUMIFS(Conigli!D:D,Conigli!$A:$A,'Conigli REG'!$A8)</f>
        <v>5</v>
      </c>
      <c r="D8" s="10">
        <f>SUMIFS(Conigli!E:E,Conigli!$A:$A,'Conigli REG'!$A8)</f>
        <v>3</v>
      </c>
      <c r="E8" s="10">
        <f>SUMIFS(Conigli!F:F,Conigli!$A:$A,'Conigli REG'!$A8)</f>
        <v>0</v>
      </c>
      <c r="F8" s="10">
        <f>SUMIFS(Conigli!G:G,Conigli!$A:$A,'Conigli REG'!$A8)</f>
        <v>0</v>
      </c>
      <c r="G8" s="3">
        <f t="shared" si="1"/>
        <v>3</v>
      </c>
      <c r="H8" s="10">
        <f>SUMIFS(Conigli!I:I,Conigli!$A:$A,'Conigli REG'!$A8)</f>
        <v>31</v>
      </c>
      <c r="I8" s="10">
        <f>SUMIFS(Conigli!J:J,Conigli!$A:$A,'Conigli REG'!$A8)</f>
        <v>5</v>
      </c>
      <c r="J8" s="77">
        <f t="shared" si="2"/>
        <v>8</v>
      </c>
    </row>
    <row r="9" spans="1:10" x14ac:dyDescent="0.25">
      <c r="A9" s="27" t="s">
        <v>6</v>
      </c>
      <c r="B9" s="30">
        <f t="shared" si="0"/>
        <v>46</v>
      </c>
      <c r="C9" s="10">
        <f>SUMIFS(Conigli!D:D,Conigli!$A:$A,'Conigli REG'!$A9)</f>
        <v>37</v>
      </c>
      <c r="D9" s="10">
        <f>SUMIFS(Conigli!E:E,Conigli!$A:$A,'Conigli REG'!$A9)</f>
        <v>7</v>
      </c>
      <c r="E9" s="10">
        <f>SUMIFS(Conigli!F:F,Conigli!$A:$A,'Conigli REG'!$A9)</f>
        <v>0</v>
      </c>
      <c r="F9" s="10">
        <f>SUMIFS(Conigli!G:G,Conigli!$A:$A,'Conigli REG'!$A9)</f>
        <v>0</v>
      </c>
      <c r="G9" s="3">
        <f t="shared" si="1"/>
        <v>7</v>
      </c>
      <c r="H9" s="10">
        <f>SUMIFS(Conigli!I:I,Conigli!$A:$A,'Conigli REG'!$A9)</f>
        <v>9</v>
      </c>
      <c r="I9" s="10">
        <f>SUMIFS(Conigli!J:J,Conigli!$A:$A,'Conigli REG'!$A9)</f>
        <v>4</v>
      </c>
      <c r="J9" s="77">
        <f t="shared" si="2"/>
        <v>11</v>
      </c>
    </row>
    <row r="10" spans="1:10" x14ac:dyDescent="0.25">
      <c r="A10" s="27" t="s">
        <v>7</v>
      </c>
      <c r="B10" s="30">
        <f t="shared" si="0"/>
        <v>72</v>
      </c>
      <c r="C10" s="10">
        <f>SUMIFS(Conigli!D:D,Conigli!$A:$A,'Conigli REG'!$A10)</f>
        <v>48</v>
      </c>
      <c r="D10" s="10">
        <f>SUMIFS(Conigli!E:E,Conigli!$A:$A,'Conigli REG'!$A10)</f>
        <v>10</v>
      </c>
      <c r="E10" s="10">
        <f>SUMIFS(Conigli!F:F,Conigli!$A:$A,'Conigli REG'!$A10)</f>
        <v>1</v>
      </c>
      <c r="F10" s="10">
        <f>SUMIFS(Conigli!G:G,Conigli!$A:$A,'Conigli REG'!$A10)</f>
        <v>0</v>
      </c>
      <c r="G10" s="3">
        <f t="shared" si="1"/>
        <v>11</v>
      </c>
      <c r="H10" s="10">
        <f>SUMIFS(Conigli!I:I,Conigli!$A:$A,'Conigli REG'!$A10)</f>
        <v>24</v>
      </c>
      <c r="I10" s="10">
        <f>SUMIFS(Conigli!J:J,Conigli!$A:$A,'Conigli REG'!$A10)</f>
        <v>7</v>
      </c>
      <c r="J10" s="77">
        <f t="shared" si="2"/>
        <v>18</v>
      </c>
    </row>
    <row r="11" spans="1:10" x14ac:dyDescent="0.25">
      <c r="A11" s="27" t="s">
        <v>8</v>
      </c>
      <c r="B11" s="30">
        <f t="shared" si="0"/>
        <v>60</v>
      </c>
      <c r="C11" s="10">
        <f>SUMIFS(Conigli!D:D,Conigli!$A:$A,'Conigli REG'!$A11)</f>
        <v>49</v>
      </c>
      <c r="D11" s="10">
        <f>SUMIFS(Conigli!E:E,Conigli!$A:$A,'Conigli REG'!$A11)</f>
        <v>4</v>
      </c>
      <c r="E11" s="10">
        <f>SUMIFS(Conigli!F:F,Conigli!$A:$A,'Conigli REG'!$A11)</f>
        <v>2</v>
      </c>
      <c r="F11" s="10">
        <f>SUMIFS(Conigli!G:G,Conigli!$A:$A,'Conigli REG'!$A11)</f>
        <v>0</v>
      </c>
      <c r="G11" s="3">
        <f>SUM(D11:F11)</f>
        <v>6</v>
      </c>
      <c r="H11" s="10">
        <f>SUMIFS(Conigli!I:I,Conigli!$A:$A,'Conigli REG'!$A11)</f>
        <v>11</v>
      </c>
      <c r="I11" s="10">
        <f>SUMIFS(Conigli!J:J,Conigli!$A:$A,'Conigli REG'!$A11)</f>
        <v>3</v>
      </c>
      <c r="J11" s="77">
        <f t="shared" si="2"/>
        <v>9</v>
      </c>
    </row>
    <row r="12" spans="1:10" x14ac:dyDescent="0.25">
      <c r="A12" s="27" t="s">
        <v>9</v>
      </c>
      <c r="B12" s="30">
        <f t="shared" si="0"/>
        <v>171</v>
      </c>
      <c r="C12" s="10">
        <f>SUMIFS(Conigli!D:D,Conigli!$A:$A,'Conigli REG'!$A12)</f>
        <v>35</v>
      </c>
      <c r="D12" s="10">
        <f>SUMIFS(Conigli!E:E,Conigli!$A:$A,'Conigli REG'!$A12)</f>
        <v>8</v>
      </c>
      <c r="E12" s="10">
        <f>SUMIFS(Conigli!F:F,Conigli!$A:$A,'Conigli REG'!$A12)</f>
        <v>0</v>
      </c>
      <c r="F12" s="10">
        <f>SUMIFS(Conigli!G:G,Conigli!$A:$A,'Conigli REG'!$A12)</f>
        <v>0</v>
      </c>
      <c r="G12" s="3">
        <f t="shared" si="1"/>
        <v>8</v>
      </c>
      <c r="H12" s="10">
        <f>SUMIFS(Conigli!I:I,Conigli!$A:$A,'Conigli REG'!$A12)</f>
        <v>136</v>
      </c>
      <c r="I12" s="10">
        <f>SUMIFS(Conigli!J:J,Conigli!$A:$A,'Conigli REG'!$A12)</f>
        <v>8</v>
      </c>
      <c r="J12" s="77">
        <f t="shared" si="2"/>
        <v>16</v>
      </c>
    </row>
    <row r="13" spans="1:10" x14ac:dyDescent="0.25">
      <c r="A13" s="27" t="s">
        <v>10</v>
      </c>
      <c r="B13" s="30">
        <f t="shared" si="0"/>
        <v>104</v>
      </c>
      <c r="C13" s="10">
        <f>SUMIFS(Conigli!D:D,Conigli!$A:$A,'Conigli REG'!$A13)</f>
        <v>5</v>
      </c>
      <c r="D13" s="10">
        <f>SUMIFS(Conigli!E:E,Conigli!$A:$A,'Conigli REG'!$A13)</f>
        <v>2</v>
      </c>
      <c r="E13" s="10">
        <f>SUMIFS(Conigli!F:F,Conigli!$A:$A,'Conigli REG'!$A13)</f>
        <v>0</v>
      </c>
      <c r="F13" s="10">
        <f>SUMIFS(Conigli!G:G,Conigli!$A:$A,'Conigli REG'!$A13)</f>
        <v>0</v>
      </c>
      <c r="G13" s="3">
        <f t="shared" si="1"/>
        <v>2</v>
      </c>
      <c r="H13" s="10">
        <f>SUMIFS(Conigli!I:I,Conigli!$A:$A,'Conigli REG'!$A13)</f>
        <v>99</v>
      </c>
      <c r="I13" s="10">
        <f>SUMIFS(Conigli!J:J,Conigli!$A:$A,'Conigli REG'!$A13)</f>
        <v>2</v>
      </c>
      <c r="J13" s="77">
        <f t="shared" si="2"/>
        <v>4</v>
      </c>
    </row>
    <row r="14" spans="1:10" x14ac:dyDescent="0.25">
      <c r="A14" s="27" t="s">
        <v>11</v>
      </c>
      <c r="B14" s="30">
        <f t="shared" si="0"/>
        <v>568</v>
      </c>
      <c r="C14" s="10">
        <f>SUMIFS(Conigli!D:D,Conigli!$A:$A,'Conigli REG'!$A14)</f>
        <v>193</v>
      </c>
      <c r="D14" s="10">
        <f>SUMIFS(Conigli!E:E,Conigli!$A:$A,'Conigli REG'!$A14)</f>
        <v>15</v>
      </c>
      <c r="E14" s="10">
        <f>SUMIFS(Conigli!F:F,Conigli!$A:$A,'Conigli REG'!$A14)</f>
        <v>8</v>
      </c>
      <c r="F14" s="10">
        <f>SUMIFS(Conigli!G:G,Conigli!$A:$A,'Conigli REG'!$A14)</f>
        <v>0</v>
      </c>
      <c r="G14" s="3">
        <f t="shared" si="1"/>
        <v>23</v>
      </c>
      <c r="H14" s="10">
        <f>SUMIFS(Conigli!I:I,Conigli!$A:$A,'Conigli REG'!$A14)</f>
        <v>375</v>
      </c>
      <c r="I14" s="10">
        <f>SUMIFS(Conigli!J:J,Conigli!$A:$A,'Conigli REG'!$A14)</f>
        <v>9</v>
      </c>
      <c r="J14" s="77">
        <f t="shared" si="2"/>
        <v>32</v>
      </c>
    </row>
    <row r="15" spans="1:10" x14ac:dyDescent="0.25">
      <c r="A15" s="27" t="s">
        <v>12</v>
      </c>
      <c r="B15" s="30">
        <f t="shared" si="0"/>
        <v>254</v>
      </c>
      <c r="C15" s="10">
        <f>SUMIFS(Conigli!D:D,Conigli!$A:$A,'Conigli REG'!$A15)</f>
        <v>38</v>
      </c>
      <c r="D15" s="10">
        <f>SUMIFS(Conigli!E:E,Conigli!$A:$A,'Conigli REG'!$A15)</f>
        <v>7</v>
      </c>
      <c r="E15" s="10">
        <f>SUMIFS(Conigli!F:F,Conigli!$A:$A,'Conigli REG'!$A15)</f>
        <v>0</v>
      </c>
      <c r="F15" s="10">
        <f>SUMIFS(Conigli!G:G,Conigli!$A:$A,'Conigli REG'!$A15)</f>
        <v>0</v>
      </c>
      <c r="G15" s="3">
        <f t="shared" si="1"/>
        <v>7</v>
      </c>
      <c r="H15" s="10">
        <f>SUMIFS(Conigli!I:I,Conigli!$A:$A,'Conigli REG'!$A15)</f>
        <v>216</v>
      </c>
      <c r="I15" s="10">
        <f>SUMIFS(Conigli!J:J,Conigli!$A:$A,'Conigli REG'!$A15)</f>
        <v>5</v>
      </c>
      <c r="J15" s="77">
        <f t="shared" si="2"/>
        <v>12</v>
      </c>
    </row>
    <row r="16" spans="1:10" x14ac:dyDescent="0.25">
      <c r="A16" s="27" t="s">
        <v>13</v>
      </c>
      <c r="B16" s="30">
        <f t="shared" si="0"/>
        <v>3</v>
      </c>
      <c r="C16" s="10">
        <f>SUMIFS(Conigli!D:D,Conigli!$A:$A,'Conigli REG'!$A16)</f>
        <v>3</v>
      </c>
      <c r="D16" s="10">
        <f>SUMIFS(Conigli!E:E,Conigli!$A:$A,'Conigli REG'!$A16)</f>
        <v>3</v>
      </c>
      <c r="E16" s="10">
        <f>SUMIFS(Conigli!F:F,Conigli!$A:$A,'Conigli REG'!$A16)</f>
        <v>0</v>
      </c>
      <c r="F16" s="10">
        <f>SUMIFS(Conigli!G:G,Conigli!$A:$A,'Conigli REG'!$A16)</f>
        <v>0</v>
      </c>
      <c r="G16" s="3">
        <f t="shared" si="1"/>
        <v>3</v>
      </c>
      <c r="H16" s="10">
        <f>SUMIFS(Conigli!I:I,Conigli!$A:$A,'Conigli REG'!$A16)</f>
        <v>0</v>
      </c>
      <c r="I16" s="10">
        <f>SUMIFS(Conigli!J:J,Conigli!$A:$A,'Conigli REG'!$A16)</f>
        <v>0</v>
      </c>
      <c r="J16" s="77">
        <f t="shared" si="2"/>
        <v>3</v>
      </c>
    </row>
    <row r="17" spans="1:10" x14ac:dyDescent="0.25">
      <c r="A17" s="27" t="s">
        <v>14</v>
      </c>
      <c r="B17" s="30">
        <f t="shared" si="0"/>
        <v>246</v>
      </c>
      <c r="C17" s="10">
        <f>SUMIFS(Conigli!D:D,Conigli!$A:$A,'Conigli REG'!$A17)</f>
        <v>190</v>
      </c>
      <c r="D17" s="10">
        <f>SUMIFS(Conigli!E:E,Conigli!$A:$A,'Conigli REG'!$A17)</f>
        <v>17</v>
      </c>
      <c r="E17" s="10">
        <f>SUMIFS(Conigli!F:F,Conigli!$A:$A,'Conigli REG'!$A17)</f>
        <v>6</v>
      </c>
      <c r="F17" s="10">
        <f>SUMIFS(Conigli!G:G,Conigli!$A:$A,'Conigli REG'!$A17)</f>
        <v>1</v>
      </c>
      <c r="G17" s="3">
        <f t="shared" si="1"/>
        <v>24</v>
      </c>
      <c r="H17" s="10">
        <f>SUMIFS(Conigli!I:I,Conigli!$A:$A,'Conigli REG'!$A17)</f>
        <v>56</v>
      </c>
      <c r="I17" s="10">
        <f>SUMIFS(Conigli!J:J,Conigli!$A:$A,'Conigli REG'!$A17)</f>
        <v>9</v>
      </c>
      <c r="J17" s="77">
        <f t="shared" si="2"/>
        <v>33</v>
      </c>
    </row>
    <row r="18" spans="1:10" x14ac:dyDescent="0.25">
      <c r="A18" s="27" t="s">
        <v>15</v>
      </c>
      <c r="B18" s="30">
        <f t="shared" si="0"/>
        <v>29</v>
      </c>
      <c r="C18" s="10">
        <f>SUMIFS(Conigli!D:D,Conigli!$A:$A,'Conigli REG'!$A18)</f>
        <v>22</v>
      </c>
      <c r="D18" s="10">
        <f>SUMIFS(Conigli!E:E,Conigli!$A:$A,'Conigli REG'!$A18)</f>
        <v>5</v>
      </c>
      <c r="E18" s="10">
        <f>SUMIFS(Conigli!F:F,Conigli!$A:$A,'Conigli REG'!$A18)</f>
        <v>0</v>
      </c>
      <c r="F18" s="10">
        <f>SUMIFS(Conigli!G:G,Conigli!$A:$A,'Conigli REG'!$A18)</f>
        <v>0</v>
      </c>
      <c r="G18" s="3">
        <f t="shared" si="1"/>
        <v>5</v>
      </c>
      <c r="H18" s="10">
        <f>SUMIFS(Conigli!I:I,Conigli!$A:$A,'Conigli REG'!$A18)</f>
        <v>7</v>
      </c>
      <c r="I18" s="10">
        <f>SUMIFS(Conigli!J:J,Conigli!$A:$A,'Conigli REG'!$A18)</f>
        <v>4</v>
      </c>
      <c r="J18" s="77">
        <f t="shared" si="2"/>
        <v>9</v>
      </c>
    </row>
    <row r="19" spans="1:10" x14ac:dyDescent="0.25">
      <c r="A19" s="27" t="s">
        <v>16</v>
      </c>
      <c r="B19" s="30">
        <f t="shared" si="0"/>
        <v>55</v>
      </c>
      <c r="C19" s="10">
        <f>SUMIFS(Conigli!D:D,Conigli!$A:$A,'Conigli REG'!$A19)</f>
        <v>8</v>
      </c>
      <c r="D19" s="10">
        <f>SUMIFS(Conigli!E:E,Conigli!$A:$A,'Conigli REG'!$A19)</f>
        <v>6</v>
      </c>
      <c r="E19" s="10">
        <f>SUMIFS(Conigli!F:F,Conigli!$A:$A,'Conigli REG'!$A19)</f>
        <v>0</v>
      </c>
      <c r="F19" s="10">
        <f>SUMIFS(Conigli!G:G,Conigli!$A:$A,'Conigli REG'!$A19)</f>
        <v>0</v>
      </c>
      <c r="G19" s="3">
        <f t="shared" si="1"/>
        <v>6</v>
      </c>
      <c r="H19" s="10">
        <f>SUMIFS(Conigli!I:I,Conigli!$A:$A,'Conigli REG'!$A19)</f>
        <v>47</v>
      </c>
      <c r="I19" s="10">
        <f>SUMIFS(Conigli!J:J,Conigli!$A:$A,'Conigli REG'!$A19)</f>
        <v>7</v>
      </c>
      <c r="J19" s="77">
        <f t="shared" si="2"/>
        <v>13</v>
      </c>
    </row>
    <row r="20" spans="1:10" x14ac:dyDescent="0.25">
      <c r="A20" s="27" t="s">
        <v>17</v>
      </c>
      <c r="B20" s="30">
        <f t="shared" si="0"/>
        <v>94</v>
      </c>
      <c r="C20" s="10">
        <f>SUMIFS(Conigli!D:D,Conigli!$A:$A,'Conigli REG'!$A20)</f>
        <v>22</v>
      </c>
      <c r="D20" s="10">
        <f>SUMIFS(Conigli!E:E,Conigli!$A:$A,'Conigli REG'!$A20)</f>
        <v>8</v>
      </c>
      <c r="E20" s="10">
        <f>SUMIFS(Conigli!F:F,Conigli!$A:$A,'Conigli REG'!$A20)</f>
        <v>0</v>
      </c>
      <c r="F20" s="10">
        <f>SUMIFS(Conigli!G:G,Conigli!$A:$A,'Conigli REG'!$A20)</f>
        <v>0</v>
      </c>
      <c r="G20" s="3">
        <f t="shared" si="1"/>
        <v>8</v>
      </c>
      <c r="H20" s="10">
        <f>SUMIFS(Conigli!I:I,Conigli!$A:$A,'Conigli REG'!$A20)</f>
        <v>72</v>
      </c>
      <c r="I20" s="10">
        <f>SUMIFS(Conigli!J:J,Conigli!$A:$A,'Conigli REG'!$A20)</f>
        <v>7</v>
      </c>
      <c r="J20" s="77">
        <f t="shared" si="2"/>
        <v>15</v>
      </c>
    </row>
    <row r="21" spans="1:10" x14ac:dyDescent="0.25">
      <c r="A21" s="27" t="s">
        <v>18</v>
      </c>
      <c r="B21" s="30">
        <f t="shared" si="0"/>
        <v>45</v>
      </c>
      <c r="C21" s="10">
        <f>SUMIFS(Conigli!D:D,Conigli!$A:$A,'Conigli REG'!$A21)</f>
        <v>39</v>
      </c>
      <c r="D21" s="10">
        <f>SUMIFS(Conigli!E:E,Conigli!$A:$A,'Conigli REG'!$A21)</f>
        <v>4</v>
      </c>
      <c r="E21" s="10">
        <f>SUMIFS(Conigli!F:F,Conigli!$A:$A,'Conigli REG'!$A21)</f>
        <v>1</v>
      </c>
      <c r="F21" s="10">
        <f>SUMIFS(Conigli!G:G,Conigli!$A:$A,'Conigli REG'!$A21)</f>
        <v>0</v>
      </c>
      <c r="G21" s="3">
        <f t="shared" si="1"/>
        <v>5</v>
      </c>
      <c r="H21" s="10">
        <f>SUMIFS(Conigli!I:I,Conigli!$A:$A,'Conigli REG'!$A21)</f>
        <v>6</v>
      </c>
      <c r="I21" s="10">
        <f>SUMIFS(Conigli!J:J,Conigli!$A:$A,'Conigli REG'!$A21)</f>
        <v>3</v>
      </c>
      <c r="J21" s="77">
        <f t="shared" si="2"/>
        <v>8</v>
      </c>
    </row>
    <row r="22" spans="1:10" x14ac:dyDescent="0.25">
      <c r="A22" s="27" t="s">
        <v>19</v>
      </c>
      <c r="B22" s="30">
        <f t="shared" si="0"/>
        <v>0</v>
      </c>
      <c r="C22" s="10">
        <f>SUMIFS(Conigli!D:D,Conigli!$A:$A,'Conigli REG'!$A22)</f>
        <v>0</v>
      </c>
      <c r="D22" s="10">
        <f>SUMIFS(Conigli!E:E,Conigli!$A:$A,'Conigli REG'!$A22)</f>
        <v>0</v>
      </c>
      <c r="E22" s="10">
        <f>SUMIFS(Conigli!F:F,Conigli!$A:$A,'Conigli REG'!$A22)</f>
        <v>0</v>
      </c>
      <c r="F22" s="10">
        <f>SUMIFS(Conigli!G:G,Conigli!$A:$A,'Conigli REG'!$A22)</f>
        <v>0</v>
      </c>
      <c r="G22" s="3">
        <f t="shared" si="1"/>
        <v>0</v>
      </c>
      <c r="H22" s="10">
        <f>SUMIFS(Conigli!I:I,Conigli!$A:$A,'Conigli REG'!$A22)</f>
        <v>0</v>
      </c>
      <c r="I22" s="10">
        <f>SUMIFS(Conigli!J:J,Conigli!$A:$A,'Conigli REG'!$A22)</f>
        <v>0</v>
      </c>
      <c r="J22" s="77">
        <f t="shared" si="2"/>
        <v>0</v>
      </c>
    </row>
    <row r="23" spans="1:10" x14ac:dyDescent="0.25">
      <c r="A23" s="27" t="s">
        <v>20</v>
      </c>
      <c r="B23" s="30">
        <f t="shared" si="0"/>
        <v>16</v>
      </c>
      <c r="C23" s="10">
        <f>SUMIFS(Conigli!D:D,Conigli!$A:$A,'Conigli REG'!$A23)</f>
        <v>10</v>
      </c>
      <c r="D23" s="10">
        <f>SUMIFS(Conigli!E:E,Conigli!$A:$A,'Conigli REG'!$A23)</f>
        <v>1</v>
      </c>
      <c r="E23" s="10">
        <f>SUMIFS(Conigli!F:F,Conigli!$A:$A,'Conigli REG'!$A23)</f>
        <v>0</v>
      </c>
      <c r="F23" s="10">
        <f>SUMIFS(Conigli!G:G,Conigli!$A:$A,'Conigli REG'!$A23)</f>
        <v>0</v>
      </c>
      <c r="G23" s="3">
        <f t="shared" si="1"/>
        <v>1</v>
      </c>
      <c r="H23" s="10">
        <f>SUMIFS(Conigli!I:I,Conigli!$A:$A,'Conigli REG'!$A23)</f>
        <v>6</v>
      </c>
      <c r="I23" s="10">
        <f>SUMIFS(Conigli!J:J,Conigli!$A:$A,'Conigli REG'!$A23)</f>
        <v>1</v>
      </c>
      <c r="J23" s="77">
        <f t="shared" si="2"/>
        <v>2</v>
      </c>
    </row>
    <row r="24" spans="1:10" x14ac:dyDescent="0.25">
      <c r="A24" s="27" t="s">
        <v>21</v>
      </c>
      <c r="B24" s="30">
        <f t="shared" si="0"/>
        <v>29</v>
      </c>
      <c r="C24" s="10">
        <f>SUMIFS(Conigli!D:D,Conigli!$A:$A,'Conigli REG'!$A24)</f>
        <v>21</v>
      </c>
      <c r="D24" s="10">
        <f>SUMIFS(Conigli!E:E,Conigli!$A:$A,'Conigli REG'!$A24)</f>
        <v>3</v>
      </c>
      <c r="E24" s="10">
        <f>SUMIFS(Conigli!F:F,Conigli!$A:$A,'Conigli REG'!$A24)</f>
        <v>0</v>
      </c>
      <c r="F24" s="10">
        <f>SUMIFS(Conigli!G:G,Conigli!$A:$A,'Conigli REG'!$A24)</f>
        <v>0</v>
      </c>
      <c r="G24" s="3">
        <f t="shared" si="1"/>
        <v>3</v>
      </c>
      <c r="H24" s="10">
        <f>SUMIFS(Conigli!I:I,Conigli!$A:$A,'Conigli REG'!$A24)</f>
        <v>8</v>
      </c>
      <c r="I24" s="10">
        <f>SUMIFS(Conigli!J:J,Conigli!$A:$A,'Conigli REG'!$A24)</f>
        <v>2</v>
      </c>
      <c r="J24" s="77">
        <f t="shared" si="2"/>
        <v>5</v>
      </c>
    </row>
    <row r="25" spans="1:10" x14ac:dyDescent="0.25">
      <c r="A25" s="27" t="s">
        <v>22</v>
      </c>
      <c r="B25" s="30">
        <f t="shared" si="0"/>
        <v>12</v>
      </c>
      <c r="C25" s="10">
        <f>SUMIFS(Conigli!D:D,Conigli!$A:$A,'Conigli REG'!$A25)</f>
        <v>6</v>
      </c>
      <c r="D25" s="10">
        <f>SUMIFS(Conigli!E:E,Conigli!$A:$A,'Conigli REG'!$A25)</f>
        <v>1</v>
      </c>
      <c r="E25" s="10">
        <f>SUMIFS(Conigli!F:F,Conigli!$A:$A,'Conigli REG'!$A25)</f>
        <v>0</v>
      </c>
      <c r="F25" s="10">
        <f>SUMIFS(Conigli!G:G,Conigli!$A:$A,'Conigli REG'!$A25)</f>
        <v>0</v>
      </c>
      <c r="G25" s="3">
        <f t="shared" si="1"/>
        <v>1</v>
      </c>
      <c r="H25" s="10">
        <f>SUMIFS(Conigli!I:I,Conigli!$A:$A,'Conigli REG'!$A25)</f>
        <v>6</v>
      </c>
      <c r="I25" s="10">
        <f>SUMIFS(Conigli!J:J,Conigli!$A:$A,'Conigli REG'!$A25)</f>
        <v>1</v>
      </c>
      <c r="J25" s="77">
        <f t="shared" si="2"/>
        <v>2</v>
      </c>
    </row>
    <row r="26" spans="1:10" x14ac:dyDescent="0.25">
      <c r="A26" s="27" t="s">
        <v>23</v>
      </c>
      <c r="B26" s="30">
        <f t="shared" si="0"/>
        <v>1137</v>
      </c>
      <c r="C26" s="10">
        <f>SUMIFS(Conigli!D:D,Conigli!$A:$A,'Conigli REG'!$A26)</f>
        <v>325</v>
      </c>
      <c r="D26" s="10">
        <f>SUMIFS(Conigli!E:E,Conigli!$A:$A,'Conigli REG'!$A26)</f>
        <v>27</v>
      </c>
      <c r="E26" s="10">
        <f>SUMIFS(Conigli!F:F,Conigli!$A:$A,'Conigli REG'!$A26)</f>
        <v>9</v>
      </c>
      <c r="F26" s="10">
        <f>SUMIFS(Conigli!G:G,Conigli!$A:$A,'Conigli REG'!$A26)</f>
        <v>1</v>
      </c>
      <c r="G26" s="3">
        <f t="shared" si="1"/>
        <v>37</v>
      </c>
      <c r="H26" s="10">
        <f>SUMIFS(Conigli!I:I,Conigli!$A:$A,'Conigli REG'!$A26)</f>
        <v>812</v>
      </c>
      <c r="I26" s="10">
        <f>SUMIFS(Conigli!J:J,Conigli!$A:$A,'Conigli REG'!$A26)</f>
        <v>15</v>
      </c>
      <c r="J26" s="77">
        <f t="shared" si="2"/>
        <v>52</v>
      </c>
    </row>
    <row r="27" spans="1:10" x14ac:dyDescent="0.25">
      <c r="A27" s="27" t="s">
        <v>24</v>
      </c>
      <c r="B27" s="30">
        <f>SUM(B6:B26)</f>
        <v>3110</v>
      </c>
      <c r="C27" s="30">
        <f t="shared" ref="C27:I27" si="3">SUM(C6:C26)</f>
        <v>1075</v>
      </c>
      <c r="D27" s="30">
        <f t="shared" si="3"/>
        <v>137</v>
      </c>
      <c r="E27" s="30">
        <f t="shared" si="3"/>
        <v>27</v>
      </c>
      <c r="F27" s="30">
        <f t="shared" si="3"/>
        <v>2</v>
      </c>
      <c r="G27" s="3">
        <f t="shared" si="1"/>
        <v>166</v>
      </c>
      <c r="H27" s="30">
        <f t="shared" si="3"/>
        <v>2035</v>
      </c>
      <c r="I27" s="30">
        <f t="shared" si="3"/>
        <v>97</v>
      </c>
      <c r="J27" s="77">
        <f t="shared" si="2"/>
        <v>263</v>
      </c>
    </row>
    <row r="28" spans="1:10" x14ac:dyDescent="0.25">
      <c r="A28" s="97"/>
      <c r="B28" s="29"/>
      <c r="C28" s="8"/>
      <c r="D28" s="8"/>
      <c r="E28" s="8"/>
      <c r="F28" s="8"/>
      <c r="G28" s="8"/>
      <c r="H28" s="8"/>
      <c r="I28" s="8"/>
      <c r="J28" s="8"/>
    </row>
    <row r="29" spans="1:10" x14ac:dyDescent="0.25">
      <c r="A29" s="97" t="s">
        <v>88</v>
      </c>
      <c r="B29" s="119"/>
      <c r="F29" s="135" t="s">
        <v>55</v>
      </c>
      <c r="G29" s="135" t="s">
        <v>56</v>
      </c>
      <c r="H29" s="8"/>
      <c r="I29" s="8"/>
      <c r="J29" s="8"/>
    </row>
    <row r="30" spans="1:10" x14ac:dyDescent="0.25">
      <c r="A30" s="169" t="s">
        <v>54</v>
      </c>
      <c r="B30" s="119"/>
      <c r="C30" s="119"/>
      <c r="D30" s="19"/>
      <c r="E30" s="32" t="s">
        <v>53</v>
      </c>
      <c r="F30" s="132">
        <f>Conigli!G129</f>
        <v>0.1</v>
      </c>
      <c r="G30" s="133">
        <f>Conigli!H129</f>
        <v>0.01</v>
      </c>
      <c r="H30" s="8"/>
      <c r="I30" s="8"/>
      <c r="J30" s="8"/>
    </row>
    <row r="31" spans="1:10" x14ac:dyDescent="0.25">
      <c r="A31" s="169"/>
    </row>
  </sheetData>
  <mergeCells count="14">
    <mergeCell ref="A1:A5"/>
    <mergeCell ref="B1:B5"/>
    <mergeCell ref="C1:C5"/>
    <mergeCell ref="D1:G1"/>
    <mergeCell ref="A30:A31"/>
    <mergeCell ref="H1:H5"/>
    <mergeCell ref="J1:J5"/>
    <mergeCell ref="D2:G2"/>
    <mergeCell ref="D3:G3"/>
    <mergeCell ref="I3:I5"/>
    <mergeCell ref="D4:D5"/>
    <mergeCell ref="E4:E5"/>
    <mergeCell ref="F4:F5"/>
    <mergeCell ref="G4:G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4C64A-A663-40D3-8094-C570166DB2AC}">
  <sheetPr>
    <tabColor rgb="FF002060"/>
  </sheetPr>
  <dimension ref="A1:X131"/>
  <sheetViews>
    <sheetView topLeftCell="A103" zoomScale="80" zoomScaleNormal="80" workbookViewId="0">
      <selection activeCell="C126" sqref="C126"/>
    </sheetView>
  </sheetViews>
  <sheetFormatPr defaultRowHeight="15" x14ac:dyDescent="0.25"/>
  <cols>
    <col min="1" max="4" width="30" customWidth="1"/>
    <col min="5" max="5" width="26.7109375" customWidth="1"/>
    <col min="6" max="6" width="12.5703125" customWidth="1"/>
    <col min="8" max="13" width="9.140625" style="95"/>
    <col min="14" max="14" width="9.140625" style="94"/>
    <col min="15" max="17" width="9.140625" style="95"/>
    <col min="18" max="24" width="8.85546875" style="87"/>
  </cols>
  <sheetData>
    <row r="1" spans="1:20" ht="15" customHeight="1" x14ac:dyDescent="0.25">
      <c r="A1" s="166" t="s">
        <v>0</v>
      </c>
      <c r="B1" s="170" t="s">
        <v>176</v>
      </c>
      <c r="C1" s="166" t="s">
        <v>165</v>
      </c>
      <c r="D1" s="175" t="s">
        <v>1</v>
      </c>
      <c r="E1" s="176"/>
      <c r="F1" s="176"/>
      <c r="G1" s="176"/>
    </row>
    <row r="2" spans="1:20" ht="62.25" customHeight="1" x14ac:dyDescent="0.25">
      <c r="A2" s="166"/>
      <c r="B2" s="171"/>
      <c r="C2" s="166"/>
      <c r="D2" s="175" t="s">
        <v>164</v>
      </c>
      <c r="E2" s="176"/>
      <c r="F2" s="176"/>
      <c r="G2" s="176"/>
      <c r="O2" s="95" t="s">
        <v>107</v>
      </c>
      <c r="P2" s="95" t="s">
        <v>24</v>
      </c>
      <c r="R2" s="87" t="s">
        <v>106</v>
      </c>
    </row>
    <row r="3" spans="1:20" x14ac:dyDescent="0.25">
      <c r="A3" s="166"/>
      <c r="B3" s="171"/>
      <c r="C3" s="166"/>
      <c r="D3" s="191" t="str">
        <f>E130*100&amp;"% degli allevamenti aperti"</f>
        <v>10% degli allevamenti aperti</v>
      </c>
      <c r="E3" s="192"/>
      <c r="F3" s="192"/>
      <c r="G3" s="192"/>
      <c r="N3" s="159" t="s">
        <v>3</v>
      </c>
      <c r="O3" s="95" t="s">
        <v>3</v>
      </c>
      <c r="P3" s="95">
        <v>16</v>
      </c>
      <c r="R3" s="87" t="s">
        <v>107</v>
      </c>
      <c r="S3" s="87" t="s">
        <v>292</v>
      </c>
      <c r="T3" s="87" t="s">
        <v>24</v>
      </c>
    </row>
    <row r="4" spans="1:20" x14ac:dyDescent="0.25">
      <c r="A4" s="166"/>
      <c r="B4" s="171"/>
      <c r="C4" s="166"/>
      <c r="D4" s="170" t="s">
        <v>98</v>
      </c>
      <c r="E4" s="170" t="s">
        <v>97</v>
      </c>
      <c r="F4" s="170" t="s">
        <v>95</v>
      </c>
      <c r="G4" s="170" t="s">
        <v>96</v>
      </c>
      <c r="N4" s="159" t="s">
        <v>4</v>
      </c>
      <c r="O4" s="95" t="s">
        <v>4</v>
      </c>
      <c r="P4" s="95">
        <v>5</v>
      </c>
      <c r="R4" s="87" t="s">
        <v>3</v>
      </c>
      <c r="S4" s="87" t="s">
        <v>177</v>
      </c>
      <c r="T4" s="87">
        <v>7</v>
      </c>
    </row>
    <row r="5" spans="1:20" x14ac:dyDescent="0.25">
      <c r="A5" s="166"/>
      <c r="B5" s="172"/>
      <c r="C5" s="166"/>
      <c r="D5" s="172"/>
      <c r="E5" s="172"/>
      <c r="F5" s="172"/>
      <c r="G5" s="172"/>
      <c r="N5" s="159" t="s">
        <v>5</v>
      </c>
      <c r="O5" s="95" t="s">
        <v>5</v>
      </c>
      <c r="P5" s="95">
        <v>11</v>
      </c>
      <c r="S5" s="87" t="s">
        <v>178</v>
      </c>
      <c r="T5" s="87">
        <v>1</v>
      </c>
    </row>
    <row r="6" spans="1:20" x14ac:dyDescent="0.25">
      <c r="A6" s="59" t="s">
        <v>3</v>
      </c>
      <c r="B6" s="59" t="s">
        <v>177</v>
      </c>
      <c r="C6" s="72">
        <f>SUMIFS(T:T,S:S,B6)</f>
        <v>7</v>
      </c>
      <c r="D6" s="64">
        <f>IF(H6&gt;I6,ROUND((C6*0.6*$E$130),0)+K6,ROUND((C6*0.6*$E$130),0)+K6)</f>
        <v>1</v>
      </c>
      <c r="E6" s="3">
        <f t="shared" ref="E6" si="0">ROUND((C6*0.35*$E$130),0)</f>
        <v>0</v>
      </c>
      <c r="F6" s="3">
        <f t="shared" ref="F6" si="1">ROUND((C6*0.05*$E$130),0)</f>
        <v>0</v>
      </c>
      <c r="G6" s="3">
        <f>SUM(D6:F6)</f>
        <v>1</v>
      </c>
      <c r="H6" s="156">
        <f>ROUNDUP((C6*$E$130),0)</f>
        <v>1</v>
      </c>
      <c r="I6" s="155">
        <f>J6+E6+F6</f>
        <v>0</v>
      </c>
      <c r="J6" s="95">
        <f>ROUND((C6*0.6*$E$130),0)</f>
        <v>0</v>
      </c>
      <c r="K6" s="155">
        <f>H6-I6</f>
        <v>1</v>
      </c>
      <c r="N6" s="159" t="s">
        <v>6</v>
      </c>
      <c r="O6" s="95" t="s">
        <v>6</v>
      </c>
      <c r="P6" s="95">
        <v>27</v>
      </c>
      <c r="S6" s="87" t="s">
        <v>179</v>
      </c>
      <c r="T6" s="87">
        <v>5</v>
      </c>
    </row>
    <row r="7" spans="1:20" x14ac:dyDescent="0.25">
      <c r="A7" s="59" t="s">
        <v>3</v>
      </c>
      <c r="B7" s="62" t="s">
        <v>178</v>
      </c>
      <c r="C7" s="72">
        <f t="shared" ref="C7:C34" si="2">SUMIFS(T:T,S:S,B7)</f>
        <v>1</v>
      </c>
      <c r="D7" s="64">
        <f t="shared" ref="D7:D34" si="3">IF(H7&gt;I7,ROUND((C7*0.6*$E$130),0)+K7,ROUND((C7*0.6*$E$130),0)+K7)</f>
        <v>1</v>
      </c>
      <c r="E7" s="3">
        <f t="shared" ref="E7:E34" si="4">ROUND((C7*0.35*$E$130),0)</f>
        <v>0</v>
      </c>
      <c r="F7" s="3">
        <f t="shared" ref="F7:F34" si="5">ROUND((C7*0.05*$E$130),0)</f>
        <v>0</v>
      </c>
      <c r="G7" s="3">
        <f t="shared" ref="G7:G34" si="6">SUM(D7:F7)</f>
        <v>1</v>
      </c>
      <c r="H7" s="156">
        <f t="shared" ref="H7:H34" si="7">ROUNDUP((C7*$E$130),0)</f>
        <v>1</v>
      </c>
      <c r="I7" s="155">
        <f t="shared" ref="I7:I34" si="8">J7+E7+F7</f>
        <v>0</v>
      </c>
      <c r="J7" s="95">
        <f t="shared" ref="J7:J34" si="9">ROUND((C7*0.6*$E$130),0)</f>
        <v>0</v>
      </c>
      <c r="K7" s="155">
        <f t="shared" ref="K7:K34" si="10">H7-I7</f>
        <v>1</v>
      </c>
      <c r="N7" s="159" t="s">
        <v>7</v>
      </c>
      <c r="O7" s="95" t="s">
        <v>7</v>
      </c>
      <c r="P7" s="95">
        <v>108</v>
      </c>
      <c r="S7" s="87" t="s">
        <v>180</v>
      </c>
      <c r="T7" s="87">
        <v>3</v>
      </c>
    </row>
    <row r="8" spans="1:20" x14ac:dyDescent="0.25">
      <c r="A8" s="59" t="s">
        <v>3</v>
      </c>
      <c r="B8" s="62" t="s">
        <v>179</v>
      </c>
      <c r="C8" s="72">
        <f t="shared" si="2"/>
        <v>5</v>
      </c>
      <c r="D8" s="64">
        <f t="shared" si="3"/>
        <v>1</v>
      </c>
      <c r="E8" s="3">
        <f t="shared" si="4"/>
        <v>0</v>
      </c>
      <c r="F8" s="3">
        <f t="shared" si="5"/>
        <v>0</v>
      </c>
      <c r="G8" s="3">
        <f t="shared" si="6"/>
        <v>1</v>
      </c>
      <c r="H8" s="156">
        <f t="shared" si="7"/>
        <v>1</v>
      </c>
      <c r="I8" s="155">
        <f t="shared" si="8"/>
        <v>0</v>
      </c>
      <c r="J8" s="95">
        <f t="shared" si="9"/>
        <v>0</v>
      </c>
      <c r="K8" s="155">
        <f t="shared" si="10"/>
        <v>1</v>
      </c>
      <c r="N8" s="159" t="s">
        <v>8</v>
      </c>
      <c r="O8" s="95" t="s">
        <v>8</v>
      </c>
      <c r="P8" s="95">
        <v>109</v>
      </c>
      <c r="R8" s="87" t="s">
        <v>312</v>
      </c>
      <c r="T8" s="87">
        <v>16</v>
      </c>
    </row>
    <row r="9" spans="1:20" x14ac:dyDescent="0.25">
      <c r="A9" s="59" t="s">
        <v>3</v>
      </c>
      <c r="B9" s="62" t="s">
        <v>180</v>
      </c>
      <c r="C9" s="72">
        <f t="shared" si="2"/>
        <v>3</v>
      </c>
      <c r="D9" s="64">
        <f t="shared" si="3"/>
        <v>1</v>
      </c>
      <c r="E9" s="3">
        <f t="shared" si="4"/>
        <v>0</v>
      </c>
      <c r="F9" s="3">
        <f t="shared" si="5"/>
        <v>0</v>
      </c>
      <c r="G9" s="3">
        <f t="shared" si="6"/>
        <v>1</v>
      </c>
      <c r="H9" s="156">
        <f t="shared" si="7"/>
        <v>1</v>
      </c>
      <c r="I9" s="155">
        <f t="shared" si="8"/>
        <v>0</v>
      </c>
      <c r="J9" s="95">
        <f t="shared" si="9"/>
        <v>0</v>
      </c>
      <c r="K9" s="155">
        <f t="shared" si="10"/>
        <v>1</v>
      </c>
      <c r="N9" s="159" t="s">
        <v>9</v>
      </c>
      <c r="O9" s="95" t="s">
        <v>9</v>
      </c>
      <c r="P9" s="95">
        <v>39</v>
      </c>
      <c r="R9" s="87" t="s">
        <v>4</v>
      </c>
      <c r="S9" s="87" t="s">
        <v>181</v>
      </c>
      <c r="T9" s="87">
        <v>4</v>
      </c>
    </row>
    <row r="10" spans="1:20" x14ac:dyDescent="0.25">
      <c r="A10" s="62" t="s">
        <v>4</v>
      </c>
      <c r="B10" s="62" t="s">
        <v>181</v>
      </c>
      <c r="C10" s="72">
        <f t="shared" si="2"/>
        <v>4</v>
      </c>
      <c r="D10" s="64">
        <f t="shared" si="3"/>
        <v>1</v>
      </c>
      <c r="E10" s="3">
        <f t="shared" si="4"/>
        <v>0</v>
      </c>
      <c r="F10" s="3">
        <f t="shared" si="5"/>
        <v>0</v>
      </c>
      <c r="G10" s="3">
        <f t="shared" si="6"/>
        <v>1</v>
      </c>
      <c r="H10" s="156">
        <f t="shared" si="7"/>
        <v>1</v>
      </c>
      <c r="I10" s="155">
        <f t="shared" si="8"/>
        <v>0</v>
      </c>
      <c r="J10" s="95">
        <f t="shared" si="9"/>
        <v>0</v>
      </c>
      <c r="K10" s="155">
        <f t="shared" si="10"/>
        <v>1</v>
      </c>
      <c r="N10" s="159" t="s">
        <v>10</v>
      </c>
      <c r="O10" s="95" t="s">
        <v>10</v>
      </c>
      <c r="P10" s="95">
        <v>8</v>
      </c>
      <c r="S10" s="87" t="s">
        <v>182</v>
      </c>
      <c r="T10" s="87">
        <v>1</v>
      </c>
    </row>
    <row r="11" spans="1:20" x14ac:dyDescent="0.25">
      <c r="A11" s="62" t="s">
        <v>4</v>
      </c>
      <c r="B11" s="62" t="s">
        <v>182</v>
      </c>
      <c r="C11" s="72">
        <f t="shared" si="2"/>
        <v>1</v>
      </c>
      <c r="D11" s="64">
        <f t="shared" si="3"/>
        <v>1</v>
      </c>
      <c r="E11" s="3">
        <f t="shared" si="4"/>
        <v>0</v>
      </c>
      <c r="F11" s="3">
        <f t="shared" si="5"/>
        <v>0</v>
      </c>
      <c r="G11" s="3">
        <f t="shared" si="6"/>
        <v>1</v>
      </c>
      <c r="H11" s="156">
        <f t="shared" si="7"/>
        <v>1</v>
      </c>
      <c r="I11" s="155">
        <f t="shared" si="8"/>
        <v>0</v>
      </c>
      <c r="J11" s="95">
        <f t="shared" si="9"/>
        <v>0</v>
      </c>
      <c r="K11" s="155">
        <f t="shared" si="10"/>
        <v>1</v>
      </c>
      <c r="N11" s="159" t="s">
        <v>11</v>
      </c>
      <c r="O11" s="95" t="s">
        <v>11</v>
      </c>
      <c r="P11" s="95">
        <v>116</v>
      </c>
      <c r="R11" s="87" t="s">
        <v>297</v>
      </c>
      <c r="T11" s="87">
        <v>5</v>
      </c>
    </row>
    <row r="12" spans="1:20" x14ac:dyDescent="0.25">
      <c r="A12" s="62" t="s">
        <v>5</v>
      </c>
      <c r="B12" s="62" t="s">
        <v>183</v>
      </c>
      <c r="C12" s="72">
        <f t="shared" si="2"/>
        <v>1</v>
      </c>
      <c r="D12" s="64">
        <f t="shared" si="3"/>
        <v>1</v>
      </c>
      <c r="E12" s="3">
        <f t="shared" si="4"/>
        <v>0</v>
      </c>
      <c r="F12" s="3">
        <f t="shared" si="5"/>
        <v>0</v>
      </c>
      <c r="G12" s="3">
        <f t="shared" si="6"/>
        <v>1</v>
      </c>
      <c r="H12" s="156">
        <f t="shared" si="7"/>
        <v>1</v>
      </c>
      <c r="I12" s="155">
        <f t="shared" si="8"/>
        <v>0</v>
      </c>
      <c r="J12" s="95">
        <f t="shared" si="9"/>
        <v>0</v>
      </c>
      <c r="K12" s="155">
        <f t="shared" si="10"/>
        <v>1</v>
      </c>
      <c r="N12" s="159" t="s">
        <v>12</v>
      </c>
      <c r="O12" s="95" t="s">
        <v>12</v>
      </c>
      <c r="P12" s="95">
        <v>23</v>
      </c>
      <c r="R12" s="87" t="s">
        <v>5</v>
      </c>
      <c r="S12" s="87" t="s">
        <v>183</v>
      </c>
      <c r="T12" s="87">
        <v>1</v>
      </c>
    </row>
    <row r="13" spans="1:20" x14ac:dyDescent="0.25">
      <c r="A13" s="62" t="s">
        <v>5</v>
      </c>
      <c r="B13" s="62" t="s">
        <v>184</v>
      </c>
      <c r="C13" s="72">
        <f t="shared" si="2"/>
        <v>0</v>
      </c>
      <c r="D13" s="64">
        <f t="shared" si="3"/>
        <v>0</v>
      </c>
      <c r="E13" s="3">
        <f t="shared" si="4"/>
        <v>0</v>
      </c>
      <c r="F13" s="3">
        <f t="shared" si="5"/>
        <v>0</v>
      </c>
      <c r="G13" s="3">
        <f t="shared" si="6"/>
        <v>0</v>
      </c>
      <c r="H13" s="156">
        <f t="shared" si="7"/>
        <v>0</v>
      </c>
      <c r="I13" s="155">
        <f t="shared" si="8"/>
        <v>0</v>
      </c>
      <c r="J13" s="95">
        <f t="shared" si="9"/>
        <v>0</v>
      </c>
      <c r="K13" s="155">
        <f t="shared" si="10"/>
        <v>0</v>
      </c>
      <c r="N13" s="159" t="s">
        <v>13</v>
      </c>
      <c r="O13" s="95" t="s">
        <v>13</v>
      </c>
      <c r="P13" s="95">
        <v>8</v>
      </c>
      <c r="S13" s="87" t="s">
        <v>185</v>
      </c>
      <c r="T13" s="87">
        <v>5</v>
      </c>
    </row>
    <row r="14" spans="1:20" x14ac:dyDescent="0.25">
      <c r="A14" s="62" t="s">
        <v>5</v>
      </c>
      <c r="B14" s="62" t="s">
        <v>185</v>
      </c>
      <c r="C14" s="72">
        <f t="shared" si="2"/>
        <v>5</v>
      </c>
      <c r="D14" s="64">
        <f>IF(H14&gt;I14,ROUND((C14*0.6*$E$130),0)+K14,ROUND((C14*0.6*$E$130),0)+K14)</f>
        <v>1</v>
      </c>
      <c r="E14" s="3">
        <f t="shared" si="4"/>
        <v>0</v>
      </c>
      <c r="F14" s="3">
        <f t="shared" si="5"/>
        <v>0</v>
      </c>
      <c r="G14" s="3">
        <f t="shared" si="6"/>
        <v>1</v>
      </c>
      <c r="H14" s="156">
        <f t="shared" si="7"/>
        <v>1</v>
      </c>
      <c r="I14" s="155">
        <f t="shared" si="8"/>
        <v>0</v>
      </c>
      <c r="J14" s="95">
        <f t="shared" si="9"/>
        <v>0</v>
      </c>
      <c r="K14" s="155">
        <f t="shared" si="10"/>
        <v>1</v>
      </c>
      <c r="N14" s="159" t="s">
        <v>14</v>
      </c>
      <c r="O14" s="95" t="s">
        <v>14</v>
      </c>
      <c r="P14" s="95">
        <v>149</v>
      </c>
      <c r="S14" s="87" t="s">
        <v>186</v>
      </c>
      <c r="T14" s="87">
        <v>3</v>
      </c>
    </row>
    <row r="15" spans="1:20" x14ac:dyDescent="0.25">
      <c r="A15" s="62" t="s">
        <v>5</v>
      </c>
      <c r="B15" s="62" t="s">
        <v>186</v>
      </c>
      <c r="C15" s="72">
        <f t="shared" si="2"/>
        <v>3</v>
      </c>
      <c r="D15" s="64">
        <f t="shared" si="3"/>
        <v>1</v>
      </c>
      <c r="E15" s="3">
        <f t="shared" si="4"/>
        <v>0</v>
      </c>
      <c r="F15" s="3">
        <f t="shared" si="5"/>
        <v>0</v>
      </c>
      <c r="G15" s="3">
        <f t="shared" si="6"/>
        <v>1</v>
      </c>
      <c r="H15" s="156">
        <f t="shared" si="7"/>
        <v>1</v>
      </c>
      <c r="I15" s="155">
        <f t="shared" si="8"/>
        <v>0</v>
      </c>
      <c r="J15" s="95">
        <f t="shared" si="9"/>
        <v>0</v>
      </c>
      <c r="K15" s="155">
        <f t="shared" si="10"/>
        <v>1</v>
      </c>
      <c r="N15" s="159" t="s">
        <v>15</v>
      </c>
      <c r="O15" s="95" t="s">
        <v>15</v>
      </c>
      <c r="P15" s="95">
        <v>25</v>
      </c>
      <c r="S15" s="87" t="s">
        <v>187</v>
      </c>
      <c r="T15" s="87">
        <v>2</v>
      </c>
    </row>
    <row r="16" spans="1:20" x14ac:dyDescent="0.25">
      <c r="A16" s="62" t="s">
        <v>5</v>
      </c>
      <c r="B16" s="62" t="s">
        <v>187</v>
      </c>
      <c r="C16" s="72">
        <f t="shared" si="2"/>
        <v>2</v>
      </c>
      <c r="D16" s="64">
        <f t="shared" si="3"/>
        <v>1</v>
      </c>
      <c r="E16" s="3">
        <f t="shared" si="4"/>
        <v>0</v>
      </c>
      <c r="F16" s="3">
        <f t="shared" si="5"/>
        <v>0</v>
      </c>
      <c r="G16" s="3">
        <f t="shared" si="6"/>
        <v>1</v>
      </c>
      <c r="H16" s="156">
        <f t="shared" si="7"/>
        <v>1</v>
      </c>
      <c r="I16" s="155">
        <f t="shared" si="8"/>
        <v>0</v>
      </c>
      <c r="J16" s="95">
        <f t="shared" si="9"/>
        <v>0</v>
      </c>
      <c r="K16" s="155">
        <f t="shared" si="10"/>
        <v>1</v>
      </c>
      <c r="N16" s="159" t="s">
        <v>16</v>
      </c>
      <c r="O16" s="95" t="s">
        <v>16</v>
      </c>
      <c r="P16" s="95">
        <v>33</v>
      </c>
      <c r="R16" s="87" t="s">
        <v>298</v>
      </c>
      <c r="T16" s="87">
        <v>11</v>
      </c>
    </row>
    <row r="17" spans="1:20" x14ac:dyDescent="0.25">
      <c r="A17" s="62" t="s">
        <v>6</v>
      </c>
      <c r="B17" s="62" t="s">
        <v>188</v>
      </c>
      <c r="C17" s="72">
        <f t="shared" si="2"/>
        <v>4</v>
      </c>
      <c r="D17" s="64">
        <f t="shared" si="3"/>
        <v>1</v>
      </c>
      <c r="E17" s="3">
        <f t="shared" si="4"/>
        <v>0</v>
      </c>
      <c r="F17" s="3">
        <f t="shared" si="5"/>
        <v>0</v>
      </c>
      <c r="G17" s="3">
        <f t="shared" si="6"/>
        <v>1</v>
      </c>
      <c r="H17" s="156">
        <f t="shared" si="7"/>
        <v>1</v>
      </c>
      <c r="I17" s="155">
        <f t="shared" si="8"/>
        <v>0</v>
      </c>
      <c r="J17" s="95">
        <f t="shared" si="9"/>
        <v>0</v>
      </c>
      <c r="K17" s="155">
        <f t="shared" si="10"/>
        <v>1</v>
      </c>
      <c r="N17" s="159" t="s">
        <v>17</v>
      </c>
      <c r="O17" s="95" t="s">
        <v>17</v>
      </c>
      <c r="P17" s="95">
        <v>16</v>
      </c>
      <c r="R17" s="87" t="s">
        <v>6</v>
      </c>
      <c r="S17" s="87" t="s">
        <v>188</v>
      </c>
      <c r="T17" s="87">
        <v>4</v>
      </c>
    </row>
    <row r="18" spans="1:20" x14ac:dyDescent="0.25">
      <c r="A18" s="62" t="s">
        <v>6</v>
      </c>
      <c r="B18" s="62" t="s">
        <v>189</v>
      </c>
      <c r="C18" s="72">
        <f t="shared" si="2"/>
        <v>3</v>
      </c>
      <c r="D18" s="64">
        <f t="shared" si="3"/>
        <v>1</v>
      </c>
      <c r="E18" s="3">
        <f t="shared" si="4"/>
        <v>0</v>
      </c>
      <c r="F18" s="3">
        <f t="shared" si="5"/>
        <v>0</v>
      </c>
      <c r="G18" s="3">
        <f t="shared" si="6"/>
        <v>1</v>
      </c>
      <c r="H18" s="156">
        <f t="shared" si="7"/>
        <v>1</v>
      </c>
      <c r="I18" s="155">
        <f t="shared" si="8"/>
        <v>0</v>
      </c>
      <c r="J18" s="95">
        <f t="shared" si="9"/>
        <v>0</v>
      </c>
      <c r="K18" s="155">
        <f t="shared" si="10"/>
        <v>1</v>
      </c>
      <c r="N18" s="159" t="s">
        <v>18</v>
      </c>
      <c r="O18" s="95" t="s">
        <v>18</v>
      </c>
      <c r="P18" s="95">
        <v>55</v>
      </c>
      <c r="S18" s="87" t="s">
        <v>189</v>
      </c>
      <c r="T18" s="87">
        <v>3</v>
      </c>
    </row>
    <row r="19" spans="1:20" x14ac:dyDescent="0.25">
      <c r="A19" s="62" t="s">
        <v>6</v>
      </c>
      <c r="B19" s="62" t="s">
        <v>190</v>
      </c>
      <c r="C19" s="72">
        <f t="shared" si="2"/>
        <v>6</v>
      </c>
      <c r="D19" s="64">
        <f t="shared" si="3"/>
        <v>1</v>
      </c>
      <c r="E19" s="3">
        <f t="shared" si="4"/>
        <v>0</v>
      </c>
      <c r="F19" s="3">
        <f t="shared" si="5"/>
        <v>0</v>
      </c>
      <c r="G19" s="3">
        <f t="shared" si="6"/>
        <v>1</v>
      </c>
      <c r="H19" s="156">
        <f t="shared" si="7"/>
        <v>1</v>
      </c>
      <c r="I19" s="155">
        <f t="shared" si="8"/>
        <v>0</v>
      </c>
      <c r="J19" s="95">
        <f t="shared" si="9"/>
        <v>0</v>
      </c>
      <c r="K19" s="155">
        <f t="shared" si="10"/>
        <v>1</v>
      </c>
      <c r="N19" s="159" t="s">
        <v>19</v>
      </c>
      <c r="O19" s="95" t="s">
        <v>19</v>
      </c>
      <c r="P19" s="95">
        <v>46</v>
      </c>
      <c r="S19" s="87" t="s">
        <v>190</v>
      </c>
      <c r="T19" s="87">
        <v>6</v>
      </c>
    </row>
    <row r="20" spans="1:20" x14ac:dyDescent="0.25">
      <c r="A20" s="62" t="s">
        <v>6</v>
      </c>
      <c r="B20" s="62" t="s">
        <v>191</v>
      </c>
      <c r="C20" s="72">
        <f t="shared" si="2"/>
        <v>0</v>
      </c>
      <c r="D20" s="64">
        <f t="shared" si="3"/>
        <v>0</v>
      </c>
      <c r="E20" s="3">
        <f t="shared" si="4"/>
        <v>0</v>
      </c>
      <c r="F20" s="3">
        <f t="shared" si="5"/>
        <v>0</v>
      </c>
      <c r="G20" s="3">
        <f t="shared" si="6"/>
        <v>0</v>
      </c>
      <c r="H20" s="156">
        <f t="shared" si="7"/>
        <v>0</v>
      </c>
      <c r="I20" s="155">
        <f t="shared" si="8"/>
        <v>0</v>
      </c>
      <c r="J20" s="95">
        <f t="shared" si="9"/>
        <v>0</v>
      </c>
      <c r="K20" s="155">
        <f t="shared" si="10"/>
        <v>0</v>
      </c>
      <c r="N20" s="159" t="s">
        <v>20</v>
      </c>
      <c r="O20" s="95" t="s">
        <v>20</v>
      </c>
      <c r="P20" s="95">
        <v>71</v>
      </c>
      <c r="S20" s="87" t="s">
        <v>193</v>
      </c>
      <c r="T20" s="87">
        <v>1</v>
      </c>
    </row>
    <row r="21" spans="1:20" x14ac:dyDescent="0.25">
      <c r="A21" s="62" t="s">
        <v>6</v>
      </c>
      <c r="B21" s="62" t="s">
        <v>192</v>
      </c>
      <c r="C21" s="72">
        <f t="shared" si="2"/>
        <v>0</v>
      </c>
      <c r="D21" s="64">
        <f t="shared" si="3"/>
        <v>0</v>
      </c>
      <c r="E21" s="3">
        <f t="shared" si="4"/>
        <v>0</v>
      </c>
      <c r="F21" s="3">
        <f t="shared" si="5"/>
        <v>0</v>
      </c>
      <c r="G21" s="3">
        <f t="shared" si="6"/>
        <v>0</v>
      </c>
      <c r="H21" s="156">
        <f t="shared" si="7"/>
        <v>0</v>
      </c>
      <c r="I21" s="155">
        <f t="shared" si="8"/>
        <v>0</v>
      </c>
      <c r="J21" s="95">
        <f t="shared" si="9"/>
        <v>0</v>
      </c>
      <c r="K21" s="155">
        <f t="shared" si="10"/>
        <v>0</v>
      </c>
      <c r="N21" s="159" t="s">
        <v>21</v>
      </c>
      <c r="O21" s="95" t="s">
        <v>21</v>
      </c>
      <c r="P21" s="95">
        <v>13</v>
      </c>
      <c r="S21" s="87" t="s">
        <v>194</v>
      </c>
      <c r="T21" s="87">
        <v>13</v>
      </c>
    </row>
    <row r="22" spans="1:20" x14ac:dyDescent="0.25">
      <c r="A22" s="62" t="s">
        <v>6</v>
      </c>
      <c r="B22" s="62" t="s">
        <v>193</v>
      </c>
      <c r="C22" s="72">
        <f t="shared" si="2"/>
        <v>1</v>
      </c>
      <c r="D22" s="64">
        <f t="shared" si="3"/>
        <v>1</v>
      </c>
      <c r="E22" s="3">
        <f t="shared" si="4"/>
        <v>0</v>
      </c>
      <c r="F22" s="3">
        <f t="shared" si="5"/>
        <v>0</v>
      </c>
      <c r="G22" s="3">
        <f t="shared" si="6"/>
        <v>1</v>
      </c>
      <c r="H22" s="156">
        <f t="shared" si="7"/>
        <v>1</v>
      </c>
      <c r="I22" s="155">
        <f t="shared" si="8"/>
        <v>0</v>
      </c>
      <c r="J22" s="95">
        <f t="shared" si="9"/>
        <v>0</v>
      </c>
      <c r="K22" s="155">
        <f t="shared" si="10"/>
        <v>1</v>
      </c>
      <c r="N22" s="159" t="s">
        <v>22</v>
      </c>
      <c r="O22" s="95" t="s">
        <v>22</v>
      </c>
      <c r="P22" s="95">
        <v>3</v>
      </c>
      <c r="R22" s="87" t="s">
        <v>299</v>
      </c>
      <c r="T22" s="87">
        <v>27</v>
      </c>
    </row>
    <row r="23" spans="1:20" x14ac:dyDescent="0.25">
      <c r="A23" s="62" t="s">
        <v>6</v>
      </c>
      <c r="B23" s="62" t="s">
        <v>194</v>
      </c>
      <c r="C23" s="72">
        <f t="shared" si="2"/>
        <v>13</v>
      </c>
      <c r="D23" s="64">
        <f t="shared" si="3"/>
        <v>2</v>
      </c>
      <c r="E23" s="3">
        <f t="shared" si="4"/>
        <v>0</v>
      </c>
      <c r="F23" s="3">
        <f t="shared" si="5"/>
        <v>0</v>
      </c>
      <c r="G23" s="3">
        <f t="shared" si="6"/>
        <v>2</v>
      </c>
      <c r="H23" s="156">
        <f t="shared" si="7"/>
        <v>2</v>
      </c>
      <c r="I23" s="155">
        <f t="shared" si="8"/>
        <v>1</v>
      </c>
      <c r="J23" s="95">
        <f t="shared" si="9"/>
        <v>1</v>
      </c>
      <c r="K23" s="155">
        <f t="shared" si="10"/>
        <v>1</v>
      </c>
      <c r="N23" s="159" t="s">
        <v>23</v>
      </c>
      <c r="O23" s="95" t="s">
        <v>23</v>
      </c>
      <c r="P23" s="95">
        <v>205</v>
      </c>
      <c r="R23" s="87" t="s">
        <v>7</v>
      </c>
      <c r="S23" s="87" t="s">
        <v>195</v>
      </c>
      <c r="T23" s="87">
        <v>8</v>
      </c>
    </row>
    <row r="24" spans="1:20" x14ac:dyDescent="0.25">
      <c r="A24" s="62" t="s">
        <v>7</v>
      </c>
      <c r="B24" s="62" t="s">
        <v>195</v>
      </c>
      <c r="C24" s="72">
        <f t="shared" si="2"/>
        <v>8</v>
      </c>
      <c r="D24" s="64">
        <f t="shared" si="3"/>
        <v>1</v>
      </c>
      <c r="E24" s="3">
        <f t="shared" si="4"/>
        <v>0</v>
      </c>
      <c r="F24" s="3">
        <f t="shared" si="5"/>
        <v>0</v>
      </c>
      <c r="G24" s="3">
        <f t="shared" si="6"/>
        <v>1</v>
      </c>
      <c r="H24" s="156">
        <f t="shared" si="7"/>
        <v>1</v>
      </c>
      <c r="I24" s="155">
        <f t="shared" si="8"/>
        <v>0</v>
      </c>
      <c r="J24" s="95">
        <f t="shared" si="9"/>
        <v>0</v>
      </c>
      <c r="K24" s="155">
        <f t="shared" si="10"/>
        <v>1</v>
      </c>
      <c r="O24" s="95" t="s">
        <v>75</v>
      </c>
      <c r="P24" s="95">
        <v>1086</v>
      </c>
      <c r="S24" s="87" t="s">
        <v>196</v>
      </c>
      <c r="T24" s="87">
        <v>19</v>
      </c>
    </row>
    <row r="25" spans="1:20" x14ac:dyDescent="0.25">
      <c r="A25" s="62" t="s">
        <v>7</v>
      </c>
      <c r="B25" s="62" t="s">
        <v>196</v>
      </c>
      <c r="C25" s="72">
        <f t="shared" si="2"/>
        <v>19</v>
      </c>
      <c r="D25" s="64">
        <f t="shared" si="3"/>
        <v>1</v>
      </c>
      <c r="E25" s="3">
        <f t="shared" si="4"/>
        <v>1</v>
      </c>
      <c r="F25" s="3">
        <f t="shared" si="5"/>
        <v>0</v>
      </c>
      <c r="G25" s="3">
        <f t="shared" si="6"/>
        <v>2</v>
      </c>
      <c r="H25" s="156">
        <f t="shared" si="7"/>
        <v>2</v>
      </c>
      <c r="I25" s="155">
        <f t="shared" si="8"/>
        <v>2</v>
      </c>
      <c r="J25" s="95">
        <f t="shared" si="9"/>
        <v>1</v>
      </c>
      <c r="K25" s="155">
        <f t="shared" si="10"/>
        <v>0</v>
      </c>
      <c r="S25" s="87" t="s">
        <v>197</v>
      </c>
      <c r="T25" s="87">
        <v>4</v>
      </c>
    </row>
    <row r="26" spans="1:20" x14ac:dyDescent="0.25">
      <c r="A26" s="62" t="s">
        <v>7</v>
      </c>
      <c r="B26" s="62" t="s">
        <v>197</v>
      </c>
      <c r="C26" s="72">
        <f t="shared" si="2"/>
        <v>4</v>
      </c>
      <c r="D26" s="64">
        <f t="shared" si="3"/>
        <v>1</v>
      </c>
      <c r="E26" s="3">
        <f t="shared" si="4"/>
        <v>0</v>
      </c>
      <c r="F26" s="3">
        <f t="shared" si="5"/>
        <v>0</v>
      </c>
      <c r="G26" s="3">
        <f t="shared" si="6"/>
        <v>1</v>
      </c>
      <c r="H26" s="156">
        <f t="shared" si="7"/>
        <v>1</v>
      </c>
      <c r="I26" s="155">
        <f t="shared" si="8"/>
        <v>0</v>
      </c>
      <c r="J26" s="95">
        <f t="shared" si="9"/>
        <v>0</v>
      </c>
      <c r="K26" s="155">
        <f t="shared" si="10"/>
        <v>1</v>
      </c>
      <c r="S26" s="87" t="s">
        <v>198</v>
      </c>
      <c r="T26" s="87">
        <v>22</v>
      </c>
    </row>
    <row r="27" spans="1:20" x14ac:dyDescent="0.25">
      <c r="A27" s="62" t="s">
        <v>7</v>
      </c>
      <c r="B27" s="62" t="s">
        <v>198</v>
      </c>
      <c r="C27" s="72">
        <f t="shared" si="2"/>
        <v>22</v>
      </c>
      <c r="D27" s="64">
        <f t="shared" si="3"/>
        <v>2</v>
      </c>
      <c r="E27" s="3">
        <f t="shared" si="4"/>
        <v>1</v>
      </c>
      <c r="F27" s="3">
        <f t="shared" si="5"/>
        <v>0</v>
      </c>
      <c r="G27" s="3">
        <f t="shared" si="6"/>
        <v>3</v>
      </c>
      <c r="H27" s="156">
        <f t="shared" si="7"/>
        <v>3</v>
      </c>
      <c r="I27" s="155">
        <f t="shared" si="8"/>
        <v>2</v>
      </c>
      <c r="J27" s="95">
        <f t="shared" si="9"/>
        <v>1</v>
      </c>
      <c r="K27" s="155">
        <f t="shared" si="10"/>
        <v>1</v>
      </c>
      <c r="S27" s="87" t="s">
        <v>200</v>
      </c>
      <c r="T27" s="87">
        <v>28</v>
      </c>
    </row>
    <row r="28" spans="1:20" x14ac:dyDescent="0.25">
      <c r="A28" s="62" t="s">
        <v>7</v>
      </c>
      <c r="B28" s="62" t="s">
        <v>199</v>
      </c>
      <c r="C28" s="72">
        <f t="shared" si="2"/>
        <v>0</v>
      </c>
      <c r="D28" s="64">
        <f t="shared" si="3"/>
        <v>0</v>
      </c>
      <c r="E28" s="3">
        <f t="shared" si="4"/>
        <v>0</v>
      </c>
      <c r="F28" s="3">
        <f t="shared" si="5"/>
        <v>0</v>
      </c>
      <c r="G28" s="3">
        <f t="shared" si="6"/>
        <v>0</v>
      </c>
      <c r="H28" s="156">
        <f t="shared" si="7"/>
        <v>0</v>
      </c>
      <c r="I28" s="155">
        <f t="shared" si="8"/>
        <v>0</v>
      </c>
      <c r="J28" s="95">
        <f t="shared" si="9"/>
        <v>0</v>
      </c>
      <c r="K28" s="155">
        <f t="shared" si="10"/>
        <v>0</v>
      </c>
      <c r="S28" s="87" t="s">
        <v>201</v>
      </c>
      <c r="T28" s="87">
        <v>5</v>
      </c>
    </row>
    <row r="29" spans="1:20" x14ac:dyDescent="0.25">
      <c r="A29" s="62" t="s">
        <v>7</v>
      </c>
      <c r="B29" s="62" t="s">
        <v>200</v>
      </c>
      <c r="C29" s="72">
        <f t="shared" si="2"/>
        <v>28</v>
      </c>
      <c r="D29" s="64">
        <f t="shared" si="3"/>
        <v>2</v>
      </c>
      <c r="E29" s="3">
        <f t="shared" si="4"/>
        <v>1</v>
      </c>
      <c r="F29" s="3">
        <f t="shared" si="5"/>
        <v>0</v>
      </c>
      <c r="G29" s="3">
        <f t="shared" si="6"/>
        <v>3</v>
      </c>
      <c r="H29" s="156">
        <f t="shared" si="7"/>
        <v>3</v>
      </c>
      <c r="I29" s="155">
        <f t="shared" si="8"/>
        <v>3</v>
      </c>
      <c r="J29" s="95">
        <f t="shared" si="9"/>
        <v>2</v>
      </c>
      <c r="K29" s="155">
        <f t="shared" si="10"/>
        <v>0</v>
      </c>
      <c r="S29" s="87" t="s">
        <v>202</v>
      </c>
      <c r="T29" s="87">
        <v>2</v>
      </c>
    </row>
    <row r="30" spans="1:20" x14ac:dyDescent="0.25">
      <c r="A30" s="62" t="s">
        <v>7</v>
      </c>
      <c r="B30" s="62" t="s">
        <v>201</v>
      </c>
      <c r="C30" s="72">
        <f t="shared" si="2"/>
        <v>5</v>
      </c>
      <c r="D30" s="64">
        <f t="shared" si="3"/>
        <v>1</v>
      </c>
      <c r="E30" s="3">
        <f t="shared" si="4"/>
        <v>0</v>
      </c>
      <c r="F30" s="3">
        <f t="shared" si="5"/>
        <v>0</v>
      </c>
      <c r="G30" s="3">
        <f t="shared" si="6"/>
        <v>1</v>
      </c>
      <c r="H30" s="156">
        <f t="shared" si="7"/>
        <v>1</v>
      </c>
      <c r="I30" s="155">
        <f t="shared" si="8"/>
        <v>0</v>
      </c>
      <c r="J30" s="95">
        <f t="shared" si="9"/>
        <v>0</v>
      </c>
      <c r="K30" s="155">
        <f t="shared" si="10"/>
        <v>1</v>
      </c>
      <c r="S30" s="87" t="s">
        <v>203</v>
      </c>
      <c r="T30" s="87">
        <v>2</v>
      </c>
    </row>
    <row r="31" spans="1:20" x14ac:dyDescent="0.25">
      <c r="A31" s="62" t="s">
        <v>7</v>
      </c>
      <c r="B31" s="62" t="s">
        <v>202</v>
      </c>
      <c r="C31" s="72">
        <f t="shared" si="2"/>
        <v>2</v>
      </c>
      <c r="D31" s="64">
        <f t="shared" si="3"/>
        <v>1</v>
      </c>
      <c r="E31" s="3">
        <f t="shared" si="4"/>
        <v>0</v>
      </c>
      <c r="F31" s="3">
        <f t="shared" si="5"/>
        <v>0</v>
      </c>
      <c r="G31" s="3">
        <f t="shared" si="6"/>
        <v>1</v>
      </c>
      <c r="H31" s="156">
        <f t="shared" si="7"/>
        <v>1</v>
      </c>
      <c r="I31" s="155">
        <f t="shared" si="8"/>
        <v>0</v>
      </c>
      <c r="J31" s="95">
        <f t="shared" si="9"/>
        <v>0</v>
      </c>
      <c r="K31" s="155">
        <f t="shared" si="10"/>
        <v>1</v>
      </c>
      <c r="S31" s="87" t="s">
        <v>205</v>
      </c>
      <c r="T31" s="87">
        <v>18</v>
      </c>
    </row>
    <row r="32" spans="1:20" x14ac:dyDescent="0.25">
      <c r="A32" s="62" t="s">
        <v>7</v>
      </c>
      <c r="B32" s="62" t="s">
        <v>203</v>
      </c>
      <c r="C32" s="72">
        <f t="shared" si="2"/>
        <v>2</v>
      </c>
      <c r="D32" s="64">
        <f t="shared" si="3"/>
        <v>1</v>
      </c>
      <c r="E32" s="3">
        <f t="shared" si="4"/>
        <v>0</v>
      </c>
      <c r="F32" s="3">
        <f t="shared" si="5"/>
        <v>0</v>
      </c>
      <c r="G32" s="3">
        <f t="shared" si="6"/>
        <v>1</v>
      </c>
      <c r="H32" s="156">
        <f t="shared" si="7"/>
        <v>1</v>
      </c>
      <c r="I32" s="155">
        <f t="shared" si="8"/>
        <v>0</v>
      </c>
      <c r="J32" s="95">
        <f t="shared" si="9"/>
        <v>0</v>
      </c>
      <c r="K32" s="155">
        <f t="shared" si="10"/>
        <v>1</v>
      </c>
      <c r="R32" s="87" t="s">
        <v>300</v>
      </c>
      <c r="T32" s="87">
        <v>108</v>
      </c>
    </row>
    <row r="33" spans="1:20" x14ac:dyDescent="0.25">
      <c r="A33" s="62" t="s">
        <v>7</v>
      </c>
      <c r="B33" s="62" t="s">
        <v>204</v>
      </c>
      <c r="C33" s="72">
        <f t="shared" si="2"/>
        <v>0</v>
      </c>
      <c r="D33" s="64">
        <f t="shared" si="3"/>
        <v>0</v>
      </c>
      <c r="E33" s="3">
        <f t="shared" si="4"/>
        <v>0</v>
      </c>
      <c r="F33" s="3">
        <f t="shared" si="5"/>
        <v>0</v>
      </c>
      <c r="G33" s="3">
        <f t="shared" si="6"/>
        <v>0</v>
      </c>
      <c r="H33" s="156">
        <f t="shared" si="7"/>
        <v>0</v>
      </c>
      <c r="I33" s="155">
        <f t="shared" si="8"/>
        <v>0</v>
      </c>
      <c r="J33" s="95">
        <f t="shared" si="9"/>
        <v>0</v>
      </c>
      <c r="K33" s="155">
        <f t="shared" si="10"/>
        <v>0</v>
      </c>
      <c r="R33" s="87" t="s">
        <v>8</v>
      </c>
      <c r="S33" s="87" t="s">
        <v>206</v>
      </c>
      <c r="T33" s="87">
        <v>32</v>
      </c>
    </row>
    <row r="34" spans="1:20" x14ac:dyDescent="0.25">
      <c r="A34" s="62" t="s">
        <v>7</v>
      </c>
      <c r="B34" s="62" t="s">
        <v>205</v>
      </c>
      <c r="C34" s="72">
        <f t="shared" si="2"/>
        <v>18</v>
      </c>
      <c r="D34" s="64">
        <f t="shared" si="3"/>
        <v>1</v>
      </c>
      <c r="E34" s="3">
        <f t="shared" si="4"/>
        <v>1</v>
      </c>
      <c r="F34" s="3">
        <f t="shared" si="5"/>
        <v>0</v>
      </c>
      <c r="G34" s="3">
        <f t="shared" si="6"/>
        <v>2</v>
      </c>
      <c r="H34" s="156">
        <f t="shared" si="7"/>
        <v>2</v>
      </c>
      <c r="I34" s="155">
        <f t="shared" si="8"/>
        <v>2</v>
      </c>
      <c r="J34" s="95">
        <f t="shared" si="9"/>
        <v>1</v>
      </c>
      <c r="K34" s="155">
        <f t="shared" si="10"/>
        <v>0</v>
      </c>
      <c r="S34" s="87" t="s">
        <v>207</v>
      </c>
      <c r="T34" s="87">
        <v>52</v>
      </c>
    </row>
    <row r="35" spans="1:20" x14ac:dyDescent="0.25">
      <c r="A35" s="62" t="s">
        <v>8</v>
      </c>
      <c r="B35" s="62" t="s">
        <v>206</v>
      </c>
      <c r="C35" s="72">
        <f t="shared" ref="C35:C98" si="11">SUMIFS(T:T,S:S,B35)</f>
        <v>32</v>
      </c>
      <c r="D35" s="64">
        <f t="shared" ref="D35:D98" si="12">IF(H35&gt;I35,ROUND((C35*0.6*$E$130),0)+K35,ROUND((C35*0.6*$E$130),0)+K35)</f>
        <v>3</v>
      </c>
      <c r="E35" s="3">
        <f t="shared" ref="E35:E98" si="13">ROUND((C35*0.35*$E$130),0)</f>
        <v>1</v>
      </c>
      <c r="F35" s="3">
        <f t="shared" ref="F35:F98" si="14">ROUND((C35*0.05*$E$130),0)</f>
        <v>0</v>
      </c>
      <c r="G35" s="3">
        <f t="shared" ref="G35:G98" si="15">SUM(D35:F35)</f>
        <v>4</v>
      </c>
      <c r="H35" s="156">
        <f t="shared" ref="H35:H98" si="16">ROUNDUP((C35*$E$130),0)</f>
        <v>4</v>
      </c>
      <c r="I35" s="155">
        <f t="shared" ref="I35:I98" si="17">J35+E35+F35</f>
        <v>3</v>
      </c>
      <c r="J35" s="95">
        <f t="shared" ref="J35:J98" si="18">ROUND((C35*0.6*$E$130),0)</f>
        <v>2</v>
      </c>
      <c r="K35" s="155">
        <f t="shared" ref="K35:K98" si="19">H35-I35</f>
        <v>1</v>
      </c>
      <c r="S35" s="87" t="s">
        <v>208</v>
      </c>
      <c r="T35" s="87">
        <v>25</v>
      </c>
    </row>
    <row r="36" spans="1:20" x14ac:dyDescent="0.25">
      <c r="A36" s="62" t="s">
        <v>8</v>
      </c>
      <c r="B36" s="62" t="s">
        <v>207</v>
      </c>
      <c r="C36" s="72">
        <f t="shared" si="11"/>
        <v>52</v>
      </c>
      <c r="D36" s="64">
        <f t="shared" si="12"/>
        <v>4</v>
      </c>
      <c r="E36" s="3">
        <f t="shared" si="13"/>
        <v>2</v>
      </c>
      <c r="F36" s="3">
        <f t="shared" si="14"/>
        <v>0</v>
      </c>
      <c r="G36" s="3">
        <f t="shared" si="15"/>
        <v>6</v>
      </c>
      <c r="H36" s="156">
        <f t="shared" si="16"/>
        <v>6</v>
      </c>
      <c r="I36" s="155">
        <f t="shared" si="17"/>
        <v>5</v>
      </c>
      <c r="J36" s="95">
        <f t="shared" si="18"/>
        <v>3</v>
      </c>
      <c r="K36" s="155">
        <f t="shared" si="19"/>
        <v>1</v>
      </c>
      <c r="R36" s="87" t="s">
        <v>301</v>
      </c>
      <c r="T36" s="87">
        <v>109</v>
      </c>
    </row>
    <row r="37" spans="1:20" x14ac:dyDescent="0.25">
      <c r="A37" s="62" t="s">
        <v>8</v>
      </c>
      <c r="B37" s="62" t="s">
        <v>208</v>
      </c>
      <c r="C37" s="72">
        <f t="shared" si="11"/>
        <v>25</v>
      </c>
      <c r="D37" s="64">
        <f t="shared" si="12"/>
        <v>2</v>
      </c>
      <c r="E37" s="3">
        <f t="shared" si="13"/>
        <v>1</v>
      </c>
      <c r="F37" s="3">
        <f t="shared" si="14"/>
        <v>0</v>
      </c>
      <c r="G37" s="3">
        <f t="shared" si="15"/>
        <v>3</v>
      </c>
      <c r="H37" s="156">
        <f t="shared" si="16"/>
        <v>3</v>
      </c>
      <c r="I37" s="155">
        <f t="shared" si="17"/>
        <v>3</v>
      </c>
      <c r="J37" s="95">
        <f t="shared" si="18"/>
        <v>2</v>
      </c>
      <c r="K37" s="155">
        <f t="shared" si="19"/>
        <v>0</v>
      </c>
      <c r="R37" s="87" t="s">
        <v>9</v>
      </c>
      <c r="S37" s="87" t="s">
        <v>209</v>
      </c>
      <c r="T37" s="87">
        <v>11</v>
      </c>
    </row>
    <row r="38" spans="1:20" x14ac:dyDescent="0.25">
      <c r="A38" s="62" t="s">
        <v>9</v>
      </c>
      <c r="B38" s="62" t="s">
        <v>209</v>
      </c>
      <c r="C38" s="72">
        <f t="shared" si="11"/>
        <v>11</v>
      </c>
      <c r="D38" s="64">
        <f t="shared" si="12"/>
        <v>2</v>
      </c>
      <c r="E38" s="3">
        <f t="shared" si="13"/>
        <v>0</v>
      </c>
      <c r="F38" s="3">
        <f t="shared" si="14"/>
        <v>0</v>
      </c>
      <c r="G38" s="3">
        <f t="shared" si="15"/>
        <v>2</v>
      </c>
      <c r="H38" s="156">
        <f t="shared" si="16"/>
        <v>2</v>
      </c>
      <c r="I38" s="155">
        <f t="shared" si="17"/>
        <v>1</v>
      </c>
      <c r="J38" s="95">
        <f t="shared" si="18"/>
        <v>1</v>
      </c>
      <c r="K38" s="155">
        <f t="shared" si="19"/>
        <v>1</v>
      </c>
      <c r="S38" s="87" t="s">
        <v>210</v>
      </c>
      <c r="T38" s="87">
        <v>7</v>
      </c>
    </row>
    <row r="39" spans="1:20" x14ac:dyDescent="0.25">
      <c r="A39" s="62" t="s">
        <v>9</v>
      </c>
      <c r="B39" s="62" t="s">
        <v>210</v>
      </c>
      <c r="C39" s="72">
        <f t="shared" si="11"/>
        <v>7</v>
      </c>
      <c r="D39" s="64">
        <f t="shared" si="12"/>
        <v>1</v>
      </c>
      <c r="E39" s="3">
        <f t="shared" si="13"/>
        <v>0</v>
      </c>
      <c r="F39" s="3">
        <f t="shared" si="14"/>
        <v>0</v>
      </c>
      <c r="G39" s="3">
        <f t="shared" si="15"/>
        <v>1</v>
      </c>
      <c r="H39" s="156">
        <f t="shared" si="16"/>
        <v>1</v>
      </c>
      <c r="I39" s="155">
        <f t="shared" si="17"/>
        <v>0</v>
      </c>
      <c r="J39" s="95">
        <f t="shared" si="18"/>
        <v>0</v>
      </c>
      <c r="K39" s="155">
        <f t="shared" si="19"/>
        <v>1</v>
      </c>
      <c r="S39" s="87" t="s">
        <v>211</v>
      </c>
      <c r="T39" s="87">
        <v>6</v>
      </c>
    </row>
    <row r="40" spans="1:20" x14ac:dyDescent="0.25">
      <c r="A40" s="62" t="s">
        <v>9</v>
      </c>
      <c r="B40" s="62" t="s">
        <v>211</v>
      </c>
      <c r="C40" s="72">
        <f t="shared" si="11"/>
        <v>6</v>
      </c>
      <c r="D40" s="64">
        <f t="shared" si="12"/>
        <v>1</v>
      </c>
      <c r="E40" s="3">
        <f t="shared" si="13"/>
        <v>0</v>
      </c>
      <c r="F40" s="3">
        <f t="shared" si="14"/>
        <v>0</v>
      </c>
      <c r="G40" s="3">
        <f t="shared" si="15"/>
        <v>1</v>
      </c>
      <c r="H40" s="156">
        <f t="shared" si="16"/>
        <v>1</v>
      </c>
      <c r="I40" s="155">
        <f t="shared" si="17"/>
        <v>0</v>
      </c>
      <c r="J40" s="95">
        <f t="shared" si="18"/>
        <v>0</v>
      </c>
      <c r="K40" s="155">
        <f t="shared" si="19"/>
        <v>1</v>
      </c>
      <c r="S40" s="87" t="s">
        <v>212</v>
      </c>
      <c r="T40" s="87">
        <v>5</v>
      </c>
    </row>
    <row r="41" spans="1:20" x14ac:dyDescent="0.25">
      <c r="A41" s="62" t="s">
        <v>9</v>
      </c>
      <c r="B41" s="62" t="s">
        <v>212</v>
      </c>
      <c r="C41" s="72">
        <f t="shared" si="11"/>
        <v>5</v>
      </c>
      <c r="D41" s="64">
        <f t="shared" si="12"/>
        <v>1</v>
      </c>
      <c r="E41" s="3">
        <f t="shared" si="13"/>
        <v>0</v>
      </c>
      <c r="F41" s="3">
        <f t="shared" si="14"/>
        <v>0</v>
      </c>
      <c r="G41" s="3">
        <f t="shared" si="15"/>
        <v>1</v>
      </c>
      <c r="H41" s="156">
        <f t="shared" si="16"/>
        <v>1</v>
      </c>
      <c r="I41" s="155">
        <f t="shared" si="17"/>
        <v>0</v>
      </c>
      <c r="J41" s="95">
        <f t="shared" si="18"/>
        <v>0</v>
      </c>
      <c r="K41" s="155">
        <f t="shared" si="19"/>
        <v>1</v>
      </c>
      <c r="S41" s="87" t="s">
        <v>215</v>
      </c>
      <c r="T41" s="87">
        <v>2</v>
      </c>
    </row>
    <row r="42" spans="1:20" x14ac:dyDescent="0.25">
      <c r="A42" s="62" t="s">
        <v>9</v>
      </c>
      <c r="B42" s="62" t="s">
        <v>213</v>
      </c>
      <c r="C42" s="72">
        <f t="shared" si="11"/>
        <v>0</v>
      </c>
      <c r="D42" s="64">
        <f t="shared" si="12"/>
        <v>0</v>
      </c>
      <c r="E42" s="3">
        <f t="shared" si="13"/>
        <v>0</v>
      </c>
      <c r="F42" s="3">
        <f t="shared" si="14"/>
        <v>0</v>
      </c>
      <c r="G42" s="3">
        <f t="shared" si="15"/>
        <v>0</v>
      </c>
      <c r="H42" s="156">
        <f t="shared" si="16"/>
        <v>0</v>
      </c>
      <c r="I42" s="155">
        <f t="shared" si="17"/>
        <v>0</v>
      </c>
      <c r="J42" s="95">
        <f t="shared" si="18"/>
        <v>0</v>
      </c>
      <c r="K42" s="155">
        <f t="shared" si="19"/>
        <v>0</v>
      </c>
      <c r="S42" s="87" t="s">
        <v>216</v>
      </c>
      <c r="T42" s="87">
        <v>3</v>
      </c>
    </row>
    <row r="43" spans="1:20" x14ac:dyDescent="0.25">
      <c r="A43" s="62" t="s">
        <v>9</v>
      </c>
      <c r="B43" s="62" t="s">
        <v>214</v>
      </c>
      <c r="C43" s="72">
        <f t="shared" si="11"/>
        <v>0</v>
      </c>
      <c r="D43" s="64">
        <f t="shared" si="12"/>
        <v>0</v>
      </c>
      <c r="E43" s="3">
        <f t="shared" si="13"/>
        <v>0</v>
      </c>
      <c r="F43" s="3">
        <f t="shared" si="14"/>
        <v>0</v>
      </c>
      <c r="G43" s="3">
        <f t="shared" si="15"/>
        <v>0</v>
      </c>
      <c r="H43" s="156">
        <f t="shared" si="16"/>
        <v>0</v>
      </c>
      <c r="I43" s="155">
        <f t="shared" si="17"/>
        <v>0</v>
      </c>
      <c r="J43" s="95">
        <f t="shared" si="18"/>
        <v>0</v>
      </c>
      <c r="K43" s="155">
        <f t="shared" si="19"/>
        <v>0</v>
      </c>
      <c r="S43" s="87" t="s">
        <v>217</v>
      </c>
      <c r="T43" s="87">
        <v>3</v>
      </c>
    </row>
    <row r="44" spans="1:20" x14ac:dyDescent="0.25">
      <c r="A44" s="62" t="s">
        <v>9</v>
      </c>
      <c r="B44" s="62" t="s">
        <v>215</v>
      </c>
      <c r="C44" s="72">
        <f t="shared" si="11"/>
        <v>2</v>
      </c>
      <c r="D44" s="64">
        <f t="shared" si="12"/>
        <v>1</v>
      </c>
      <c r="E44" s="3">
        <f t="shared" si="13"/>
        <v>0</v>
      </c>
      <c r="F44" s="3">
        <f t="shared" si="14"/>
        <v>0</v>
      </c>
      <c r="G44" s="3">
        <f t="shared" si="15"/>
        <v>1</v>
      </c>
      <c r="H44" s="156">
        <f t="shared" si="16"/>
        <v>1</v>
      </c>
      <c r="I44" s="155">
        <f t="shared" si="17"/>
        <v>0</v>
      </c>
      <c r="J44" s="95">
        <f t="shared" si="18"/>
        <v>0</v>
      </c>
      <c r="K44" s="155">
        <f t="shared" si="19"/>
        <v>1</v>
      </c>
      <c r="S44" s="87" t="s">
        <v>218</v>
      </c>
      <c r="T44" s="87">
        <v>2</v>
      </c>
    </row>
    <row r="45" spans="1:20" x14ac:dyDescent="0.25">
      <c r="A45" s="62" t="s">
        <v>9</v>
      </c>
      <c r="B45" s="62" t="s">
        <v>216</v>
      </c>
      <c r="C45" s="72">
        <f t="shared" si="11"/>
        <v>3</v>
      </c>
      <c r="D45" s="64">
        <f t="shared" si="12"/>
        <v>1</v>
      </c>
      <c r="E45" s="3">
        <f t="shared" si="13"/>
        <v>0</v>
      </c>
      <c r="F45" s="3">
        <f t="shared" si="14"/>
        <v>0</v>
      </c>
      <c r="G45" s="3">
        <f t="shared" si="15"/>
        <v>1</v>
      </c>
      <c r="H45" s="156">
        <f t="shared" si="16"/>
        <v>1</v>
      </c>
      <c r="I45" s="155">
        <f t="shared" si="17"/>
        <v>0</v>
      </c>
      <c r="J45" s="95">
        <f t="shared" si="18"/>
        <v>0</v>
      </c>
      <c r="K45" s="155">
        <f t="shared" si="19"/>
        <v>1</v>
      </c>
      <c r="R45" s="87" t="s">
        <v>302</v>
      </c>
      <c r="T45" s="87">
        <v>39</v>
      </c>
    </row>
    <row r="46" spans="1:20" x14ac:dyDescent="0.25">
      <c r="A46" s="62" t="s">
        <v>9</v>
      </c>
      <c r="B46" s="62" t="s">
        <v>217</v>
      </c>
      <c r="C46" s="72">
        <f t="shared" si="11"/>
        <v>3</v>
      </c>
      <c r="D46" s="64">
        <f t="shared" si="12"/>
        <v>1</v>
      </c>
      <c r="E46" s="3">
        <f t="shared" si="13"/>
        <v>0</v>
      </c>
      <c r="F46" s="3">
        <f t="shared" si="14"/>
        <v>0</v>
      </c>
      <c r="G46" s="3">
        <f t="shared" si="15"/>
        <v>1</v>
      </c>
      <c r="H46" s="156">
        <f t="shared" si="16"/>
        <v>1</v>
      </c>
      <c r="I46" s="155">
        <f t="shared" si="17"/>
        <v>0</v>
      </c>
      <c r="J46" s="95">
        <f t="shared" si="18"/>
        <v>0</v>
      </c>
      <c r="K46" s="155">
        <f t="shared" si="19"/>
        <v>1</v>
      </c>
      <c r="R46" s="87" t="s">
        <v>10</v>
      </c>
      <c r="S46" s="87" t="s">
        <v>219</v>
      </c>
      <c r="T46" s="87">
        <v>1</v>
      </c>
    </row>
    <row r="47" spans="1:20" x14ac:dyDescent="0.25">
      <c r="A47" s="62" t="s">
        <v>9</v>
      </c>
      <c r="B47" s="62" t="s">
        <v>218</v>
      </c>
      <c r="C47" s="72">
        <f t="shared" si="11"/>
        <v>2</v>
      </c>
      <c r="D47" s="64">
        <f t="shared" si="12"/>
        <v>1</v>
      </c>
      <c r="E47" s="3">
        <f t="shared" si="13"/>
        <v>0</v>
      </c>
      <c r="F47" s="3">
        <f t="shared" si="14"/>
        <v>0</v>
      </c>
      <c r="G47" s="3">
        <f t="shared" si="15"/>
        <v>1</v>
      </c>
      <c r="H47" s="156">
        <f t="shared" si="16"/>
        <v>1</v>
      </c>
      <c r="I47" s="155">
        <f t="shared" si="17"/>
        <v>0</v>
      </c>
      <c r="J47" s="95">
        <f t="shared" si="18"/>
        <v>0</v>
      </c>
      <c r="K47" s="155">
        <f t="shared" si="19"/>
        <v>1</v>
      </c>
      <c r="S47" s="87" t="s">
        <v>220</v>
      </c>
      <c r="T47" s="87">
        <v>2</v>
      </c>
    </row>
    <row r="48" spans="1:20" x14ac:dyDescent="0.25">
      <c r="A48" s="62" t="s">
        <v>10</v>
      </c>
      <c r="B48" s="62" t="s">
        <v>219</v>
      </c>
      <c r="C48" s="72">
        <f t="shared" si="11"/>
        <v>1</v>
      </c>
      <c r="D48" s="64">
        <f t="shared" si="12"/>
        <v>1</v>
      </c>
      <c r="E48" s="3">
        <f t="shared" si="13"/>
        <v>0</v>
      </c>
      <c r="F48" s="3">
        <f t="shared" si="14"/>
        <v>0</v>
      </c>
      <c r="G48" s="3">
        <f t="shared" si="15"/>
        <v>1</v>
      </c>
      <c r="H48" s="156">
        <f t="shared" si="16"/>
        <v>1</v>
      </c>
      <c r="I48" s="155">
        <f t="shared" si="17"/>
        <v>0</v>
      </c>
      <c r="J48" s="95">
        <f t="shared" si="18"/>
        <v>0</v>
      </c>
      <c r="K48" s="155">
        <f t="shared" si="19"/>
        <v>1</v>
      </c>
      <c r="S48" s="87" t="s">
        <v>221</v>
      </c>
      <c r="T48" s="87">
        <v>1</v>
      </c>
    </row>
    <row r="49" spans="1:20" x14ac:dyDescent="0.25">
      <c r="A49" s="62" t="s">
        <v>10</v>
      </c>
      <c r="B49" s="62" t="s">
        <v>220</v>
      </c>
      <c r="C49" s="72">
        <f t="shared" si="11"/>
        <v>2</v>
      </c>
      <c r="D49" s="64">
        <f t="shared" si="12"/>
        <v>1</v>
      </c>
      <c r="E49" s="3">
        <f t="shared" si="13"/>
        <v>0</v>
      </c>
      <c r="F49" s="3">
        <f t="shared" si="14"/>
        <v>0</v>
      </c>
      <c r="G49" s="3">
        <f t="shared" si="15"/>
        <v>1</v>
      </c>
      <c r="H49" s="156">
        <f t="shared" si="16"/>
        <v>1</v>
      </c>
      <c r="I49" s="155">
        <f t="shared" si="17"/>
        <v>0</v>
      </c>
      <c r="J49" s="95">
        <f t="shared" si="18"/>
        <v>0</v>
      </c>
      <c r="K49" s="155">
        <f t="shared" si="19"/>
        <v>1</v>
      </c>
      <c r="S49" s="87" t="s">
        <v>222</v>
      </c>
      <c r="T49" s="87">
        <v>3</v>
      </c>
    </row>
    <row r="50" spans="1:20" x14ac:dyDescent="0.25">
      <c r="A50" s="62" t="s">
        <v>10</v>
      </c>
      <c r="B50" s="62" t="s">
        <v>221</v>
      </c>
      <c r="C50" s="72">
        <f t="shared" si="11"/>
        <v>1</v>
      </c>
      <c r="D50" s="64">
        <f t="shared" si="12"/>
        <v>1</v>
      </c>
      <c r="E50" s="3">
        <f t="shared" si="13"/>
        <v>0</v>
      </c>
      <c r="F50" s="3">
        <f t="shared" si="14"/>
        <v>0</v>
      </c>
      <c r="G50" s="3">
        <f t="shared" si="15"/>
        <v>1</v>
      </c>
      <c r="H50" s="156">
        <f t="shared" si="16"/>
        <v>1</v>
      </c>
      <c r="I50" s="155">
        <f t="shared" si="17"/>
        <v>0</v>
      </c>
      <c r="J50" s="95">
        <f t="shared" si="18"/>
        <v>0</v>
      </c>
      <c r="K50" s="155">
        <f t="shared" si="19"/>
        <v>1</v>
      </c>
      <c r="S50" s="87" t="s">
        <v>291</v>
      </c>
      <c r="T50" s="87">
        <v>1</v>
      </c>
    </row>
    <row r="51" spans="1:20" x14ac:dyDescent="0.25">
      <c r="A51" s="62" t="s">
        <v>10</v>
      </c>
      <c r="B51" s="62" t="s">
        <v>222</v>
      </c>
      <c r="C51" s="72">
        <f t="shared" si="11"/>
        <v>3</v>
      </c>
      <c r="D51" s="64">
        <f t="shared" si="12"/>
        <v>1</v>
      </c>
      <c r="E51" s="3">
        <f t="shared" si="13"/>
        <v>0</v>
      </c>
      <c r="F51" s="3">
        <f t="shared" si="14"/>
        <v>0</v>
      </c>
      <c r="G51" s="3">
        <f t="shared" si="15"/>
        <v>1</v>
      </c>
      <c r="H51" s="156">
        <f t="shared" si="16"/>
        <v>1</v>
      </c>
      <c r="I51" s="155">
        <f t="shared" si="17"/>
        <v>0</v>
      </c>
      <c r="J51" s="95">
        <f t="shared" si="18"/>
        <v>0</v>
      </c>
      <c r="K51" s="155">
        <f t="shared" si="19"/>
        <v>1</v>
      </c>
      <c r="R51" s="87" t="s">
        <v>313</v>
      </c>
      <c r="T51" s="87">
        <v>8</v>
      </c>
    </row>
    <row r="52" spans="1:20" x14ac:dyDescent="0.25">
      <c r="A52" s="62" t="s">
        <v>10</v>
      </c>
      <c r="B52" s="62" t="s">
        <v>291</v>
      </c>
      <c r="C52" s="72">
        <f t="shared" si="11"/>
        <v>1</v>
      </c>
      <c r="D52" s="64">
        <f t="shared" si="12"/>
        <v>1</v>
      </c>
      <c r="E52" s="3">
        <f t="shared" si="13"/>
        <v>0</v>
      </c>
      <c r="F52" s="3">
        <f t="shared" si="14"/>
        <v>0</v>
      </c>
      <c r="G52" s="3">
        <f t="shared" si="15"/>
        <v>1</v>
      </c>
      <c r="H52" s="156">
        <f t="shared" si="16"/>
        <v>1</v>
      </c>
      <c r="I52" s="155">
        <f t="shared" si="17"/>
        <v>0</v>
      </c>
      <c r="J52" s="95">
        <f t="shared" si="18"/>
        <v>0</v>
      </c>
      <c r="K52" s="155">
        <f t="shared" si="19"/>
        <v>1</v>
      </c>
      <c r="R52" s="87" t="s">
        <v>11</v>
      </c>
      <c r="S52" s="87" t="s">
        <v>223</v>
      </c>
      <c r="T52" s="87">
        <v>19</v>
      </c>
    </row>
    <row r="53" spans="1:20" x14ac:dyDescent="0.25">
      <c r="A53" s="62" t="s">
        <v>11</v>
      </c>
      <c r="B53" s="62" t="s">
        <v>223</v>
      </c>
      <c r="C53" s="72">
        <f t="shared" si="11"/>
        <v>19</v>
      </c>
      <c r="D53" s="64">
        <f t="shared" si="12"/>
        <v>1</v>
      </c>
      <c r="E53" s="3">
        <f t="shared" si="13"/>
        <v>1</v>
      </c>
      <c r="F53" s="3">
        <f t="shared" si="14"/>
        <v>0</v>
      </c>
      <c r="G53" s="3">
        <f t="shared" si="15"/>
        <v>2</v>
      </c>
      <c r="H53" s="156">
        <f t="shared" si="16"/>
        <v>2</v>
      </c>
      <c r="I53" s="155">
        <f t="shared" si="17"/>
        <v>2</v>
      </c>
      <c r="J53" s="95">
        <f t="shared" si="18"/>
        <v>1</v>
      </c>
      <c r="K53" s="155">
        <f t="shared" si="19"/>
        <v>0</v>
      </c>
      <c r="S53" s="87" t="s">
        <v>224</v>
      </c>
      <c r="T53" s="87">
        <v>10</v>
      </c>
    </row>
    <row r="54" spans="1:20" x14ac:dyDescent="0.25">
      <c r="A54" s="62" t="s">
        <v>11</v>
      </c>
      <c r="B54" s="62" t="s">
        <v>224</v>
      </c>
      <c r="C54" s="72">
        <f t="shared" si="11"/>
        <v>10</v>
      </c>
      <c r="D54" s="64">
        <f t="shared" si="12"/>
        <v>1</v>
      </c>
      <c r="E54" s="3">
        <f t="shared" si="13"/>
        <v>0</v>
      </c>
      <c r="F54" s="3">
        <f t="shared" si="14"/>
        <v>0</v>
      </c>
      <c r="G54" s="3">
        <f t="shared" si="15"/>
        <v>1</v>
      </c>
      <c r="H54" s="156">
        <f t="shared" si="16"/>
        <v>1</v>
      </c>
      <c r="I54" s="155">
        <f t="shared" si="17"/>
        <v>1</v>
      </c>
      <c r="J54" s="95">
        <f t="shared" si="18"/>
        <v>1</v>
      </c>
      <c r="K54" s="155">
        <f t="shared" si="19"/>
        <v>0</v>
      </c>
      <c r="S54" s="87" t="s">
        <v>225</v>
      </c>
      <c r="T54" s="87">
        <v>15</v>
      </c>
    </row>
    <row r="55" spans="1:20" x14ac:dyDescent="0.25">
      <c r="A55" s="62" t="s">
        <v>11</v>
      </c>
      <c r="B55" s="62" t="s">
        <v>225</v>
      </c>
      <c r="C55" s="72">
        <f t="shared" si="11"/>
        <v>15</v>
      </c>
      <c r="D55" s="64">
        <f t="shared" si="12"/>
        <v>1</v>
      </c>
      <c r="E55" s="3">
        <f t="shared" si="13"/>
        <v>1</v>
      </c>
      <c r="F55" s="3">
        <f t="shared" si="14"/>
        <v>0</v>
      </c>
      <c r="G55" s="3">
        <f t="shared" si="15"/>
        <v>2</v>
      </c>
      <c r="H55" s="156">
        <f t="shared" si="16"/>
        <v>2</v>
      </c>
      <c r="I55" s="155">
        <f t="shared" si="17"/>
        <v>2</v>
      </c>
      <c r="J55" s="95">
        <f t="shared" si="18"/>
        <v>1</v>
      </c>
      <c r="K55" s="155">
        <f t="shared" si="19"/>
        <v>0</v>
      </c>
      <c r="S55" s="87" t="s">
        <v>226</v>
      </c>
      <c r="T55" s="87">
        <v>3</v>
      </c>
    </row>
    <row r="56" spans="1:20" x14ac:dyDescent="0.25">
      <c r="A56" s="62" t="s">
        <v>11</v>
      </c>
      <c r="B56" s="62" t="s">
        <v>226</v>
      </c>
      <c r="C56" s="72">
        <f t="shared" si="11"/>
        <v>3</v>
      </c>
      <c r="D56" s="64">
        <f t="shared" si="12"/>
        <v>1</v>
      </c>
      <c r="E56" s="3">
        <f t="shared" si="13"/>
        <v>0</v>
      </c>
      <c r="F56" s="3">
        <f t="shared" si="14"/>
        <v>0</v>
      </c>
      <c r="G56" s="3">
        <f t="shared" si="15"/>
        <v>1</v>
      </c>
      <c r="H56" s="156">
        <f t="shared" si="16"/>
        <v>1</v>
      </c>
      <c r="I56" s="155">
        <f t="shared" si="17"/>
        <v>0</v>
      </c>
      <c r="J56" s="95">
        <f t="shared" si="18"/>
        <v>0</v>
      </c>
      <c r="K56" s="155">
        <f t="shared" si="19"/>
        <v>1</v>
      </c>
      <c r="S56" s="87" t="s">
        <v>227</v>
      </c>
      <c r="T56" s="87">
        <v>21</v>
      </c>
    </row>
    <row r="57" spans="1:20" x14ac:dyDescent="0.25">
      <c r="A57" s="62" t="s">
        <v>11</v>
      </c>
      <c r="B57" s="62" t="s">
        <v>227</v>
      </c>
      <c r="C57" s="72">
        <f t="shared" si="11"/>
        <v>21</v>
      </c>
      <c r="D57" s="64">
        <f t="shared" si="12"/>
        <v>2</v>
      </c>
      <c r="E57" s="3">
        <f t="shared" si="13"/>
        <v>1</v>
      </c>
      <c r="F57" s="3">
        <f t="shared" si="14"/>
        <v>0</v>
      </c>
      <c r="G57" s="3">
        <f t="shared" si="15"/>
        <v>3</v>
      </c>
      <c r="H57" s="156">
        <f t="shared" si="16"/>
        <v>3</v>
      </c>
      <c r="I57" s="155">
        <f t="shared" si="17"/>
        <v>2</v>
      </c>
      <c r="J57" s="95">
        <f t="shared" si="18"/>
        <v>1</v>
      </c>
      <c r="K57" s="155">
        <f t="shared" si="19"/>
        <v>1</v>
      </c>
      <c r="S57" s="87" t="s">
        <v>228</v>
      </c>
      <c r="T57" s="87">
        <v>24</v>
      </c>
    </row>
    <row r="58" spans="1:20" x14ac:dyDescent="0.25">
      <c r="A58" s="62" t="s">
        <v>11</v>
      </c>
      <c r="B58" s="62" t="s">
        <v>228</v>
      </c>
      <c r="C58" s="72">
        <f t="shared" si="11"/>
        <v>24</v>
      </c>
      <c r="D58" s="64">
        <f t="shared" si="12"/>
        <v>2</v>
      </c>
      <c r="E58" s="3">
        <f t="shared" si="13"/>
        <v>1</v>
      </c>
      <c r="F58" s="3">
        <f t="shared" si="14"/>
        <v>0</v>
      </c>
      <c r="G58" s="3">
        <f t="shared" si="15"/>
        <v>3</v>
      </c>
      <c r="H58" s="156">
        <f t="shared" si="16"/>
        <v>3</v>
      </c>
      <c r="I58" s="155">
        <f t="shared" si="17"/>
        <v>2</v>
      </c>
      <c r="J58" s="95">
        <f t="shared" si="18"/>
        <v>1</v>
      </c>
      <c r="K58" s="155">
        <f t="shared" si="19"/>
        <v>1</v>
      </c>
      <c r="S58" s="87" t="s">
        <v>229</v>
      </c>
      <c r="T58" s="87">
        <v>14</v>
      </c>
    </row>
    <row r="59" spans="1:20" x14ac:dyDescent="0.25">
      <c r="A59" s="62" t="s">
        <v>11</v>
      </c>
      <c r="B59" s="62" t="s">
        <v>229</v>
      </c>
      <c r="C59" s="72">
        <f t="shared" si="11"/>
        <v>14</v>
      </c>
      <c r="D59" s="64">
        <f t="shared" si="12"/>
        <v>2</v>
      </c>
      <c r="E59" s="3">
        <f t="shared" si="13"/>
        <v>0</v>
      </c>
      <c r="F59" s="3">
        <f t="shared" si="14"/>
        <v>0</v>
      </c>
      <c r="G59" s="3">
        <f t="shared" si="15"/>
        <v>2</v>
      </c>
      <c r="H59" s="156">
        <f t="shared" si="16"/>
        <v>2</v>
      </c>
      <c r="I59" s="155">
        <f t="shared" si="17"/>
        <v>1</v>
      </c>
      <c r="J59" s="95">
        <f t="shared" si="18"/>
        <v>1</v>
      </c>
      <c r="K59" s="155">
        <f t="shared" si="19"/>
        <v>1</v>
      </c>
      <c r="S59" s="87" t="s">
        <v>230</v>
      </c>
      <c r="T59" s="87">
        <v>10</v>
      </c>
    </row>
    <row r="60" spans="1:20" x14ac:dyDescent="0.25">
      <c r="A60" s="62" t="s">
        <v>11</v>
      </c>
      <c r="B60" s="62" t="s">
        <v>230</v>
      </c>
      <c r="C60" s="72">
        <f t="shared" si="11"/>
        <v>10</v>
      </c>
      <c r="D60" s="64">
        <f t="shared" si="12"/>
        <v>1</v>
      </c>
      <c r="E60" s="3">
        <f t="shared" si="13"/>
        <v>0</v>
      </c>
      <c r="F60" s="3">
        <f t="shared" si="14"/>
        <v>0</v>
      </c>
      <c r="G60" s="3">
        <f t="shared" si="15"/>
        <v>1</v>
      </c>
      <c r="H60" s="156">
        <f t="shared" si="16"/>
        <v>1</v>
      </c>
      <c r="I60" s="155">
        <f t="shared" si="17"/>
        <v>1</v>
      </c>
      <c r="J60" s="95">
        <f t="shared" si="18"/>
        <v>1</v>
      </c>
      <c r="K60" s="155">
        <f t="shared" si="19"/>
        <v>0</v>
      </c>
      <c r="R60" s="87" t="s">
        <v>303</v>
      </c>
      <c r="T60" s="87">
        <v>116</v>
      </c>
    </row>
    <row r="61" spans="1:20" x14ac:dyDescent="0.25">
      <c r="A61" s="62" t="s">
        <v>12</v>
      </c>
      <c r="B61" s="62" t="s">
        <v>231</v>
      </c>
      <c r="C61" s="72">
        <f t="shared" si="11"/>
        <v>4</v>
      </c>
      <c r="D61" s="64">
        <f t="shared" si="12"/>
        <v>1</v>
      </c>
      <c r="E61" s="3">
        <f t="shared" si="13"/>
        <v>0</v>
      </c>
      <c r="F61" s="3">
        <f t="shared" si="14"/>
        <v>0</v>
      </c>
      <c r="G61" s="3">
        <f t="shared" si="15"/>
        <v>1</v>
      </c>
      <c r="H61" s="156">
        <f t="shared" si="16"/>
        <v>1</v>
      </c>
      <c r="I61" s="155">
        <f t="shared" si="17"/>
        <v>0</v>
      </c>
      <c r="J61" s="95">
        <f t="shared" si="18"/>
        <v>0</v>
      </c>
      <c r="K61" s="155">
        <f t="shared" si="19"/>
        <v>1</v>
      </c>
      <c r="R61" s="87" t="s">
        <v>12</v>
      </c>
      <c r="S61" s="87" t="s">
        <v>231</v>
      </c>
      <c r="T61" s="87">
        <v>4</v>
      </c>
    </row>
    <row r="62" spans="1:20" x14ac:dyDescent="0.25">
      <c r="A62" s="62" t="s">
        <v>12</v>
      </c>
      <c r="B62" s="62" t="s">
        <v>232</v>
      </c>
      <c r="C62" s="72">
        <f t="shared" si="11"/>
        <v>1</v>
      </c>
      <c r="D62" s="64">
        <f t="shared" si="12"/>
        <v>1</v>
      </c>
      <c r="E62" s="3">
        <f t="shared" si="13"/>
        <v>0</v>
      </c>
      <c r="F62" s="3">
        <f t="shared" si="14"/>
        <v>0</v>
      </c>
      <c r="G62" s="3">
        <f t="shared" si="15"/>
        <v>1</v>
      </c>
      <c r="H62" s="156">
        <f t="shared" si="16"/>
        <v>1</v>
      </c>
      <c r="I62" s="155">
        <f t="shared" si="17"/>
        <v>0</v>
      </c>
      <c r="J62" s="95">
        <f t="shared" si="18"/>
        <v>0</v>
      </c>
      <c r="K62" s="155">
        <f t="shared" si="19"/>
        <v>1</v>
      </c>
      <c r="S62" s="87" t="s">
        <v>232</v>
      </c>
      <c r="T62" s="87">
        <v>1</v>
      </c>
    </row>
    <row r="63" spans="1:20" x14ac:dyDescent="0.25">
      <c r="A63" s="62" t="s">
        <v>12</v>
      </c>
      <c r="B63" s="62" t="s">
        <v>233</v>
      </c>
      <c r="C63" s="72">
        <f t="shared" si="11"/>
        <v>16</v>
      </c>
      <c r="D63" s="64">
        <f t="shared" si="12"/>
        <v>1</v>
      </c>
      <c r="E63" s="3">
        <f t="shared" si="13"/>
        <v>1</v>
      </c>
      <c r="F63" s="3">
        <f t="shared" si="14"/>
        <v>0</v>
      </c>
      <c r="G63" s="3">
        <f t="shared" si="15"/>
        <v>2</v>
      </c>
      <c r="H63" s="156">
        <f t="shared" si="16"/>
        <v>2</v>
      </c>
      <c r="I63" s="155">
        <f t="shared" si="17"/>
        <v>2</v>
      </c>
      <c r="J63" s="95">
        <f t="shared" si="18"/>
        <v>1</v>
      </c>
      <c r="K63" s="155">
        <f t="shared" si="19"/>
        <v>0</v>
      </c>
      <c r="S63" s="87" t="s">
        <v>233</v>
      </c>
      <c r="T63" s="87">
        <v>16</v>
      </c>
    </row>
    <row r="64" spans="1:20" x14ac:dyDescent="0.25">
      <c r="A64" s="62" t="s">
        <v>12</v>
      </c>
      <c r="B64" s="62" t="s">
        <v>234</v>
      </c>
      <c r="C64" s="72">
        <f t="shared" si="11"/>
        <v>1</v>
      </c>
      <c r="D64" s="64">
        <f t="shared" si="12"/>
        <v>1</v>
      </c>
      <c r="E64" s="3">
        <f t="shared" si="13"/>
        <v>0</v>
      </c>
      <c r="F64" s="3">
        <f t="shared" si="14"/>
        <v>0</v>
      </c>
      <c r="G64" s="3">
        <f t="shared" si="15"/>
        <v>1</v>
      </c>
      <c r="H64" s="156">
        <f t="shared" si="16"/>
        <v>1</v>
      </c>
      <c r="I64" s="155">
        <f t="shared" si="17"/>
        <v>0</v>
      </c>
      <c r="J64" s="95">
        <f t="shared" si="18"/>
        <v>0</v>
      </c>
      <c r="K64" s="155">
        <f t="shared" si="19"/>
        <v>1</v>
      </c>
      <c r="S64" s="87" t="s">
        <v>234</v>
      </c>
      <c r="T64" s="87">
        <v>1</v>
      </c>
    </row>
    <row r="65" spans="1:20" x14ac:dyDescent="0.25">
      <c r="A65" s="62" t="s">
        <v>12</v>
      </c>
      <c r="B65" s="62" t="s">
        <v>235</v>
      </c>
      <c r="C65" s="72">
        <f t="shared" si="11"/>
        <v>1</v>
      </c>
      <c r="D65" s="64">
        <f t="shared" si="12"/>
        <v>1</v>
      </c>
      <c r="E65" s="3">
        <f t="shared" si="13"/>
        <v>0</v>
      </c>
      <c r="F65" s="3">
        <f t="shared" si="14"/>
        <v>0</v>
      </c>
      <c r="G65" s="3">
        <f t="shared" si="15"/>
        <v>1</v>
      </c>
      <c r="H65" s="156">
        <f t="shared" si="16"/>
        <v>1</v>
      </c>
      <c r="I65" s="155">
        <f t="shared" si="17"/>
        <v>0</v>
      </c>
      <c r="J65" s="95">
        <f t="shared" si="18"/>
        <v>0</v>
      </c>
      <c r="K65" s="155">
        <f t="shared" si="19"/>
        <v>1</v>
      </c>
      <c r="S65" s="87" t="s">
        <v>235</v>
      </c>
      <c r="T65" s="87">
        <v>1</v>
      </c>
    </row>
    <row r="66" spans="1:20" x14ac:dyDescent="0.25">
      <c r="A66" s="62" t="s">
        <v>13</v>
      </c>
      <c r="B66" s="62" t="s">
        <v>236</v>
      </c>
      <c r="C66" s="72">
        <f t="shared" si="11"/>
        <v>0</v>
      </c>
      <c r="D66" s="64">
        <f t="shared" si="12"/>
        <v>0</v>
      </c>
      <c r="E66" s="3">
        <f t="shared" si="13"/>
        <v>0</v>
      </c>
      <c r="F66" s="3">
        <f t="shared" si="14"/>
        <v>0</v>
      </c>
      <c r="G66" s="3">
        <f t="shared" si="15"/>
        <v>0</v>
      </c>
      <c r="H66" s="156">
        <f t="shared" si="16"/>
        <v>0</v>
      </c>
      <c r="I66" s="155">
        <f t="shared" si="17"/>
        <v>0</v>
      </c>
      <c r="J66" s="95">
        <f t="shared" si="18"/>
        <v>0</v>
      </c>
      <c r="K66" s="155">
        <f t="shared" si="19"/>
        <v>0</v>
      </c>
      <c r="R66" s="87" t="s">
        <v>304</v>
      </c>
      <c r="T66" s="87">
        <v>23</v>
      </c>
    </row>
    <row r="67" spans="1:20" x14ac:dyDescent="0.25">
      <c r="A67" s="62" t="s">
        <v>13</v>
      </c>
      <c r="B67" s="62" t="s">
        <v>237</v>
      </c>
      <c r="C67" s="72">
        <f t="shared" si="11"/>
        <v>4</v>
      </c>
      <c r="D67" s="64">
        <f t="shared" si="12"/>
        <v>1</v>
      </c>
      <c r="E67" s="3">
        <f t="shared" si="13"/>
        <v>0</v>
      </c>
      <c r="F67" s="3">
        <f t="shared" si="14"/>
        <v>0</v>
      </c>
      <c r="G67" s="3">
        <f t="shared" si="15"/>
        <v>1</v>
      </c>
      <c r="H67" s="156">
        <f t="shared" si="16"/>
        <v>1</v>
      </c>
      <c r="I67" s="155">
        <f t="shared" si="17"/>
        <v>0</v>
      </c>
      <c r="J67" s="95">
        <f t="shared" si="18"/>
        <v>0</v>
      </c>
      <c r="K67" s="155">
        <f t="shared" si="19"/>
        <v>1</v>
      </c>
      <c r="R67" s="87" t="s">
        <v>13</v>
      </c>
      <c r="S67" s="87" t="s">
        <v>237</v>
      </c>
      <c r="T67" s="87">
        <v>4</v>
      </c>
    </row>
    <row r="68" spans="1:20" x14ac:dyDescent="0.25">
      <c r="A68" s="62" t="s">
        <v>13</v>
      </c>
      <c r="B68" s="62" t="s">
        <v>238</v>
      </c>
      <c r="C68" s="72">
        <f t="shared" si="11"/>
        <v>3</v>
      </c>
      <c r="D68" s="64">
        <f t="shared" si="12"/>
        <v>1</v>
      </c>
      <c r="E68" s="3">
        <f t="shared" si="13"/>
        <v>0</v>
      </c>
      <c r="F68" s="3">
        <f t="shared" si="14"/>
        <v>0</v>
      </c>
      <c r="G68" s="3">
        <f t="shared" si="15"/>
        <v>1</v>
      </c>
      <c r="H68" s="156">
        <f t="shared" si="16"/>
        <v>1</v>
      </c>
      <c r="I68" s="155">
        <f t="shared" si="17"/>
        <v>0</v>
      </c>
      <c r="J68" s="95">
        <f t="shared" si="18"/>
        <v>0</v>
      </c>
      <c r="K68" s="155">
        <f t="shared" si="19"/>
        <v>1</v>
      </c>
      <c r="S68" s="87" t="s">
        <v>238</v>
      </c>
      <c r="T68" s="87">
        <v>3</v>
      </c>
    </row>
    <row r="69" spans="1:20" x14ac:dyDescent="0.25">
      <c r="A69" s="62" t="s">
        <v>13</v>
      </c>
      <c r="B69" s="62" t="s">
        <v>239</v>
      </c>
      <c r="C69" s="72">
        <f t="shared" si="11"/>
        <v>1</v>
      </c>
      <c r="D69" s="64">
        <f t="shared" si="12"/>
        <v>1</v>
      </c>
      <c r="E69" s="3">
        <f t="shared" si="13"/>
        <v>0</v>
      </c>
      <c r="F69" s="3">
        <f t="shared" si="14"/>
        <v>0</v>
      </c>
      <c r="G69" s="3">
        <f t="shared" si="15"/>
        <v>1</v>
      </c>
      <c r="H69" s="156">
        <f t="shared" si="16"/>
        <v>1</v>
      </c>
      <c r="I69" s="155">
        <f t="shared" si="17"/>
        <v>0</v>
      </c>
      <c r="J69" s="95">
        <f t="shared" si="18"/>
        <v>0</v>
      </c>
      <c r="K69" s="155">
        <f t="shared" si="19"/>
        <v>1</v>
      </c>
      <c r="S69" s="87" t="s">
        <v>239</v>
      </c>
      <c r="T69" s="87">
        <v>1</v>
      </c>
    </row>
    <row r="70" spans="1:20" x14ac:dyDescent="0.25">
      <c r="A70" s="62" t="s">
        <v>14</v>
      </c>
      <c r="B70" s="62" t="s">
        <v>293</v>
      </c>
      <c r="C70" s="72">
        <f t="shared" si="11"/>
        <v>1</v>
      </c>
      <c r="D70" s="64">
        <f t="shared" si="12"/>
        <v>1</v>
      </c>
      <c r="E70" s="3">
        <f t="shared" si="13"/>
        <v>0</v>
      </c>
      <c r="F70" s="3">
        <f t="shared" si="14"/>
        <v>0</v>
      </c>
      <c r="G70" s="3">
        <f t="shared" si="15"/>
        <v>1</v>
      </c>
      <c r="H70" s="156">
        <f t="shared" si="16"/>
        <v>1</v>
      </c>
      <c r="I70" s="155">
        <f t="shared" si="17"/>
        <v>0</v>
      </c>
      <c r="J70" s="95">
        <f t="shared" si="18"/>
        <v>0</v>
      </c>
      <c r="K70" s="155">
        <f t="shared" si="19"/>
        <v>1</v>
      </c>
      <c r="R70" s="87" t="s">
        <v>305</v>
      </c>
      <c r="T70" s="87">
        <v>8</v>
      </c>
    </row>
    <row r="71" spans="1:20" x14ac:dyDescent="0.25">
      <c r="A71" s="62" t="s">
        <v>14</v>
      </c>
      <c r="B71" s="62" t="s">
        <v>294</v>
      </c>
      <c r="C71" s="72">
        <f t="shared" si="11"/>
        <v>0</v>
      </c>
      <c r="D71" s="64">
        <f t="shared" si="12"/>
        <v>0</v>
      </c>
      <c r="E71" s="3">
        <f t="shared" si="13"/>
        <v>0</v>
      </c>
      <c r="F71" s="3">
        <f t="shared" si="14"/>
        <v>0</v>
      </c>
      <c r="G71" s="3">
        <f t="shared" si="15"/>
        <v>0</v>
      </c>
      <c r="H71" s="156">
        <f t="shared" si="16"/>
        <v>0</v>
      </c>
      <c r="I71" s="155">
        <f t="shared" si="17"/>
        <v>0</v>
      </c>
      <c r="J71" s="95">
        <f t="shared" si="18"/>
        <v>0</v>
      </c>
      <c r="K71" s="155">
        <f t="shared" si="19"/>
        <v>0</v>
      </c>
      <c r="R71" s="87" t="s">
        <v>14</v>
      </c>
      <c r="S71" s="87" t="s">
        <v>293</v>
      </c>
      <c r="T71" s="87">
        <v>1</v>
      </c>
    </row>
    <row r="72" spans="1:20" x14ac:dyDescent="0.25">
      <c r="A72" s="62" t="s">
        <v>14</v>
      </c>
      <c r="B72" s="62" t="s">
        <v>240</v>
      </c>
      <c r="C72" s="72">
        <f t="shared" si="11"/>
        <v>23</v>
      </c>
      <c r="D72" s="64">
        <f t="shared" si="12"/>
        <v>2</v>
      </c>
      <c r="E72" s="3">
        <f t="shared" si="13"/>
        <v>1</v>
      </c>
      <c r="F72" s="3">
        <f t="shared" si="14"/>
        <v>0</v>
      </c>
      <c r="G72" s="3">
        <f t="shared" si="15"/>
        <v>3</v>
      </c>
      <c r="H72" s="156">
        <f t="shared" si="16"/>
        <v>3</v>
      </c>
      <c r="I72" s="155">
        <f t="shared" si="17"/>
        <v>2</v>
      </c>
      <c r="J72" s="95">
        <f t="shared" si="18"/>
        <v>1</v>
      </c>
      <c r="K72" s="155">
        <f t="shared" si="19"/>
        <v>1</v>
      </c>
      <c r="S72" s="87" t="s">
        <v>240</v>
      </c>
      <c r="T72" s="87">
        <v>23</v>
      </c>
    </row>
    <row r="73" spans="1:20" x14ac:dyDescent="0.25">
      <c r="A73" s="62" t="s">
        <v>14</v>
      </c>
      <c r="B73" s="62" t="s">
        <v>241</v>
      </c>
      <c r="C73" s="72">
        <f t="shared" si="11"/>
        <v>23</v>
      </c>
      <c r="D73" s="64">
        <f t="shared" si="12"/>
        <v>2</v>
      </c>
      <c r="E73" s="3">
        <f t="shared" si="13"/>
        <v>1</v>
      </c>
      <c r="F73" s="3">
        <f t="shared" si="14"/>
        <v>0</v>
      </c>
      <c r="G73" s="3">
        <f t="shared" si="15"/>
        <v>3</v>
      </c>
      <c r="H73" s="156">
        <f t="shared" si="16"/>
        <v>3</v>
      </c>
      <c r="I73" s="155">
        <f t="shared" si="17"/>
        <v>2</v>
      </c>
      <c r="J73" s="95">
        <f t="shared" si="18"/>
        <v>1</v>
      </c>
      <c r="K73" s="155">
        <f t="shared" si="19"/>
        <v>1</v>
      </c>
      <c r="S73" s="87" t="s">
        <v>241</v>
      </c>
      <c r="T73" s="87">
        <v>23</v>
      </c>
    </row>
    <row r="74" spans="1:20" x14ac:dyDescent="0.25">
      <c r="A74" s="62" t="s">
        <v>14</v>
      </c>
      <c r="B74" s="62" t="s">
        <v>242</v>
      </c>
      <c r="C74" s="72">
        <f t="shared" si="11"/>
        <v>15</v>
      </c>
      <c r="D74" s="64">
        <f t="shared" si="12"/>
        <v>1</v>
      </c>
      <c r="E74" s="3">
        <f t="shared" si="13"/>
        <v>1</v>
      </c>
      <c r="F74" s="3">
        <f t="shared" si="14"/>
        <v>0</v>
      </c>
      <c r="G74" s="3">
        <f t="shared" si="15"/>
        <v>2</v>
      </c>
      <c r="H74" s="156">
        <f t="shared" si="16"/>
        <v>2</v>
      </c>
      <c r="I74" s="155">
        <f t="shared" si="17"/>
        <v>2</v>
      </c>
      <c r="J74" s="95">
        <f t="shared" si="18"/>
        <v>1</v>
      </c>
      <c r="K74" s="155">
        <f t="shared" si="19"/>
        <v>0</v>
      </c>
      <c r="S74" s="87" t="s">
        <v>242</v>
      </c>
      <c r="T74" s="87">
        <v>15</v>
      </c>
    </row>
    <row r="75" spans="1:20" x14ac:dyDescent="0.25">
      <c r="A75" s="62" t="s">
        <v>14</v>
      </c>
      <c r="B75" s="62" t="s">
        <v>243</v>
      </c>
      <c r="C75" s="72">
        <f t="shared" si="11"/>
        <v>11</v>
      </c>
      <c r="D75" s="64">
        <f t="shared" si="12"/>
        <v>2</v>
      </c>
      <c r="E75" s="3">
        <f t="shared" si="13"/>
        <v>0</v>
      </c>
      <c r="F75" s="3">
        <f t="shared" si="14"/>
        <v>0</v>
      </c>
      <c r="G75" s="3">
        <f t="shared" si="15"/>
        <v>2</v>
      </c>
      <c r="H75" s="156">
        <f t="shared" si="16"/>
        <v>2</v>
      </c>
      <c r="I75" s="155">
        <f t="shared" si="17"/>
        <v>1</v>
      </c>
      <c r="J75" s="95">
        <f t="shared" si="18"/>
        <v>1</v>
      </c>
      <c r="K75" s="155">
        <f t="shared" si="19"/>
        <v>1</v>
      </c>
      <c r="S75" s="87" t="s">
        <v>243</v>
      </c>
      <c r="T75" s="87">
        <v>11</v>
      </c>
    </row>
    <row r="76" spans="1:20" x14ac:dyDescent="0.25">
      <c r="A76" s="62" t="s">
        <v>14</v>
      </c>
      <c r="B76" s="62" t="s">
        <v>244</v>
      </c>
      <c r="C76" s="72">
        <f t="shared" si="11"/>
        <v>9</v>
      </c>
      <c r="D76" s="64">
        <f t="shared" si="12"/>
        <v>1</v>
      </c>
      <c r="E76" s="3">
        <f t="shared" si="13"/>
        <v>0</v>
      </c>
      <c r="F76" s="3">
        <f t="shared" si="14"/>
        <v>0</v>
      </c>
      <c r="G76" s="3">
        <f t="shared" si="15"/>
        <v>1</v>
      </c>
      <c r="H76" s="156">
        <f t="shared" si="16"/>
        <v>1</v>
      </c>
      <c r="I76" s="155">
        <f t="shared" si="17"/>
        <v>1</v>
      </c>
      <c r="J76" s="95">
        <f t="shared" si="18"/>
        <v>1</v>
      </c>
      <c r="K76" s="155">
        <f t="shared" si="19"/>
        <v>0</v>
      </c>
      <c r="S76" s="87" t="s">
        <v>244</v>
      </c>
      <c r="T76" s="87">
        <v>9</v>
      </c>
    </row>
    <row r="77" spans="1:20" x14ac:dyDescent="0.25">
      <c r="A77" s="62" t="s">
        <v>14</v>
      </c>
      <c r="B77" s="62" t="s">
        <v>245</v>
      </c>
      <c r="C77" s="72">
        <f t="shared" si="11"/>
        <v>7</v>
      </c>
      <c r="D77" s="64">
        <f t="shared" si="12"/>
        <v>1</v>
      </c>
      <c r="E77" s="3">
        <f t="shared" si="13"/>
        <v>0</v>
      </c>
      <c r="F77" s="3">
        <f t="shared" si="14"/>
        <v>0</v>
      </c>
      <c r="G77" s="3">
        <f t="shared" si="15"/>
        <v>1</v>
      </c>
      <c r="H77" s="156">
        <f t="shared" si="16"/>
        <v>1</v>
      </c>
      <c r="I77" s="155">
        <f t="shared" si="17"/>
        <v>0</v>
      </c>
      <c r="J77" s="95">
        <f t="shared" si="18"/>
        <v>0</v>
      </c>
      <c r="K77" s="155">
        <f t="shared" si="19"/>
        <v>1</v>
      </c>
      <c r="S77" s="87" t="s">
        <v>245</v>
      </c>
      <c r="T77" s="87">
        <v>7</v>
      </c>
    </row>
    <row r="78" spans="1:20" x14ac:dyDescent="0.25">
      <c r="A78" s="62" t="s">
        <v>14</v>
      </c>
      <c r="B78" s="62" t="s">
        <v>246</v>
      </c>
      <c r="C78" s="72">
        <f t="shared" si="11"/>
        <v>11</v>
      </c>
      <c r="D78" s="64">
        <f t="shared" si="12"/>
        <v>2</v>
      </c>
      <c r="E78" s="3">
        <f t="shared" si="13"/>
        <v>0</v>
      </c>
      <c r="F78" s="3">
        <f t="shared" si="14"/>
        <v>0</v>
      </c>
      <c r="G78" s="3">
        <f t="shared" si="15"/>
        <v>2</v>
      </c>
      <c r="H78" s="156">
        <f t="shared" si="16"/>
        <v>2</v>
      </c>
      <c r="I78" s="155">
        <f t="shared" si="17"/>
        <v>1</v>
      </c>
      <c r="J78" s="95">
        <f t="shared" si="18"/>
        <v>1</v>
      </c>
      <c r="K78" s="155">
        <f t="shared" si="19"/>
        <v>1</v>
      </c>
      <c r="S78" s="87" t="s">
        <v>246</v>
      </c>
      <c r="T78" s="87">
        <v>11</v>
      </c>
    </row>
    <row r="79" spans="1:20" x14ac:dyDescent="0.25">
      <c r="A79" s="62" t="s">
        <v>14</v>
      </c>
      <c r="B79" s="62" t="s">
        <v>247</v>
      </c>
      <c r="C79" s="72">
        <f t="shared" si="11"/>
        <v>32</v>
      </c>
      <c r="D79" s="64">
        <f t="shared" si="12"/>
        <v>3</v>
      </c>
      <c r="E79" s="3">
        <f t="shared" si="13"/>
        <v>1</v>
      </c>
      <c r="F79" s="3">
        <f t="shared" si="14"/>
        <v>0</v>
      </c>
      <c r="G79" s="3">
        <f t="shared" si="15"/>
        <v>4</v>
      </c>
      <c r="H79" s="156">
        <f t="shared" si="16"/>
        <v>4</v>
      </c>
      <c r="I79" s="155">
        <f t="shared" si="17"/>
        <v>3</v>
      </c>
      <c r="J79" s="95">
        <f t="shared" si="18"/>
        <v>2</v>
      </c>
      <c r="K79" s="155">
        <f t="shared" si="19"/>
        <v>1</v>
      </c>
      <c r="S79" s="87" t="s">
        <v>247</v>
      </c>
      <c r="T79" s="87">
        <v>32</v>
      </c>
    </row>
    <row r="80" spans="1:20" x14ac:dyDescent="0.25">
      <c r="A80" s="62" t="s">
        <v>14</v>
      </c>
      <c r="B80" s="62" t="s">
        <v>248</v>
      </c>
      <c r="C80" s="72">
        <f t="shared" si="11"/>
        <v>6</v>
      </c>
      <c r="D80" s="64">
        <f t="shared" si="12"/>
        <v>1</v>
      </c>
      <c r="E80" s="3">
        <f t="shared" si="13"/>
        <v>0</v>
      </c>
      <c r="F80" s="3">
        <f t="shared" si="14"/>
        <v>0</v>
      </c>
      <c r="G80" s="3">
        <f t="shared" si="15"/>
        <v>1</v>
      </c>
      <c r="H80" s="156">
        <f t="shared" si="16"/>
        <v>1</v>
      </c>
      <c r="I80" s="155">
        <f t="shared" si="17"/>
        <v>0</v>
      </c>
      <c r="J80" s="95">
        <f t="shared" si="18"/>
        <v>0</v>
      </c>
      <c r="K80" s="155">
        <f t="shared" si="19"/>
        <v>1</v>
      </c>
      <c r="S80" s="87" t="s">
        <v>248</v>
      </c>
      <c r="T80" s="87">
        <v>6</v>
      </c>
    </row>
    <row r="81" spans="1:20" x14ac:dyDescent="0.25">
      <c r="A81" s="62" t="s">
        <v>14</v>
      </c>
      <c r="B81" s="62" t="s">
        <v>249</v>
      </c>
      <c r="C81" s="72">
        <f t="shared" si="11"/>
        <v>7</v>
      </c>
      <c r="D81" s="64">
        <f t="shared" si="12"/>
        <v>1</v>
      </c>
      <c r="E81" s="3">
        <f t="shared" si="13"/>
        <v>0</v>
      </c>
      <c r="F81" s="3">
        <f t="shared" si="14"/>
        <v>0</v>
      </c>
      <c r="G81" s="3">
        <f t="shared" si="15"/>
        <v>1</v>
      </c>
      <c r="H81" s="156">
        <f t="shared" si="16"/>
        <v>1</v>
      </c>
      <c r="I81" s="155">
        <f t="shared" si="17"/>
        <v>0</v>
      </c>
      <c r="J81" s="95">
        <f t="shared" si="18"/>
        <v>0</v>
      </c>
      <c r="K81" s="155">
        <f t="shared" si="19"/>
        <v>1</v>
      </c>
      <c r="S81" s="87" t="s">
        <v>249</v>
      </c>
      <c r="T81" s="87">
        <v>7</v>
      </c>
    </row>
    <row r="82" spans="1:20" x14ac:dyDescent="0.25">
      <c r="A82" s="62" t="s">
        <v>14</v>
      </c>
      <c r="B82" s="62" t="s">
        <v>250</v>
      </c>
      <c r="C82" s="72">
        <f t="shared" si="11"/>
        <v>4</v>
      </c>
      <c r="D82" s="64">
        <f t="shared" si="12"/>
        <v>1</v>
      </c>
      <c r="E82" s="3">
        <f t="shared" si="13"/>
        <v>0</v>
      </c>
      <c r="F82" s="3">
        <f t="shared" si="14"/>
        <v>0</v>
      </c>
      <c r="G82" s="3">
        <f t="shared" si="15"/>
        <v>1</v>
      </c>
      <c r="H82" s="156">
        <f t="shared" si="16"/>
        <v>1</v>
      </c>
      <c r="I82" s="155">
        <f t="shared" si="17"/>
        <v>0</v>
      </c>
      <c r="J82" s="95">
        <f t="shared" si="18"/>
        <v>0</v>
      </c>
      <c r="K82" s="155">
        <f t="shared" si="19"/>
        <v>1</v>
      </c>
      <c r="S82" s="87" t="s">
        <v>250</v>
      </c>
      <c r="T82" s="87">
        <v>4</v>
      </c>
    </row>
    <row r="83" spans="1:20" x14ac:dyDescent="0.25">
      <c r="A83" s="62" t="s">
        <v>15</v>
      </c>
      <c r="B83" s="62" t="s">
        <v>251</v>
      </c>
      <c r="C83" s="72">
        <f t="shared" si="11"/>
        <v>3</v>
      </c>
      <c r="D83" s="64">
        <f t="shared" si="12"/>
        <v>1</v>
      </c>
      <c r="E83" s="3">
        <f t="shared" si="13"/>
        <v>0</v>
      </c>
      <c r="F83" s="3">
        <f t="shared" si="14"/>
        <v>0</v>
      </c>
      <c r="G83" s="3">
        <f t="shared" si="15"/>
        <v>1</v>
      </c>
      <c r="H83" s="156">
        <f t="shared" si="16"/>
        <v>1</v>
      </c>
      <c r="I83" s="155">
        <f t="shared" si="17"/>
        <v>0</v>
      </c>
      <c r="J83" s="95">
        <f t="shared" si="18"/>
        <v>0</v>
      </c>
      <c r="K83" s="155">
        <f t="shared" si="19"/>
        <v>1</v>
      </c>
      <c r="R83" s="87" t="s">
        <v>306</v>
      </c>
      <c r="T83" s="87">
        <v>149</v>
      </c>
    </row>
    <row r="84" spans="1:20" x14ac:dyDescent="0.25">
      <c r="A84" s="62" t="s">
        <v>15</v>
      </c>
      <c r="B84" s="62" t="s">
        <v>252</v>
      </c>
      <c r="C84" s="72">
        <f t="shared" si="11"/>
        <v>4</v>
      </c>
      <c r="D84" s="64">
        <f t="shared" si="12"/>
        <v>1</v>
      </c>
      <c r="E84" s="3">
        <f t="shared" si="13"/>
        <v>0</v>
      </c>
      <c r="F84" s="3">
        <f t="shared" si="14"/>
        <v>0</v>
      </c>
      <c r="G84" s="3">
        <f t="shared" si="15"/>
        <v>1</v>
      </c>
      <c r="H84" s="156">
        <f t="shared" si="16"/>
        <v>1</v>
      </c>
      <c r="I84" s="155">
        <f t="shared" si="17"/>
        <v>0</v>
      </c>
      <c r="J84" s="95">
        <f t="shared" si="18"/>
        <v>0</v>
      </c>
      <c r="K84" s="155">
        <f t="shared" si="19"/>
        <v>1</v>
      </c>
      <c r="R84" s="87" t="s">
        <v>15</v>
      </c>
      <c r="S84" s="87" t="s">
        <v>251</v>
      </c>
      <c r="T84" s="87">
        <v>3</v>
      </c>
    </row>
    <row r="85" spans="1:20" x14ac:dyDescent="0.25">
      <c r="A85" s="62" t="s">
        <v>15</v>
      </c>
      <c r="B85" s="62" t="s">
        <v>253</v>
      </c>
      <c r="C85" s="72">
        <f t="shared" si="11"/>
        <v>0</v>
      </c>
      <c r="D85" s="64">
        <f t="shared" si="12"/>
        <v>0</v>
      </c>
      <c r="E85" s="3">
        <f t="shared" si="13"/>
        <v>0</v>
      </c>
      <c r="F85" s="3">
        <f t="shared" si="14"/>
        <v>0</v>
      </c>
      <c r="G85" s="3">
        <f t="shared" si="15"/>
        <v>0</v>
      </c>
      <c r="H85" s="156">
        <f t="shared" si="16"/>
        <v>0</v>
      </c>
      <c r="I85" s="155">
        <f t="shared" si="17"/>
        <v>0</v>
      </c>
      <c r="J85" s="95">
        <f t="shared" si="18"/>
        <v>0</v>
      </c>
      <c r="K85" s="155">
        <f t="shared" si="19"/>
        <v>0</v>
      </c>
      <c r="S85" s="87" t="s">
        <v>252</v>
      </c>
      <c r="T85" s="87">
        <v>4</v>
      </c>
    </row>
    <row r="86" spans="1:20" x14ac:dyDescent="0.25">
      <c r="A86" s="62" t="s">
        <v>15</v>
      </c>
      <c r="B86" s="62" t="s">
        <v>254</v>
      </c>
      <c r="C86" s="72">
        <f t="shared" si="11"/>
        <v>1</v>
      </c>
      <c r="D86" s="64">
        <f t="shared" si="12"/>
        <v>1</v>
      </c>
      <c r="E86" s="3">
        <f t="shared" si="13"/>
        <v>0</v>
      </c>
      <c r="F86" s="3">
        <f t="shared" si="14"/>
        <v>0</v>
      </c>
      <c r="G86" s="3">
        <f t="shared" si="15"/>
        <v>1</v>
      </c>
      <c r="H86" s="156">
        <f t="shared" si="16"/>
        <v>1</v>
      </c>
      <c r="I86" s="155">
        <f t="shared" si="17"/>
        <v>0</v>
      </c>
      <c r="J86" s="95">
        <f t="shared" si="18"/>
        <v>0</v>
      </c>
      <c r="K86" s="155">
        <f t="shared" si="19"/>
        <v>1</v>
      </c>
      <c r="S86" s="87" t="s">
        <v>254</v>
      </c>
      <c r="T86" s="87">
        <v>1</v>
      </c>
    </row>
    <row r="87" spans="1:20" x14ac:dyDescent="0.25">
      <c r="A87" s="62" t="s">
        <v>15</v>
      </c>
      <c r="B87" s="62" t="s">
        <v>255</v>
      </c>
      <c r="C87" s="72">
        <f t="shared" si="11"/>
        <v>16</v>
      </c>
      <c r="D87" s="64">
        <f t="shared" si="12"/>
        <v>1</v>
      </c>
      <c r="E87" s="3">
        <f t="shared" si="13"/>
        <v>1</v>
      </c>
      <c r="F87" s="3">
        <f t="shared" si="14"/>
        <v>0</v>
      </c>
      <c r="G87" s="3">
        <f t="shared" si="15"/>
        <v>2</v>
      </c>
      <c r="H87" s="156">
        <f t="shared" si="16"/>
        <v>2</v>
      </c>
      <c r="I87" s="155">
        <f t="shared" si="17"/>
        <v>2</v>
      </c>
      <c r="J87" s="95">
        <f t="shared" si="18"/>
        <v>1</v>
      </c>
      <c r="K87" s="155">
        <f t="shared" si="19"/>
        <v>0</v>
      </c>
      <c r="S87" s="87" t="s">
        <v>255</v>
      </c>
      <c r="T87" s="87">
        <v>16</v>
      </c>
    </row>
    <row r="88" spans="1:20" x14ac:dyDescent="0.25">
      <c r="A88" s="62" t="s">
        <v>15</v>
      </c>
      <c r="B88" s="62" t="s">
        <v>256</v>
      </c>
      <c r="C88" s="72">
        <f t="shared" si="11"/>
        <v>1</v>
      </c>
      <c r="D88" s="64">
        <f t="shared" si="12"/>
        <v>1</v>
      </c>
      <c r="E88" s="3">
        <f t="shared" si="13"/>
        <v>0</v>
      </c>
      <c r="F88" s="3">
        <f t="shared" si="14"/>
        <v>0</v>
      </c>
      <c r="G88" s="3">
        <f t="shared" si="15"/>
        <v>1</v>
      </c>
      <c r="H88" s="156">
        <f t="shared" si="16"/>
        <v>1</v>
      </c>
      <c r="I88" s="155">
        <f t="shared" si="17"/>
        <v>0</v>
      </c>
      <c r="J88" s="95">
        <f t="shared" si="18"/>
        <v>0</v>
      </c>
      <c r="K88" s="155">
        <f t="shared" si="19"/>
        <v>1</v>
      </c>
      <c r="S88" s="87" t="s">
        <v>256</v>
      </c>
      <c r="T88" s="87">
        <v>1</v>
      </c>
    </row>
    <row r="89" spans="1:20" x14ac:dyDescent="0.25">
      <c r="A89" s="62" t="s">
        <v>16</v>
      </c>
      <c r="B89" s="62" t="s">
        <v>257</v>
      </c>
      <c r="C89" s="72">
        <f t="shared" si="11"/>
        <v>4</v>
      </c>
      <c r="D89" s="64">
        <f t="shared" si="12"/>
        <v>1</v>
      </c>
      <c r="E89" s="3">
        <f t="shared" si="13"/>
        <v>0</v>
      </c>
      <c r="F89" s="3">
        <f t="shared" si="14"/>
        <v>0</v>
      </c>
      <c r="G89" s="3">
        <f t="shared" si="15"/>
        <v>1</v>
      </c>
      <c r="H89" s="156">
        <f t="shared" si="16"/>
        <v>1</v>
      </c>
      <c r="I89" s="155">
        <f t="shared" si="17"/>
        <v>0</v>
      </c>
      <c r="J89" s="95">
        <f t="shared" si="18"/>
        <v>0</v>
      </c>
      <c r="K89" s="155">
        <f t="shared" si="19"/>
        <v>1</v>
      </c>
      <c r="R89" s="87" t="s">
        <v>307</v>
      </c>
      <c r="T89" s="87">
        <v>25</v>
      </c>
    </row>
    <row r="90" spans="1:20" x14ac:dyDescent="0.25">
      <c r="A90" s="62" t="s">
        <v>16</v>
      </c>
      <c r="B90" s="62" t="s">
        <v>258</v>
      </c>
      <c r="C90" s="72">
        <f t="shared" si="11"/>
        <v>3</v>
      </c>
      <c r="D90" s="64">
        <f t="shared" si="12"/>
        <v>1</v>
      </c>
      <c r="E90" s="3">
        <f t="shared" si="13"/>
        <v>0</v>
      </c>
      <c r="F90" s="3">
        <f t="shared" si="14"/>
        <v>0</v>
      </c>
      <c r="G90" s="3">
        <f t="shared" si="15"/>
        <v>1</v>
      </c>
      <c r="H90" s="156">
        <f t="shared" si="16"/>
        <v>1</v>
      </c>
      <c r="I90" s="155">
        <f t="shared" si="17"/>
        <v>0</v>
      </c>
      <c r="J90" s="95">
        <f t="shared" si="18"/>
        <v>0</v>
      </c>
      <c r="K90" s="155">
        <f t="shared" si="19"/>
        <v>1</v>
      </c>
      <c r="R90" s="87" t="s">
        <v>16</v>
      </c>
      <c r="S90" s="87" t="s">
        <v>257</v>
      </c>
      <c r="T90" s="87">
        <v>4</v>
      </c>
    </row>
    <row r="91" spans="1:20" x14ac:dyDescent="0.25">
      <c r="A91" s="62" t="s">
        <v>16</v>
      </c>
      <c r="B91" s="62" t="s">
        <v>259</v>
      </c>
      <c r="C91" s="72">
        <f t="shared" si="11"/>
        <v>5</v>
      </c>
      <c r="D91" s="64">
        <f t="shared" si="12"/>
        <v>1</v>
      </c>
      <c r="E91" s="3">
        <f t="shared" si="13"/>
        <v>0</v>
      </c>
      <c r="F91" s="3">
        <f t="shared" si="14"/>
        <v>0</v>
      </c>
      <c r="G91" s="3">
        <f t="shared" si="15"/>
        <v>1</v>
      </c>
      <c r="H91" s="156">
        <f t="shared" si="16"/>
        <v>1</v>
      </c>
      <c r="I91" s="155">
        <f t="shared" si="17"/>
        <v>0</v>
      </c>
      <c r="J91" s="95">
        <f t="shared" si="18"/>
        <v>0</v>
      </c>
      <c r="K91" s="155">
        <f t="shared" si="19"/>
        <v>1</v>
      </c>
      <c r="S91" s="87" t="s">
        <v>258</v>
      </c>
      <c r="T91" s="87">
        <v>3</v>
      </c>
    </row>
    <row r="92" spans="1:20" x14ac:dyDescent="0.25">
      <c r="A92" s="62" t="s">
        <v>16</v>
      </c>
      <c r="B92" s="62" t="s">
        <v>260</v>
      </c>
      <c r="C92" s="72">
        <f t="shared" si="11"/>
        <v>1</v>
      </c>
      <c r="D92" s="64">
        <f t="shared" si="12"/>
        <v>1</v>
      </c>
      <c r="E92" s="3">
        <f t="shared" si="13"/>
        <v>0</v>
      </c>
      <c r="F92" s="3">
        <f t="shared" si="14"/>
        <v>0</v>
      </c>
      <c r="G92" s="3">
        <f t="shared" si="15"/>
        <v>1</v>
      </c>
      <c r="H92" s="156">
        <f t="shared" si="16"/>
        <v>1</v>
      </c>
      <c r="I92" s="155">
        <f t="shared" si="17"/>
        <v>0</v>
      </c>
      <c r="J92" s="95">
        <f t="shared" si="18"/>
        <v>0</v>
      </c>
      <c r="K92" s="155">
        <f t="shared" si="19"/>
        <v>1</v>
      </c>
      <c r="S92" s="87" t="s">
        <v>259</v>
      </c>
      <c r="T92" s="87">
        <v>5</v>
      </c>
    </row>
    <row r="93" spans="1:20" x14ac:dyDescent="0.25">
      <c r="A93" s="62" t="s">
        <v>16</v>
      </c>
      <c r="B93" s="62" t="s">
        <v>261</v>
      </c>
      <c r="C93" s="72">
        <f t="shared" si="11"/>
        <v>9</v>
      </c>
      <c r="D93" s="64">
        <f t="shared" si="12"/>
        <v>1</v>
      </c>
      <c r="E93" s="3">
        <f t="shared" si="13"/>
        <v>0</v>
      </c>
      <c r="F93" s="3">
        <f t="shared" si="14"/>
        <v>0</v>
      </c>
      <c r="G93" s="3">
        <f t="shared" si="15"/>
        <v>1</v>
      </c>
      <c r="H93" s="156">
        <f t="shared" si="16"/>
        <v>1</v>
      </c>
      <c r="I93" s="155">
        <f t="shared" si="17"/>
        <v>1</v>
      </c>
      <c r="J93" s="95">
        <f t="shared" si="18"/>
        <v>1</v>
      </c>
      <c r="K93" s="155">
        <f t="shared" si="19"/>
        <v>0</v>
      </c>
      <c r="S93" s="87" t="s">
        <v>260</v>
      </c>
      <c r="T93" s="87">
        <v>1</v>
      </c>
    </row>
    <row r="94" spans="1:20" x14ac:dyDescent="0.25">
      <c r="A94" s="62" t="s">
        <v>16</v>
      </c>
      <c r="B94" s="62" t="s">
        <v>262</v>
      </c>
      <c r="C94" s="72">
        <f t="shared" si="11"/>
        <v>1</v>
      </c>
      <c r="D94" s="64">
        <f t="shared" si="12"/>
        <v>1</v>
      </c>
      <c r="E94" s="3">
        <f t="shared" si="13"/>
        <v>0</v>
      </c>
      <c r="F94" s="3">
        <f t="shared" si="14"/>
        <v>0</v>
      </c>
      <c r="G94" s="3">
        <f t="shared" si="15"/>
        <v>1</v>
      </c>
      <c r="H94" s="156">
        <f t="shared" si="16"/>
        <v>1</v>
      </c>
      <c r="I94" s="155">
        <f t="shared" si="17"/>
        <v>0</v>
      </c>
      <c r="J94" s="95">
        <f t="shared" si="18"/>
        <v>0</v>
      </c>
      <c r="K94" s="155">
        <f t="shared" si="19"/>
        <v>1</v>
      </c>
      <c r="S94" s="87" t="s">
        <v>261</v>
      </c>
      <c r="T94" s="87">
        <v>9</v>
      </c>
    </row>
    <row r="95" spans="1:20" x14ac:dyDescent="0.25">
      <c r="A95" s="62" t="s">
        <v>16</v>
      </c>
      <c r="B95" s="62" t="s">
        <v>263</v>
      </c>
      <c r="C95" s="72">
        <f t="shared" si="11"/>
        <v>6</v>
      </c>
      <c r="D95" s="64">
        <f t="shared" si="12"/>
        <v>1</v>
      </c>
      <c r="E95" s="3">
        <f t="shared" si="13"/>
        <v>0</v>
      </c>
      <c r="F95" s="3">
        <f t="shared" si="14"/>
        <v>0</v>
      </c>
      <c r="G95" s="3">
        <f t="shared" si="15"/>
        <v>1</v>
      </c>
      <c r="H95" s="156">
        <f t="shared" si="16"/>
        <v>1</v>
      </c>
      <c r="I95" s="155">
        <f t="shared" si="17"/>
        <v>0</v>
      </c>
      <c r="J95" s="95">
        <f t="shared" si="18"/>
        <v>0</v>
      </c>
      <c r="K95" s="155">
        <f t="shared" si="19"/>
        <v>1</v>
      </c>
      <c r="S95" s="87" t="s">
        <v>262</v>
      </c>
      <c r="T95" s="87">
        <v>1</v>
      </c>
    </row>
    <row r="96" spans="1:20" x14ac:dyDescent="0.25">
      <c r="A96" s="62" t="s">
        <v>16</v>
      </c>
      <c r="B96" s="62" t="s">
        <v>264</v>
      </c>
      <c r="C96" s="72">
        <f t="shared" si="11"/>
        <v>4</v>
      </c>
      <c r="D96" s="64">
        <f t="shared" si="12"/>
        <v>1</v>
      </c>
      <c r="E96" s="3">
        <f t="shared" si="13"/>
        <v>0</v>
      </c>
      <c r="F96" s="3">
        <f t="shared" si="14"/>
        <v>0</v>
      </c>
      <c r="G96" s="3">
        <f t="shared" si="15"/>
        <v>1</v>
      </c>
      <c r="H96" s="156">
        <f t="shared" si="16"/>
        <v>1</v>
      </c>
      <c r="I96" s="155">
        <f t="shared" si="17"/>
        <v>0</v>
      </c>
      <c r="J96" s="95">
        <f t="shared" si="18"/>
        <v>0</v>
      </c>
      <c r="K96" s="155">
        <f t="shared" si="19"/>
        <v>1</v>
      </c>
      <c r="S96" s="87" t="s">
        <v>263</v>
      </c>
      <c r="T96" s="87">
        <v>6</v>
      </c>
    </row>
    <row r="97" spans="1:20" x14ac:dyDescent="0.25">
      <c r="A97" s="62" t="s">
        <v>17</v>
      </c>
      <c r="B97" s="62" t="s">
        <v>265</v>
      </c>
      <c r="C97" s="72">
        <f t="shared" si="11"/>
        <v>2</v>
      </c>
      <c r="D97" s="64">
        <f t="shared" si="12"/>
        <v>1</v>
      </c>
      <c r="E97" s="3">
        <f t="shared" si="13"/>
        <v>0</v>
      </c>
      <c r="F97" s="3">
        <f t="shared" si="14"/>
        <v>0</v>
      </c>
      <c r="G97" s="3">
        <f t="shared" si="15"/>
        <v>1</v>
      </c>
      <c r="H97" s="156">
        <f t="shared" si="16"/>
        <v>1</v>
      </c>
      <c r="I97" s="155">
        <f t="shared" si="17"/>
        <v>0</v>
      </c>
      <c r="J97" s="95">
        <f t="shared" si="18"/>
        <v>0</v>
      </c>
      <c r="K97" s="155">
        <f t="shared" si="19"/>
        <v>1</v>
      </c>
      <c r="S97" s="87" t="s">
        <v>264</v>
      </c>
      <c r="T97" s="87">
        <v>4</v>
      </c>
    </row>
    <row r="98" spans="1:20" x14ac:dyDescent="0.25">
      <c r="A98" s="62" t="s">
        <v>17</v>
      </c>
      <c r="B98" s="62" t="s">
        <v>266</v>
      </c>
      <c r="C98" s="72">
        <f t="shared" si="11"/>
        <v>0</v>
      </c>
      <c r="D98" s="64">
        <f t="shared" si="12"/>
        <v>0</v>
      </c>
      <c r="E98" s="3">
        <f t="shared" si="13"/>
        <v>0</v>
      </c>
      <c r="F98" s="3">
        <f t="shared" si="14"/>
        <v>0</v>
      </c>
      <c r="G98" s="3">
        <f t="shared" si="15"/>
        <v>0</v>
      </c>
      <c r="H98" s="156">
        <f t="shared" si="16"/>
        <v>0</v>
      </c>
      <c r="I98" s="155">
        <f t="shared" si="17"/>
        <v>0</v>
      </c>
      <c r="J98" s="95">
        <f t="shared" si="18"/>
        <v>0</v>
      </c>
      <c r="K98" s="155">
        <f t="shared" si="19"/>
        <v>0</v>
      </c>
      <c r="R98" s="87" t="s">
        <v>314</v>
      </c>
      <c r="T98" s="87">
        <v>33</v>
      </c>
    </row>
    <row r="99" spans="1:20" x14ac:dyDescent="0.25">
      <c r="A99" s="62" t="s">
        <v>17</v>
      </c>
      <c r="B99" s="62" t="s">
        <v>267</v>
      </c>
      <c r="C99" s="72">
        <f t="shared" ref="C99:C122" si="20">SUMIFS(T:T,S:S,B99)</f>
        <v>1</v>
      </c>
      <c r="D99" s="64">
        <f t="shared" ref="D99:D122" si="21">IF(H99&gt;I99,ROUND((C99*0.6*$E$130),0)+K99,ROUND((C99*0.6*$E$130),0)+K99)</f>
        <v>1</v>
      </c>
      <c r="E99" s="3">
        <f t="shared" ref="E99:E122" si="22">ROUND((C99*0.35*$E$130),0)</f>
        <v>0</v>
      </c>
      <c r="F99" s="3">
        <f t="shared" ref="F99:F122" si="23">ROUND((C99*0.05*$E$130),0)</f>
        <v>0</v>
      </c>
      <c r="G99" s="3">
        <f t="shared" ref="G99:G122" si="24">SUM(D99:F99)</f>
        <v>1</v>
      </c>
      <c r="H99" s="156">
        <f t="shared" ref="H99:H122" si="25">ROUNDUP((C99*$E$130),0)</f>
        <v>1</v>
      </c>
      <c r="I99" s="155">
        <f t="shared" ref="I99:I122" si="26">J99+E99+F99</f>
        <v>0</v>
      </c>
      <c r="J99" s="95">
        <f t="shared" ref="J99:J122" si="27">ROUND((C99*0.6*$E$130),0)</f>
        <v>0</v>
      </c>
      <c r="K99" s="155">
        <f t="shared" ref="K99:K122" si="28">H99-I99</f>
        <v>1</v>
      </c>
      <c r="R99" s="87" t="s">
        <v>17</v>
      </c>
      <c r="S99" s="87" t="s">
        <v>265</v>
      </c>
      <c r="T99" s="87">
        <v>2</v>
      </c>
    </row>
    <row r="100" spans="1:20" x14ac:dyDescent="0.25">
      <c r="A100" s="62" t="s">
        <v>17</v>
      </c>
      <c r="B100" s="62" t="s">
        <v>268</v>
      </c>
      <c r="C100" s="72">
        <f t="shared" si="20"/>
        <v>1</v>
      </c>
      <c r="D100" s="64">
        <f t="shared" si="21"/>
        <v>1</v>
      </c>
      <c r="E100" s="3">
        <f t="shared" si="22"/>
        <v>0</v>
      </c>
      <c r="F100" s="3">
        <f t="shared" si="23"/>
        <v>0</v>
      </c>
      <c r="G100" s="3">
        <f t="shared" si="24"/>
        <v>1</v>
      </c>
      <c r="H100" s="156">
        <f t="shared" si="25"/>
        <v>1</v>
      </c>
      <c r="I100" s="155">
        <f t="shared" si="26"/>
        <v>0</v>
      </c>
      <c r="J100" s="95">
        <f t="shared" si="27"/>
        <v>0</v>
      </c>
      <c r="K100" s="155">
        <f t="shared" si="28"/>
        <v>1</v>
      </c>
      <c r="S100" s="87" t="s">
        <v>267</v>
      </c>
      <c r="T100" s="87">
        <v>1</v>
      </c>
    </row>
    <row r="101" spans="1:20" x14ac:dyDescent="0.25">
      <c r="A101" s="62" t="s">
        <v>17</v>
      </c>
      <c r="B101" s="62" t="s">
        <v>269</v>
      </c>
      <c r="C101" s="72">
        <f t="shared" si="20"/>
        <v>1</v>
      </c>
      <c r="D101" s="64">
        <f t="shared" si="21"/>
        <v>1</v>
      </c>
      <c r="E101" s="3">
        <f t="shared" si="22"/>
        <v>0</v>
      </c>
      <c r="F101" s="3">
        <f t="shared" si="23"/>
        <v>0</v>
      </c>
      <c r="G101" s="3">
        <f t="shared" si="24"/>
        <v>1</v>
      </c>
      <c r="H101" s="156">
        <f t="shared" si="25"/>
        <v>1</v>
      </c>
      <c r="I101" s="155">
        <f t="shared" si="26"/>
        <v>0</v>
      </c>
      <c r="J101" s="95">
        <f t="shared" si="27"/>
        <v>0</v>
      </c>
      <c r="K101" s="155">
        <f t="shared" si="28"/>
        <v>1</v>
      </c>
      <c r="S101" s="87" t="s">
        <v>268</v>
      </c>
      <c r="T101" s="87">
        <v>1</v>
      </c>
    </row>
    <row r="102" spans="1:20" x14ac:dyDescent="0.25">
      <c r="A102" s="62" t="s">
        <v>17</v>
      </c>
      <c r="B102" s="62" t="s">
        <v>270</v>
      </c>
      <c r="C102" s="72">
        <f t="shared" si="20"/>
        <v>1</v>
      </c>
      <c r="D102" s="64">
        <f t="shared" si="21"/>
        <v>1</v>
      </c>
      <c r="E102" s="3">
        <f t="shared" si="22"/>
        <v>0</v>
      </c>
      <c r="F102" s="3">
        <f t="shared" si="23"/>
        <v>0</v>
      </c>
      <c r="G102" s="3">
        <f t="shared" si="24"/>
        <v>1</v>
      </c>
      <c r="H102" s="156">
        <f t="shared" si="25"/>
        <v>1</v>
      </c>
      <c r="I102" s="155">
        <f t="shared" si="26"/>
        <v>0</v>
      </c>
      <c r="J102" s="95">
        <f t="shared" si="27"/>
        <v>0</v>
      </c>
      <c r="K102" s="155">
        <f t="shared" si="28"/>
        <v>1</v>
      </c>
      <c r="S102" s="87" t="s">
        <v>269</v>
      </c>
      <c r="T102" s="87">
        <v>1</v>
      </c>
    </row>
    <row r="103" spans="1:20" x14ac:dyDescent="0.25">
      <c r="A103" s="62" t="s">
        <v>17</v>
      </c>
      <c r="B103" s="62" t="s">
        <v>271</v>
      </c>
      <c r="C103" s="72">
        <f t="shared" si="20"/>
        <v>2</v>
      </c>
      <c r="D103" s="64">
        <f t="shared" si="21"/>
        <v>1</v>
      </c>
      <c r="E103" s="3">
        <f t="shared" si="22"/>
        <v>0</v>
      </c>
      <c r="F103" s="3">
        <f t="shared" si="23"/>
        <v>0</v>
      </c>
      <c r="G103" s="3">
        <f t="shared" si="24"/>
        <v>1</v>
      </c>
      <c r="H103" s="156">
        <f t="shared" si="25"/>
        <v>1</v>
      </c>
      <c r="I103" s="155">
        <f t="shared" si="26"/>
        <v>0</v>
      </c>
      <c r="J103" s="95">
        <f t="shared" si="27"/>
        <v>0</v>
      </c>
      <c r="K103" s="155">
        <f t="shared" si="28"/>
        <v>1</v>
      </c>
      <c r="S103" s="87" t="s">
        <v>270</v>
      </c>
      <c r="T103" s="87">
        <v>1</v>
      </c>
    </row>
    <row r="104" spans="1:20" x14ac:dyDescent="0.25">
      <c r="A104" s="62" t="s">
        <v>17</v>
      </c>
      <c r="B104" s="62" t="s">
        <v>272</v>
      </c>
      <c r="C104" s="72">
        <f t="shared" si="20"/>
        <v>3</v>
      </c>
      <c r="D104" s="64">
        <f t="shared" si="21"/>
        <v>1</v>
      </c>
      <c r="E104" s="3">
        <f t="shared" si="22"/>
        <v>0</v>
      </c>
      <c r="F104" s="3">
        <f t="shared" si="23"/>
        <v>0</v>
      </c>
      <c r="G104" s="3">
        <f t="shared" si="24"/>
        <v>1</v>
      </c>
      <c r="H104" s="156">
        <f t="shared" si="25"/>
        <v>1</v>
      </c>
      <c r="I104" s="155">
        <f t="shared" si="26"/>
        <v>0</v>
      </c>
      <c r="J104" s="95">
        <f t="shared" si="27"/>
        <v>0</v>
      </c>
      <c r="K104" s="155">
        <f t="shared" si="28"/>
        <v>1</v>
      </c>
      <c r="S104" s="87" t="s">
        <v>271</v>
      </c>
      <c r="T104" s="87">
        <v>2</v>
      </c>
    </row>
    <row r="105" spans="1:20" x14ac:dyDescent="0.25">
      <c r="A105" s="62" t="s">
        <v>17</v>
      </c>
      <c r="B105" s="62" t="s">
        <v>273</v>
      </c>
      <c r="C105" s="72">
        <f t="shared" si="20"/>
        <v>5</v>
      </c>
      <c r="D105" s="64">
        <f t="shared" si="21"/>
        <v>1</v>
      </c>
      <c r="E105" s="3">
        <f t="shared" si="22"/>
        <v>0</v>
      </c>
      <c r="F105" s="3">
        <f t="shared" si="23"/>
        <v>0</v>
      </c>
      <c r="G105" s="3">
        <f t="shared" si="24"/>
        <v>1</v>
      </c>
      <c r="H105" s="156">
        <f t="shared" si="25"/>
        <v>1</v>
      </c>
      <c r="I105" s="155">
        <f t="shared" si="26"/>
        <v>0</v>
      </c>
      <c r="J105" s="95">
        <f t="shared" si="27"/>
        <v>0</v>
      </c>
      <c r="K105" s="155">
        <f t="shared" si="28"/>
        <v>1</v>
      </c>
      <c r="S105" s="87" t="s">
        <v>272</v>
      </c>
      <c r="T105" s="87">
        <v>3</v>
      </c>
    </row>
    <row r="106" spans="1:20" x14ac:dyDescent="0.25">
      <c r="A106" s="62" t="s">
        <v>18</v>
      </c>
      <c r="B106" s="62" t="s">
        <v>274</v>
      </c>
      <c r="C106" s="72">
        <f t="shared" si="20"/>
        <v>9</v>
      </c>
      <c r="D106" s="64">
        <f t="shared" si="21"/>
        <v>1</v>
      </c>
      <c r="E106" s="3">
        <f t="shared" si="22"/>
        <v>0</v>
      </c>
      <c r="F106" s="3">
        <f t="shared" si="23"/>
        <v>0</v>
      </c>
      <c r="G106" s="3">
        <f t="shared" si="24"/>
        <v>1</v>
      </c>
      <c r="H106" s="156">
        <f t="shared" si="25"/>
        <v>1</v>
      </c>
      <c r="I106" s="155">
        <f t="shared" si="26"/>
        <v>1</v>
      </c>
      <c r="J106" s="95">
        <f t="shared" si="27"/>
        <v>1</v>
      </c>
      <c r="K106" s="155">
        <f t="shared" si="28"/>
        <v>0</v>
      </c>
      <c r="S106" s="87" t="s">
        <v>273</v>
      </c>
      <c r="T106" s="87">
        <v>5</v>
      </c>
    </row>
    <row r="107" spans="1:20" x14ac:dyDescent="0.25">
      <c r="A107" s="62" t="s">
        <v>18</v>
      </c>
      <c r="B107" s="62" t="s">
        <v>275</v>
      </c>
      <c r="C107" s="72">
        <f t="shared" si="20"/>
        <v>33</v>
      </c>
      <c r="D107" s="64">
        <f t="shared" si="21"/>
        <v>3</v>
      </c>
      <c r="E107" s="3">
        <f t="shared" si="22"/>
        <v>1</v>
      </c>
      <c r="F107" s="3">
        <f t="shared" si="23"/>
        <v>0</v>
      </c>
      <c r="G107" s="3">
        <f t="shared" si="24"/>
        <v>4</v>
      </c>
      <c r="H107" s="156">
        <f t="shared" si="25"/>
        <v>4</v>
      </c>
      <c r="I107" s="155">
        <f t="shared" si="26"/>
        <v>3</v>
      </c>
      <c r="J107" s="95">
        <f t="shared" si="27"/>
        <v>2</v>
      </c>
      <c r="K107" s="155">
        <f t="shared" si="28"/>
        <v>1</v>
      </c>
      <c r="R107" s="87" t="s">
        <v>308</v>
      </c>
      <c r="T107" s="87">
        <v>16</v>
      </c>
    </row>
    <row r="108" spans="1:20" x14ac:dyDescent="0.25">
      <c r="A108" s="62" t="s">
        <v>18</v>
      </c>
      <c r="B108" s="62" t="s">
        <v>276</v>
      </c>
      <c r="C108" s="72">
        <f t="shared" si="20"/>
        <v>13</v>
      </c>
      <c r="D108" s="64">
        <f t="shared" si="21"/>
        <v>2</v>
      </c>
      <c r="E108" s="3">
        <f t="shared" si="22"/>
        <v>0</v>
      </c>
      <c r="F108" s="3">
        <f t="shared" si="23"/>
        <v>0</v>
      </c>
      <c r="G108" s="3">
        <f t="shared" si="24"/>
        <v>2</v>
      </c>
      <c r="H108" s="156">
        <f t="shared" si="25"/>
        <v>2</v>
      </c>
      <c r="I108" s="155">
        <f t="shared" si="26"/>
        <v>1</v>
      </c>
      <c r="J108" s="95">
        <f t="shared" si="27"/>
        <v>1</v>
      </c>
      <c r="K108" s="155">
        <f t="shared" si="28"/>
        <v>1</v>
      </c>
      <c r="R108" s="87" t="s">
        <v>18</v>
      </c>
      <c r="S108" s="87" t="s">
        <v>274</v>
      </c>
      <c r="T108" s="87">
        <v>9</v>
      </c>
    </row>
    <row r="109" spans="1:20" x14ac:dyDescent="0.25">
      <c r="A109" s="62" t="s">
        <v>19</v>
      </c>
      <c r="B109" s="62" t="s">
        <v>277</v>
      </c>
      <c r="C109" s="72">
        <f t="shared" si="20"/>
        <v>46</v>
      </c>
      <c r="D109" s="64">
        <f t="shared" si="21"/>
        <v>3</v>
      </c>
      <c r="E109" s="3">
        <f t="shared" si="22"/>
        <v>2</v>
      </c>
      <c r="F109" s="3">
        <f t="shared" si="23"/>
        <v>0</v>
      </c>
      <c r="G109" s="3">
        <f t="shared" si="24"/>
        <v>5</v>
      </c>
      <c r="H109" s="156">
        <f t="shared" si="25"/>
        <v>5</v>
      </c>
      <c r="I109" s="155">
        <f t="shared" si="26"/>
        <v>5</v>
      </c>
      <c r="J109" s="95">
        <f t="shared" si="27"/>
        <v>3</v>
      </c>
      <c r="K109" s="155">
        <f t="shared" si="28"/>
        <v>0</v>
      </c>
      <c r="S109" s="87" t="s">
        <v>275</v>
      </c>
      <c r="T109" s="87">
        <v>33</v>
      </c>
    </row>
    <row r="110" spans="1:20" x14ac:dyDescent="0.25">
      <c r="A110" s="62" t="s">
        <v>20</v>
      </c>
      <c r="B110" s="62" t="s">
        <v>278</v>
      </c>
      <c r="C110" s="72">
        <f t="shared" si="20"/>
        <v>71</v>
      </c>
      <c r="D110" s="64">
        <f t="shared" si="21"/>
        <v>6</v>
      </c>
      <c r="E110" s="3">
        <f t="shared" si="22"/>
        <v>2</v>
      </c>
      <c r="F110" s="3">
        <f t="shared" si="23"/>
        <v>0</v>
      </c>
      <c r="G110" s="3">
        <f t="shared" si="24"/>
        <v>8</v>
      </c>
      <c r="H110" s="156">
        <f t="shared" si="25"/>
        <v>8</v>
      </c>
      <c r="I110" s="155">
        <f t="shared" si="26"/>
        <v>6</v>
      </c>
      <c r="J110" s="95">
        <f t="shared" si="27"/>
        <v>4</v>
      </c>
      <c r="K110" s="155">
        <f t="shared" si="28"/>
        <v>2</v>
      </c>
      <c r="S110" s="87" t="s">
        <v>276</v>
      </c>
      <c r="T110" s="87">
        <v>13</v>
      </c>
    </row>
    <row r="111" spans="1:20" x14ac:dyDescent="0.25">
      <c r="A111" s="62" t="s">
        <v>21</v>
      </c>
      <c r="B111" s="62" t="s">
        <v>279</v>
      </c>
      <c r="C111" s="72">
        <f t="shared" si="20"/>
        <v>1</v>
      </c>
      <c r="D111" s="64">
        <f t="shared" si="21"/>
        <v>1</v>
      </c>
      <c r="E111" s="3">
        <f t="shared" si="22"/>
        <v>0</v>
      </c>
      <c r="F111" s="3">
        <f t="shared" si="23"/>
        <v>0</v>
      </c>
      <c r="G111" s="3">
        <f t="shared" si="24"/>
        <v>1</v>
      </c>
      <c r="H111" s="156">
        <f t="shared" si="25"/>
        <v>1</v>
      </c>
      <c r="I111" s="155">
        <f t="shared" si="26"/>
        <v>0</v>
      </c>
      <c r="J111" s="95">
        <f t="shared" si="27"/>
        <v>0</v>
      </c>
      <c r="K111" s="155">
        <f t="shared" si="28"/>
        <v>1</v>
      </c>
      <c r="R111" s="87" t="s">
        <v>309</v>
      </c>
      <c r="T111" s="87">
        <v>55</v>
      </c>
    </row>
    <row r="112" spans="1:20" x14ac:dyDescent="0.25">
      <c r="A112" s="62" t="s">
        <v>21</v>
      </c>
      <c r="B112" s="62" t="s">
        <v>280</v>
      </c>
      <c r="C112" s="72">
        <f t="shared" si="20"/>
        <v>12</v>
      </c>
      <c r="D112" s="64">
        <f t="shared" si="21"/>
        <v>2</v>
      </c>
      <c r="E112" s="3">
        <f t="shared" si="22"/>
        <v>0</v>
      </c>
      <c r="F112" s="3">
        <f t="shared" si="23"/>
        <v>0</v>
      </c>
      <c r="G112" s="3">
        <f t="shared" si="24"/>
        <v>2</v>
      </c>
      <c r="H112" s="156">
        <f t="shared" si="25"/>
        <v>2</v>
      </c>
      <c r="I112" s="155">
        <f t="shared" si="26"/>
        <v>1</v>
      </c>
      <c r="J112" s="95">
        <f t="shared" si="27"/>
        <v>1</v>
      </c>
      <c r="K112" s="155">
        <f t="shared" si="28"/>
        <v>1</v>
      </c>
      <c r="R112" s="87" t="s">
        <v>19</v>
      </c>
      <c r="S112" s="87" t="s">
        <v>277</v>
      </c>
      <c r="T112" s="87">
        <v>46</v>
      </c>
    </row>
    <row r="113" spans="1:20" x14ac:dyDescent="0.25">
      <c r="A113" s="62" t="s">
        <v>22</v>
      </c>
      <c r="B113" s="62" t="s">
        <v>281</v>
      </c>
      <c r="C113" s="72">
        <f t="shared" si="20"/>
        <v>3</v>
      </c>
      <c r="D113" s="64">
        <f t="shared" si="21"/>
        <v>1</v>
      </c>
      <c r="E113" s="3">
        <f t="shared" si="22"/>
        <v>0</v>
      </c>
      <c r="F113" s="3">
        <f t="shared" si="23"/>
        <v>0</v>
      </c>
      <c r="G113" s="3">
        <f t="shared" si="24"/>
        <v>1</v>
      </c>
      <c r="H113" s="156">
        <f t="shared" si="25"/>
        <v>1</v>
      </c>
      <c r="I113" s="155">
        <f t="shared" si="26"/>
        <v>0</v>
      </c>
      <c r="J113" s="95">
        <f t="shared" si="27"/>
        <v>0</v>
      </c>
      <c r="K113" s="155">
        <f t="shared" si="28"/>
        <v>1</v>
      </c>
      <c r="R113" s="87" t="s">
        <v>315</v>
      </c>
      <c r="T113" s="87">
        <v>46</v>
      </c>
    </row>
    <row r="114" spans="1:20" x14ac:dyDescent="0.25">
      <c r="A114" s="62" t="s">
        <v>23</v>
      </c>
      <c r="B114" s="62" t="s">
        <v>282</v>
      </c>
      <c r="C114" s="72">
        <f t="shared" si="20"/>
        <v>14</v>
      </c>
      <c r="D114" s="64">
        <f t="shared" si="21"/>
        <v>2</v>
      </c>
      <c r="E114" s="3">
        <f t="shared" si="22"/>
        <v>0</v>
      </c>
      <c r="F114" s="3">
        <f t="shared" si="23"/>
        <v>0</v>
      </c>
      <c r="G114" s="3">
        <f t="shared" si="24"/>
        <v>2</v>
      </c>
      <c r="H114" s="156">
        <f t="shared" si="25"/>
        <v>2</v>
      </c>
      <c r="I114" s="155">
        <f t="shared" si="26"/>
        <v>1</v>
      </c>
      <c r="J114" s="95">
        <f t="shared" si="27"/>
        <v>1</v>
      </c>
      <c r="K114" s="155">
        <f t="shared" si="28"/>
        <v>1</v>
      </c>
      <c r="R114" s="87" t="s">
        <v>20</v>
      </c>
      <c r="S114" s="87" t="s">
        <v>278</v>
      </c>
      <c r="T114" s="87">
        <v>71</v>
      </c>
    </row>
    <row r="115" spans="1:20" x14ac:dyDescent="0.25">
      <c r="A115" s="62" t="s">
        <v>23</v>
      </c>
      <c r="B115" s="62" t="s">
        <v>283</v>
      </c>
      <c r="C115" s="72">
        <f t="shared" si="20"/>
        <v>40</v>
      </c>
      <c r="D115" s="64">
        <f t="shared" si="21"/>
        <v>3</v>
      </c>
      <c r="E115" s="3">
        <f t="shared" si="22"/>
        <v>1</v>
      </c>
      <c r="F115" s="3">
        <f t="shared" si="23"/>
        <v>0</v>
      </c>
      <c r="G115" s="3">
        <f t="shared" si="24"/>
        <v>4</v>
      </c>
      <c r="H115" s="156">
        <f t="shared" si="25"/>
        <v>4</v>
      </c>
      <c r="I115" s="155">
        <f t="shared" si="26"/>
        <v>3</v>
      </c>
      <c r="J115" s="95">
        <f t="shared" si="27"/>
        <v>2</v>
      </c>
      <c r="K115" s="155">
        <f t="shared" si="28"/>
        <v>1</v>
      </c>
      <c r="R115" s="87" t="s">
        <v>316</v>
      </c>
      <c r="T115" s="87">
        <v>71</v>
      </c>
    </row>
    <row r="116" spans="1:20" x14ac:dyDescent="0.25">
      <c r="A116" s="62" t="s">
        <v>23</v>
      </c>
      <c r="B116" s="62" t="s">
        <v>284</v>
      </c>
      <c r="C116" s="72">
        <f t="shared" si="20"/>
        <v>18</v>
      </c>
      <c r="D116" s="64">
        <f t="shared" si="21"/>
        <v>1</v>
      </c>
      <c r="E116" s="3">
        <f t="shared" si="22"/>
        <v>1</v>
      </c>
      <c r="F116" s="3">
        <f t="shared" si="23"/>
        <v>0</v>
      </c>
      <c r="G116" s="3">
        <f t="shared" si="24"/>
        <v>2</v>
      </c>
      <c r="H116" s="156">
        <f t="shared" si="25"/>
        <v>2</v>
      </c>
      <c r="I116" s="155">
        <f t="shared" si="26"/>
        <v>2</v>
      </c>
      <c r="J116" s="95">
        <f t="shared" si="27"/>
        <v>1</v>
      </c>
      <c r="K116" s="155">
        <f t="shared" si="28"/>
        <v>0</v>
      </c>
      <c r="R116" s="87" t="s">
        <v>21</v>
      </c>
      <c r="S116" s="87" t="s">
        <v>279</v>
      </c>
      <c r="T116" s="87">
        <v>1</v>
      </c>
    </row>
    <row r="117" spans="1:20" x14ac:dyDescent="0.25">
      <c r="A117" s="62" t="s">
        <v>23</v>
      </c>
      <c r="B117" s="62" t="s">
        <v>285</v>
      </c>
      <c r="C117" s="72">
        <f t="shared" si="20"/>
        <v>19</v>
      </c>
      <c r="D117" s="64">
        <f t="shared" si="21"/>
        <v>1</v>
      </c>
      <c r="E117" s="3">
        <f t="shared" si="22"/>
        <v>1</v>
      </c>
      <c r="F117" s="3">
        <f t="shared" si="23"/>
        <v>0</v>
      </c>
      <c r="G117" s="3">
        <f t="shared" si="24"/>
        <v>2</v>
      </c>
      <c r="H117" s="156">
        <f t="shared" si="25"/>
        <v>2</v>
      </c>
      <c r="I117" s="155">
        <f t="shared" si="26"/>
        <v>2</v>
      </c>
      <c r="J117" s="95">
        <f t="shared" si="27"/>
        <v>1</v>
      </c>
      <c r="K117" s="155">
        <f t="shared" si="28"/>
        <v>0</v>
      </c>
      <c r="S117" s="87" t="s">
        <v>280</v>
      </c>
      <c r="T117" s="87">
        <v>12</v>
      </c>
    </row>
    <row r="118" spans="1:20" x14ac:dyDescent="0.25">
      <c r="A118" s="62" t="s">
        <v>23</v>
      </c>
      <c r="B118" s="62" t="s">
        <v>286</v>
      </c>
      <c r="C118" s="72">
        <f t="shared" si="20"/>
        <v>34</v>
      </c>
      <c r="D118" s="64">
        <f t="shared" si="21"/>
        <v>3</v>
      </c>
      <c r="E118" s="3">
        <f t="shared" si="22"/>
        <v>1</v>
      </c>
      <c r="F118" s="3">
        <f t="shared" si="23"/>
        <v>0</v>
      </c>
      <c r="G118" s="3">
        <f t="shared" si="24"/>
        <v>4</v>
      </c>
      <c r="H118" s="156">
        <f t="shared" si="25"/>
        <v>4</v>
      </c>
      <c r="I118" s="155">
        <f t="shared" si="26"/>
        <v>3</v>
      </c>
      <c r="J118" s="95">
        <f t="shared" si="27"/>
        <v>2</v>
      </c>
      <c r="K118" s="155">
        <f t="shared" si="28"/>
        <v>1</v>
      </c>
      <c r="R118" s="87" t="s">
        <v>310</v>
      </c>
      <c r="T118" s="87">
        <v>13</v>
      </c>
    </row>
    <row r="119" spans="1:20" x14ac:dyDescent="0.25">
      <c r="A119" s="62" t="s">
        <v>23</v>
      </c>
      <c r="B119" s="62" t="s">
        <v>287</v>
      </c>
      <c r="C119" s="72">
        <f t="shared" si="20"/>
        <v>9</v>
      </c>
      <c r="D119" s="64">
        <f t="shared" si="21"/>
        <v>1</v>
      </c>
      <c r="E119" s="3">
        <f t="shared" si="22"/>
        <v>0</v>
      </c>
      <c r="F119" s="3">
        <f t="shared" si="23"/>
        <v>0</v>
      </c>
      <c r="G119" s="3">
        <f t="shared" si="24"/>
        <v>1</v>
      </c>
      <c r="H119" s="156">
        <f t="shared" si="25"/>
        <v>1</v>
      </c>
      <c r="I119" s="155">
        <f t="shared" si="26"/>
        <v>1</v>
      </c>
      <c r="J119" s="95">
        <f t="shared" si="27"/>
        <v>1</v>
      </c>
      <c r="K119" s="155">
        <f t="shared" si="28"/>
        <v>0</v>
      </c>
      <c r="R119" s="87" t="s">
        <v>22</v>
      </c>
      <c r="S119" s="87" t="s">
        <v>281</v>
      </c>
      <c r="T119" s="87">
        <v>3</v>
      </c>
    </row>
    <row r="120" spans="1:20" x14ac:dyDescent="0.25">
      <c r="A120" s="62" t="s">
        <v>23</v>
      </c>
      <c r="B120" s="62" t="s">
        <v>288</v>
      </c>
      <c r="C120" s="72">
        <f t="shared" si="20"/>
        <v>12</v>
      </c>
      <c r="D120" s="64">
        <f t="shared" si="21"/>
        <v>2</v>
      </c>
      <c r="E120" s="3">
        <f t="shared" si="22"/>
        <v>0</v>
      </c>
      <c r="F120" s="3">
        <f t="shared" si="23"/>
        <v>0</v>
      </c>
      <c r="G120" s="3">
        <f t="shared" si="24"/>
        <v>2</v>
      </c>
      <c r="H120" s="156">
        <f t="shared" si="25"/>
        <v>2</v>
      </c>
      <c r="I120" s="155">
        <f t="shared" si="26"/>
        <v>1</v>
      </c>
      <c r="J120" s="95">
        <f t="shared" si="27"/>
        <v>1</v>
      </c>
      <c r="K120" s="155">
        <f t="shared" si="28"/>
        <v>1</v>
      </c>
      <c r="R120" s="87" t="s">
        <v>317</v>
      </c>
      <c r="T120" s="87">
        <v>3</v>
      </c>
    </row>
    <row r="121" spans="1:20" x14ac:dyDescent="0.25">
      <c r="A121" s="62" t="s">
        <v>23</v>
      </c>
      <c r="B121" s="62" t="s">
        <v>289</v>
      </c>
      <c r="C121" s="72">
        <f t="shared" si="20"/>
        <v>18</v>
      </c>
      <c r="D121" s="64">
        <f t="shared" si="21"/>
        <v>1</v>
      </c>
      <c r="E121" s="3">
        <f t="shared" si="22"/>
        <v>1</v>
      </c>
      <c r="F121" s="3">
        <f t="shared" si="23"/>
        <v>0</v>
      </c>
      <c r="G121" s="3">
        <f t="shared" si="24"/>
        <v>2</v>
      </c>
      <c r="H121" s="156">
        <f t="shared" si="25"/>
        <v>2</v>
      </c>
      <c r="I121" s="155">
        <f t="shared" si="26"/>
        <v>2</v>
      </c>
      <c r="J121" s="95">
        <f t="shared" si="27"/>
        <v>1</v>
      </c>
      <c r="K121" s="155">
        <f t="shared" si="28"/>
        <v>0</v>
      </c>
      <c r="R121" s="87" t="s">
        <v>23</v>
      </c>
      <c r="S121" s="87" t="s">
        <v>282</v>
      </c>
      <c r="T121" s="87">
        <v>14</v>
      </c>
    </row>
    <row r="122" spans="1:20" x14ac:dyDescent="0.25">
      <c r="A122" s="62" t="s">
        <v>23</v>
      </c>
      <c r="B122" s="62" t="s">
        <v>290</v>
      </c>
      <c r="C122" s="72">
        <f t="shared" si="20"/>
        <v>41</v>
      </c>
      <c r="D122" s="64">
        <f t="shared" si="21"/>
        <v>4</v>
      </c>
      <c r="E122" s="3">
        <f t="shared" si="22"/>
        <v>1</v>
      </c>
      <c r="F122" s="3">
        <f t="shared" si="23"/>
        <v>0</v>
      </c>
      <c r="G122" s="3">
        <f t="shared" si="24"/>
        <v>5</v>
      </c>
      <c r="H122" s="156">
        <f t="shared" si="25"/>
        <v>5</v>
      </c>
      <c r="I122" s="155">
        <f t="shared" si="26"/>
        <v>3</v>
      </c>
      <c r="J122" s="95">
        <f t="shared" si="27"/>
        <v>2</v>
      </c>
      <c r="K122" s="155">
        <f t="shared" si="28"/>
        <v>2</v>
      </c>
      <c r="S122" s="87" t="s">
        <v>283</v>
      </c>
      <c r="T122" s="87">
        <v>40</v>
      </c>
    </row>
    <row r="123" spans="1:20" x14ac:dyDescent="0.25">
      <c r="A123" s="129"/>
      <c r="B123" s="129"/>
      <c r="C123" s="58"/>
      <c r="D123" s="124"/>
      <c r="E123" s="125"/>
      <c r="F123" s="125"/>
      <c r="G123" s="125"/>
      <c r="H123" s="155"/>
      <c r="I123" s="155"/>
      <c r="J123" s="155"/>
      <c r="K123" s="155"/>
      <c r="S123" s="87" t="s">
        <v>284</v>
      </c>
      <c r="T123" s="87">
        <v>18</v>
      </c>
    </row>
    <row r="124" spans="1:20" x14ac:dyDescent="0.25">
      <c r="A124" s="129"/>
      <c r="B124" s="129"/>
      <c r="C124" s="58"/>
      <c r="D124" s="124"/>
      <c r="E124" s="125"/>
      <c r="F124" s="125"/>
      <c r="G124" s="125"/>
      <c r="H124" s="155"/>
      <c r="I124" s="155"/>
      <c r="J124" s="155"/>
      <c r="K124" s="155"/>
      <c r="S124" s="87" t="s">
        <v>285</v>
      </c>
      <c r="T124" s="87">
        <v>19</v>
      </c>
    </row>
    <row r="125" spans="1:20" x14ac:dyDescent="0.25">
      <c r="A125" s="129"/>
      <c r="B125" s="129"/>
      <c r="C125" s="58"/>
      <c r="D125" s="124"/>
      <c r="E125" s="125"/>
      <c r="F125" s="125"/>
      <c r="G125" s="125"/>
      <c r="H125" s="155"/>
      <c r="I125" s="155"/>
      <c r="J125" s="155"/>
      <c r="K125" s="155"/>
      <c r="S125" s="87" t="s">
        <v>286</v>
      </c>
      <c r="T125" s="87">
        <v>34</v>
      </c>
    </row>
    <row r="126" spans="1:20" x14ac:dyDescent="0.25">
      <c r="A126" s="129"/>
      <c r="B126" s="129"/>
      <c r="C126" s="58"/>
      <c r="D126" s="124"/>
      <c r="E126" s="125"/>
      <c r="F126" s="125"/>
      <c r="G126" s="125"/>
      <c r="H126" s="155"/>
      <c r="I126" s="155"/>
      <c r="J126" s="155"/>
      <c r="K126" s="155"/>
      <c r="S126" s="87" t="s">
        <v>287</v>
      </c>
      <c r="T126" s="87">
        <v>9</v>
      </c>
    </row>
    <row r="127" spans="1:20" x14ac:dyDescent="0.25">
      <c r="A127" s="99"/>
      <c r="B127" s="99"/>
      <c r="S127" s="87" t="s">
        <v>288</v>
      </c>
      <c r="T127" s="87">
        <v>12</v>
      </c>
    </row>
    <row r="128" spans="1:20" x14ac:dyDescent="0.25">
      <c r="E128" s="33"/>
      <c r="S128" s="87" t="s">
        <v>289</v>
      </c>
      <c r="T128" s="87">
        <v>18</v>
      </c>
    </row>
    <row r="129" spans="1:20" ht="30" x14ac:dyDescent="0.25">
      <c r="A129" s="35" t="s">
        <v>54</v>
      </c>
      <c r="B129" s="119"/>
      <c r="C129" s="19"/>
      <c r="E129" s="33" t="s">
        <v>55</v>
      </c>
      <c r="S129" s="87" t="s">
        <v>290</v>
      </c>
      <c r="T129" s="87">
        <v>41</v>
      </c>
    </row>
    <row r="130" spans="1:20" x14ac:dyDescent="0.25">
      <c r="D130" s="32" t="s">
        <v>53</v>
      </c>
      <c r="E130" s="31">
        <v>0.1</v>
      </c>
      <c r="R130" s="87" t="s">
        <v>311</v>
      </c>
      <c r="T130" s="87">
        <v>205</v>
      </c>
    </row>
    <row r="131" spans="1:20" x14ac:dyDescent="0.25">
      <c r="R131" s="87" t="s">
        <v>75</v>
      </c>
      <c r="T131" s="87">
        <v>1086</v>
      </c>
    </row>
  </sheetData>
  <mergeCells count="10">
    <mergeCell ref="A1:A5"/>
    <mergeCell ref="C1:C5"/>
    <mergeCell ref="E4:E5"/>
    <mergeCell ref="F4:F5"/>
    <mergeCell ref="G4:G5"/>
    <mergeCell ref="D3:G3"/>
    <mergeCell ref="D1:G1"/>
    <mergeCell ref="D2:G2"/>
    <mergeCell ref="D4:D5"/>
    <mergeCell ref="B1:B5"/>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A94F-8BBA-4290-A62C-6B61154BEA7F}">
  <sheetPr>
    <tabColor rgb="FF002060"/>
  </sheetPr>
  <dimension ref="A1:F30"/>
  <sheetViews>
    <sheetView topLeftCell="A7" workbookViewId="0">
      <selection activeCell="D30" sqref="D30"/>
    </sheetView>
  </sheetViews>
  <sheetFormatPr defaultRowHeight="15" x14ac:dyDescent="0.25"/>
  <cols>
    <col min="1" max="3" width="30" customWidth="1"/>
    <col min="4" max="4" width="26.7109375" customWidth="1"/>
    <col min="5" max="5" width="12.5703125" customWidth="1"/>
  </cols>
  <sheetData>
    <row r="1" spans="1:6" x14ac:dyDescent="0.25">
      <c r="A1" s="166" t="s">
        <v>0</v>
      </c>
      <c r="B1" s="166" t="s">
        <v>165</v>
      </c>
      <c r="C1" s="175" t="s">
        <v>1</v>
      </c>
      <c r="D1" s="176"/>
      <c r="E1" s="176"/>
      <c r="F1" s="176"/>
    </row>
    <row r="2" spans="1:6" x14ac:dyDescent="0.25">
      <c r="A2" s="166"/>
      <c r="B2" s="166"/>
      <c r="C2" s="175" t="s">
        <v>164</v>
      </c>
      <c r="D2" s="176"/>
      <c r="E2" s="176"/>
      <c r="F2" s="176"/>
    </row>
    <row r="3" spans="1:6" x14ac:dyDescent="0.25">
      <c r="A3" s="166"/>
      <c r="B3" s="166"/>
      <c r="C3" s="191" t="str">
        <f>D30*100&amp;"% degli allevamenti aperti"</f>
        <v>10% degli allevamenti aperti</v>
      </c>
      <c r="D3" s="192"/>
      <c r="E3" s="192"/>
      <c r="F3" s="192"/>
    </row>
    <row r="4" spans="1:6" x14ac:dyDescent="0.25">
      <c r="A4" s="166"/>
      <c r="B4" s="166"/>
      <c r="C4" s="170" t="s">
        <v>98</v>
      </c>
      <c r="D4" s="170" t="s">
        <v>97</v>
      </c>
      <c r="E4" s="170" t="s">
        <v>95</v>
      </c>
      <c r="F4" s="170" t="s">
        <v>96</v>
      </c>
    </row>
    <row r="5" spans="1:6" x14ac:dyDescent="0.25">
      <c r="A5" s="166"/>
      <c r="B5" s="166"/>
      <c r="C5" s="172"/>
      <c r="D5" s="172"/>
      <c r="E5" s="172"/>
      <c r="F5" s="172"/>
    </row>
    <row r="6" spans="1:6" x14ac:dyDescent="0.25">
      <c r="A6" s="22" t="s">
        <v>3</v>
      </c>
      <c r="B6" s="66">
        <f>SUMIFS(Acquacoltura!C:C,Acquacoltura!$A:$A,'Acquacoltura REG'!$A6)</f>
        <v>16</v>
      </c>
      <c r="C6" s="66">
        <f>SUMIFS(Acquacoltura!D:D,Acquacoltura!$A:$A,'Acquacoltura REG'!$A6)</f>
        <v>4</v>
      </c>
      <c r="D6" s="66">
        <f>SUMIFS(Acquacoltura!E:E,Acquacoltura!$A:$A,'Acquacoltura REG'!$A6)</f>
        <v>0</v>
      </c>
      <c r="E6" s="66">
        <f>SUMIFS(Acquacoltura!F:F,Acquacoltura!$A:$A,'Acquacoltura REG'!$A6)</f>
        <v>0</v>
      </c>
      <c r="F6" s="3">
        <f>SUM(C6:E6)</f>
        <v>4</v>
      </c>
    </row>
    <row r="7" spans="1:6" x14ac:dyDescent="0.25">
      <c r="A7" s="22" t="s">
        <v>4</v>
      </c>
      <c r="B7" s="66">
        <f>SUMIFS(Acquacoltura!C:C,Acquacoltura!$A:$A,'Acquacoltura REG'!$A7)</f>
        <v>5</v>
      </c>
      <c r="C7" s="66">
        <f>SUMIFS(Acquacoltura!D:D,Acquacoltura!$A:$A,'Acquacoltura REG'!$A7)</f>
        <v>2</v>
      </c>
      <c r="D7" s="66">
        <f>SUMIFS(Acquacoltura!E:E,Acquacoltura!$A:$A,'Acquacoltura REG'!$A7)</f>
        <v>0</v>
      </c>
      <c r="E7" s="66">
        <f>SUMIFS(Acquacoltura!F:F,Acquacoltura!$A:$A,'Acquacoltura REG'!$A7)</f>
        <v>0</v>
      </c>
      <c r="F7" s="3">
        <f t="shared" ref="F7:F26" si="0">SUM(C7:E7)</f>
        <v>2</v>
      </c>
    </row>
    <row r="8" spans="1:6" x14ac:dyDescent="0.25">
      <c r="A8" s="22" t="s">
        <v>5</v>
      </c>
      <c r="B8" s="66">
        <f>SUMIFS(Acquacoltura!C:C,Acquacoltura!$A:$A,'Acquacoltura REG'!$A8)</f>
        <v>11</v>
      </c>
      <c r="C8" s="66">
        <f>SUMIFS(Acquacoltura!D:D,Acquacoltura!$A:$A,'Acquacoltura REG'!$A8)</f>
        <v>4</v>
      </c>
      <c r="D8" s="66">
        <f>SUMIFS(Acquacoltura!E:E,Acquacoltura!$A:$A,'Acquacoltura REG'!$A8)</f>
        <v>0</v>
      </c>
      <c r="E8" s="66">
        <f>SUMIFS(Acquacoltura!F:F,Acquacoltura!$A:$A,'Acquacoltura REG'!$A8)</f>
        <v>0</v>
      </c>
      <c r="F8" s="3">
        <f t="shared" si="0"/>
        <v>4</v>
      </c>
    </row>
    <row r="9" spans="1:6" x14ac:dyDescent="0.25">
      <c r="A9" s="22" t="s">
        <v>6</v>
      </c>
      <c r="B9" s="66">
        <f>SUMIFS(Acquacoltura!C:C,Acquacoltura!$A:$A,'Acquacoltura REG'!$A9)</f>
        <v>27</v>
      </c>
      <c r="C9" s="66">
        <f>SUMIFS(Acquacoltura!D:D,Acquacoltura!$A:$A,'Acquacoltura REG'!$A9)</f>
        <v>6</v>
      </c>
      <c r="D9" s="66">
        <f>SUMIFS(Acquacoltura!E:E,Acquacoltura!$A:$A,'Acquacoltura REG'!$A9)</f>
        <v>0</v>
      </c>
      <c r="E9" s="66">
        <f>SUMIFS(Acquacoltura!F:F,Acquacoltura!$A:$A,'Acquacoltura REG'!$A9)</f>
        <v>0</v>
      </c>
      <c r="F9" s="3">
        <f t="shared" si="0"/>
        <v>6</v>
      </c>
    </row>
    <row r="10" spans="1:6" x14ac:dyDescent="0.25">
      <c r="A10" s="22" t="s">
        <v>7</v>
      </c>
      <c r="B10" s="66">
        <f>SUMIFS(Acquacoltura!C:C,Acquacoltura!$A:$A,'Acquacoltura REG'!$A10)</f>
        <v>108</v>
      </c>
      <c r="C10" s="66">
        <f>SUMIFS(Acquacoltura!D:D,Acquacoltura!$A:$A,'Acquacoltura REG'!$A10)</f>
        <v>11</v>
      </c>
      <c r="D10" s="66">
        <f>SUMIFS(Acquacoltura!E:E,Acquacoltura!$A:$A,'Acquacoltura REG'!$A10)</f>
        <v>4</v>
      </c>
      <c r="E10" s="66">
        <f>SUMIFS(Acquacoltura!F:F,Acquacoltura!$A:$A,'Acquacoltura REG'!$A10)</f>
        <v>0</v>
      </c>
      <c r="F10" s="3">
        <f t="shared" si="0"/>
        <v>15</v>
      </c>
    </row>
    <row r="11" spans="1:6" x14ac:dyDescent="0.25">
      <c r="A11" s="22" t="s">
        <v>8</v>
      </c>
      <c r="B11" s="66">
        <f>SUMIFS(Acquacoltura!C:C,Acquacoltura!$A:$A,'Acquacoltura REG'!$A11)</f>
        <v>109</v>
      </c>
      <c r="C11" s="66">
        <f>SUMIFS(Acquacoltura!D:D,Acquacoltura!$A:$A,'Acquacoltura REG'!$A11)</f>
        <v>9</v>
      </c>
      <c r="D11" s="66">
        <f>SUMIFS(Acquacoltura!E:E,Acquacoltura!$A:$A,'Acquacoltura REG'!$A11)</f>
        <v>4</v>
      </c>
      <c r="E11" s="66">
        <f>SUMIFS(Acquacoltura!F:F,Acquacoltura!$A:$A,'Acquacoltura REG'!$A11)</f>
        <v>0</v>
      </c>
      <c r="F11" s="3">
        <f t="shared" si="0"/>
        <v>13</v>
      </c>
    </row>
    <row r="12" spans="1:6" x14ac:dyDescent="0.25">
      <c r="A12" s="22" t="s">
        <v>9</v>
      </c>
      <c r="B12" s="66">
        <f>SUMIFS(Acquacoltura!C:C,Acquacoltura!$A:$A,'Acquacoltura REG'!$A12)</f>
        <v>39</v>
      </c>
      <c r="C12" s="66">
        <f>SUMIFS(Acquacoltura!D:D,Acquacoltura!$A:$A,'Acquacoltura REG'!$A12)</f>
        <v>9</v>
      </c>
      <c r="D12" s="66">
        <f>SUMIFS(Acquacoltura!E:E,Acquacoltura!$A:$A,'Acquacoltura REG'!$A12)</f>
        <v>0</v>
      </c>
      <c r="E12" s="66">
        <f>SUMIFS(Acquacoltura!F:F,Acquacoltura!$A:$A,'Acquacoltura REG'!$A12)</f>
        <v>0</v>
      </c>
      <c r="F12" s="3">
        <f t="shared" si="0"/>
        <v>9</v>
      </c>
    </row>
    <row r="13" spans="1:6" x14ac:dyDescent="0.25">
      <c r="A13" s="22" t="s">
        <v>10</v>
      </c>
      <c r="B13" s="66">
        <f>SUMIFS(Acquacoltura!C:C,Acquacoltura!$A:$A,'Acquacoltura REG'!$A13)</f>
        <v>8</v>
      </c>
      <c r="C13" s="66">
        <f>SUMIFS(Acquacoltura!D:D,Acquacoltura!$A:$A,'Acquacoltura REG'!$A13)</f>
        <v>5</v>
      </c>
      <c r="D13" s="66">
        <f>SUMIFS(Acquacoltura!E:E,Acquacoltura!$A:$A,'Acquacoltura REG'!$A13)</f>
        <v>0</v>
      </c>
      <c r="E13" s="66">
        <f>SUMIFS(Acquacoltura!F:F,Acquacoltura!$A:$A,'Acquacoltura REG'!$A13)</f>
        <v>0</v>
      </c>
      <c r="F13" s="3">
        <f t="shared" si="0"/>
        <v>5</v>
      </c>
    </row>
    <row r="14" spans="1:6" x14ac:dyDescent="0.25">
      <c r="A14" s="22" t="s">
        <v>11</v>
      </c>
      <c r="B14" s="66">
        <f>SUMIFS(Acquacoltura!C:C,Acquacoltura!$A:$A,'Acquacoltura REG'!$A14)</f>
        <v>116</v>
      </c>
      <c r="C14" s="66">
        <f>SUMIFS(Acquacoltura!D:D,Acquacoltura!$A:$A,'Acquacoltura REG'!$A14)</f>
        <v>11</v>
      </c>
      <c r="D14" s="66">
        <f>SUMIFS(Acquacoltura!E:E,Acquacoltura!$A:$A,'Acquacoltura REG'!$A14)</f>
        <v>4</v>
      </c>
      <c r="E14" s="66">
        <f>SUMIFS(Acquacoltura!F:F,Acquacoltura!$A:$A,'Acquacoltura REG'!$A14)</f>
        <v>0</v>
      </c>
      <c r="F14" s="3">
        <f t="shared" si="0"/>
        <v>15</v>
      </c>
    </row>
    <row r="15" spans="1:6" x14ac:dyDescent="0.25">
      <c r="A15" s="22" t="s">
        <v>12</v>
      </c>
      <c r="B15" s="66">
        <f>SUMIFS(Acquacoltura!C:C,Acquacoltura!$A:$A,'Acquacoltura REG'!$A15)</f>
        <v>23</v>
      </c>
      <c r="C15" s="66">
        <f>SUMIFS(Acquacoltura!D:D,Acquacoltura!$A:$A,'Acquacoltura REG'!$A15)</f>
        <v>5</v>
      </c>
      <c r="D15" s="66">
        <f>SUMIFS(Acquacoltura!E:E,Acquacoltura!$A:$A,'Acquacoltura REG'!$A15)</f>
        <v>1</v>
      </c>
      <c r="E15" s="66">
        <f>SUMIFS(Acquacoltura!F:F,Acquacoltura!$A:$A,'Acquacoltura REG'!$A15)</f>
        <v>0</v>
      </c>
      <c r="F15" s="3">
        <f t="shared" si="0"/>
        <v>6</v>
      </c>
    </row>
    <row r="16" spans="1:6" x14ac:dyDescent="0.25">
      <c r="A16" s="22" t="s">
        <v>13</v>
      </c>
      <c r="B16" s="66">
        <f>SUMIFS(Acquacoltura!C:C,Acquacoltura!$A:$A,'Acquacoltura REG'!$A16)</f>
        <v>8</v>
      </c>
      <c r="C16" s="66">
        <f>SUMIFS(Acquacoltura!D:D,Acquacoltura!$A:$A,'Acquacoltura REG'!$A16)</f>
        <v>3</v>
      </c>
      <c r="D16" s="66">
        <f>SUMIFS(Acquacoltura!E:E,Acquacoltura!$A:$A,'Acquacoltura REG'!$A16)</f>
        <v>0</v>
      </c>
      <c r="E16" s="66">
        <f>SUMIFS(Acquacoltura!F:F,Acquacoltura!$A:$A,'Acquacoltura REG'!$A16)</f>
        <v>0</v>
      </c>
      <c r="F16" s="3">
        <f t="shared" si="0"/>
        <v>3</v>
      </c>
    </row>
    <row r="17" spans="1:6" x14ac:dyDescent="0.25">
      <c r="A17" s="22" t="s">
        <v>14</v>
      </c>
      <c r="B17" s="66">
        <f>SUMIFS(Acquacoltura!C:C,Acquacoltura!$A:$A,'Acquacoltura REG'!$A17)</f>
        <v>149</v>
      </c>
      <c r="C17" s="66">
        <f>SUMIFS(Acquacoltura!D:D,Acquacoltura!$A:$A,'Acquacoltura REG'!$A17)</f>
        <v>18</v>
      </c>
      <c r="D17" s="66">
        <f>SUMIFS(Acquacoltura!E:E,Acquacoltura!$A:$A,'Acquacoltura REG'!$A17)</f>
        <v>4</v>
      </c>
      <c r="E17" s="66">
        <f>SUMIFS(Acquacoltura!F:F,Acquacoltura!$A:$A,'Acquacoltura REG'!$A17)</f>
        <v>0</v>
      </c>
      <c r="F17" s="3">
        <f t="shared" si="0"/>
        <v>22</v>
      </c>
    </row>
    <row r="18" spans="1:6" x14ac:dyDescent="0.25">
      <c r="A18" s="22" t="s">
        <v>15</v>
      </c>
      <c r="B18" s="66">
        <f>SUMIFS(Acquacoltura!C:C,Acquacoltura!$A:$A,'Acquacoltura REG'!$A18)</f>
        <v>25</v>
      </c>
      <c r="C18" s="66">
        <f>SUMIFS(Acquacoltura!D:D,Acquacoltura!$A:$A,'Acquacoltura REG'!$A18)</f>
        <v>5</v>
      </c>
      <c r="D18" s="66">
        <f>SUMIFS(Acquacoltura!E:E,Acquacoltura!$A:$A,'Acquacoltura REG'!$A18)</f>
        <v>1</v>
      </c>
      <c r="E18" s="66">
        <f>SUMIFS(Acquacoltura!F:F,Acquacoltura!$A:$A,'Acquacoltura REG'!$A18)</f>
        <v>0</v>
      </c>
      <c r="F18" s="3">
        <f t="shared" si="0"/>
        <v>6</v>
      </c>
    </row>
    <row r="19" spans="1:6" x14ac:dyDescent="0.25">
      <c r="A19" s="22" t="s">
        <v>16</v>
      </c>
      <c r="B19" s="66">
        <f>SUMIFS(Acquacoltura!C:C,Acquacoltura!$A:$A,'Acquacoltura REG'!$A19)</f>
        <v>33</v>
      </c>
      <c r="C19" s="66">
        <f>SUMIFS(Acquacoltura!D:D,Acquacoltura!$A:$A,'Acquacoltura REG'!$A19)</f>
        <v>8</v>
      </c>
      <c r="D19" s="66">
        <f>SUMIFS(Acquacoltura!E:E,Acquacoltura!$A:$A,'Acquacoltura REG'!$A19)</f>
        <v>0</v>
      </c>
      <c r="E19" s="66">
        <f>SUMIFS(Acquacoltura!F:F,Acquacoltura!$A:$A,'Acquacoltura REG'!$A19)</f>
        <v>0</v>
      </c>
      <c r="F19" s="3">
        <f t="shared" si="0"/>
        <v>8</v>
      </c>
    </row>
    <row r="20" spans="1:6" x14ac:dyDescent="0.25">
      <c r="A20" s="22" t="s">
        <v>17</v>
      </c>
      <c r="B20" s="66">
        <f>SUMIFS(Acquacoltura!C:C,Acquacoltura!$A:$A,'Acquacoltura REG'!$A20)</f>
        <v>16</v>
      </c>
      <c r="C20" s="66">
        <f>SUMIFS(Acquacoltura!D:D,Acquacoltura!$A:$A,'Acquacoltura REG'!$A20)</f>
        <v>8</v>
      </c>
      <c r="D20" s="66">
        <f>SUMIFS(Acquacoltura!E:E,Acquacoltura!$A:$A,'Acquacoltura REG'!$A20)</f>
        <v>0</v>
      </c>
      <c r="E20" s="66">
        <f>SUMIFS(Acquacoltura!F:F,Acquacoltura!$A:$A,'Acquacoltura REG'!$A20)</f>
        <v>0</v>
      </c>
      <c r="F20" s="3">
        <f t="shared" si="0"/>
        <v>8</v>
      </c>
    </row>
    <row r="21" spans="1:6" x14ac:dyDescent="0.25">
      <c r="A21" s="22" t="s">
        <v>18</v>
      </c>
      <c r="B21" s="66">
        <f>SUMIFS(Acquacoltura!C:C,Acquacoltura!$A:$A,'Acquacoltura REG'!$A21)</f>
        <v>55</v>
      </c>
      <c r="C21" s="66">
        <f>SUMIFS(Acquacoltura!D:D,Acquacoltura!$A:$A,'Acquacoltura REG'!$A21)</f>
        <v>6</v>
      </c>
      <c r="D21" s="66">
        <f>SUMIFS(Acquacoltura!E:E,Acquacoltura!$A:$A,'Acquacoltura REG'!$A21)</f>
        <v>1</v>
      </c>
      <c r="E21" s="66">
        <f>SUMIFS(Acquacoltura!F:F,Acquacoltura!$A:$A,'Acquacoltura REG'!$A21)</f>
        <v>0</v>
      </c>
      <c r="F21" s="3">
        <f t="shared" si="0"/>
        <v>7</v>
      </c>
    </row>
    <row r="22" spans="1:6" x14ac:dyDescent="0.25">
      <c r="A22" s="22" t="s">
        <v>19</v>
      </c>
      <c r="B22" s="66">
        <f>SUMIFS(Acquacoltura!C:C,Acquacoltura!$A:$A,'Acquacoltura REG'!$A22)</f>
        <v>46</v>
      </c>
      <c r="C22" s="66">
        <f>SUMIFS(Acquacoltura!D:D,Acquacoltura!$A:$A,'Acquacoltura REG'!$A22)</f>
        <v>3</v>
      </c>
      <c r="D22" s="66">
        <f>SUMIFS(Acquacoltura!E:E,Acquacoltura!$A:$A,'Acquacoltura REG'!$A22)</f>
        <v>2</v>
      </c>
      <c r="E22" s="66">
        <f>SUMIFS(Acquacoltura!F:F,Acquacoltura!$A:$A,'Acquacoltura REG'!$A22)</f>
        <v>0</v>
      </c>
      <c r="F22" s="3">
        <f t="shared" si="0"/>
        <v>5</v>
      </c>
    </row>
    <row r="23" spans="1:6" x14ac:dyDescent="0.25">
      <c r="A23" s="22" t="s">
        <v>20</v>
      </c>
      <c r="B23" s="66">
        <f>SUMIFS(Acquacoltura!C:C,Acquacoltura!$A:$A,'Acquacoltura REG'!$A23)</f>
        <v>71</v>
      </c>
      <c r="C23" s="66">
        <f>SUMIFS(Acquacoltura!D:D,Acquacoltura!$A:$A,'Acquacoltura REG'!$A23)</f>
        <v>6</v>
      </c>
      <c r="D23" s="66">
        <f>SUMIFS(Acquacoltura!E:E,Acquacoltura!$A:$A,'Acquacoltura REG'!$A23)</f>
        <v>2</v>
      </c>
      <c r="E23" s="66">
        <f>SUMIFS(Acquacoltura!F:F,Acquacoltura!$A:$A,'Acquacoltura REG'!$A23)</f>
        <v>0</v>
      </c>
      <c r="F23" s="3">
        <f t="shared" si="0"/>
        <v>8</v>
      </c>
    </row>
    <row r="24" spans="1:6" x14ac:dyDescent="0.25">
      <c r="A24" s="22" t="s">
        <v>21</v>
      </c>
      <c r="B24" s="66">
        <f>SUMIFS(Acquacoltura!C:C,Acquacoltura!$A:$A,'Acquacoltura REG'!$A24)</f>
        <v>13</v>
      </c>
      <c r="C24" s="66">
        <f>SUMIFS(Acquacoltura!D:D,Acquacoltura!$A:$A,'Acquacoltura REG'!$A24)</f>
        <v>3</v>
      </c>
      <c r="D24" s="66">
        <f>SUMIFS(Acquacoltura!E:E,Acquacoltura!$A:$A,'Acquacoltura REG'!$A24)</f>
        <v>0</v>
      </c>
      <c r="E24" s="66">
        <f>SUMIFS(Acquacoltura!F:F,Acquacoltura!$A:$A,'Acquacoltura REG'!$A24)</f>
        <v>0</v>
      </c>
      <c r="F24" s="3">
        <f t="shared" si="0"/>
        <v>3</v>
      </c>
    </row>
    <row r="25" spans="1:6" x14ac:dyDescent="0.25">
      <c r="A25" s="22" t="s">
        <v>22</v>
      </c>
      <c r="B25" s="66">
        <f>SUMIFS(Acquacoltura!C:C,Acquacoltura!$A:$A,'Acquacoltura REG'!$A25)</f>
        <v>3</v>
      </c>
      <c r="C25" s="66">
        <f>SUMIFS(Acquacoltura!D:D,Acquacoltura!$A:$A,'Acquacoltura REG'!$A25)</f>
        <v>1</v>
      </c>
      <c r="D25" s="66">
        <f>SUMIFS(Acquacoltura!E:E,Acquacoltura!$A:$A,'Acquacoltura REG'!$A25)</f>
        <v>0</v>
      </c>
      <c r="E25" s="66">
        <f>SUMIFS(Acquacoltura!F:F,Acquacoltura!$A:$A,'Acquacoltura REG'!$A25)</f>
        <v>0</v>
      </c>
      <c r="F25" s="3">
        <f t="shared" si="0"/>
        <v>1</v>
      </c>
    </row>
    <row r="26" spans="1:6" x14ac:dyDescent="0.25">
      <c r="A26" s="22" t="s">
        <v>23</v>
      </c>
      <c r="B26" s="66">
        <f>SUMIFS(Acquacoltura!C:C,Acquacoltura!$A:$A,'Acquacoltura REG'!$A26)</f>
        <v>205</v>
      </c>
      <c r="C26" s="66">
        <f>SUMIFS(Acquacoltura!D:D,Acquacoltura!$A:$A,'Acquacoltura REG'!$A26)</f>
        <v>18</v>
      </c>
      <c r="D26" s="66">
        <f>SUMIFS(Acquacoltura!E:E,Acquacoltura!$A:$A,'Acquacoltura REG'!$A26)</f>
        <v>6</v>
      </c>
      <c r="E26" s="66">
        <f>SUMIFS(Acquacoltura!F:F,Acquacoltura!$A:$A,'Acquacoltura REG'!$A26)</f>
        <v>0</v>
      </c>
      <c r="F26" s="3">
        <f t="shared" si="0"/>
        <v>24</v>
      </c>
    </row>
    <row r="27" spans="1:6" x14ac:dyDescent="0.25">
      <c r="A27" s="22" t="s">
        <v>24</v>
      </c>
      <c r="B27" s="24">
        <f t="shared" ref="B27:F27" si="1">SUM(B6:B26)</f>
        <v>1086</v>
      </c>
      <c r="C27" s="65">
        <f t="shared" si="1"/>
        <v>145</v>
      </c>
      <c r="D27" s="26">
        <f t="shared" si="1"/>
        <v>29</v>
      </c>
      <c r="E27" s="26">
        <f t="shared" si="1"/>
        <v>0</v>
      </c>
      <c r="F27" s="26">
        <f t="shared" si="1"/>
        <v>174</v>
      </c>
    </row>
    <row r="28" spans="1:6" x14ac:dyDescent="0.25">
      <c r="A28" s="99"/>
    </row>
    <row r="29" spans="1:6" x14ac:dyDescent="0.25">
      <c r="A29" s="119"/>
      <c r="B29" s="19"/>
      <c r="D29" s="135" t="s">
        <v>55</v>
      </c>
    </row>
    <row r="30" spans="1:6" x14ac:dyDescent="0.25">
      <c r="C30" s="32" t="s">
        <v>53</v>
      </c>
      <c r="D30" s="132">
        <f>Acquacoltura!E130</f>
        <v>0.1</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824AF-45D1-487D-B99A-99209C4EF819}">
  <sheetPr>
    <tabColor rgb="FF002060"/>
  </sheetPr>
  <dimension ref="A1:Y128"/>
  <sheetViews>
    <sheetView topLeftCell="A112" zoomScale="70" zoomScaleNormal="70" workbookViewId="0">
      <selection activeCell="D140" sqref="D140"/>
    </sheetView>
  </sheetViews>
  <sheetFormatPr defaultRowHeight="15" x14ac:dyDescent="0.25"/>
  <cols>
    <col min="1" max="2" width="30" customWidth="1"/>
    <col min="3" max="7" width="22.42578125" customWidth="1"/>
    <col min="8" max="25" width="9.140625" style="87"/>
  </cols>
  <sheetData>
    <row r="1" spans="1:21" ht="15" customHeight="1" x14ac:dyDescent="0.25">
      <c r="A1" s="166" t="s">
        <v>0</v>
      </c>
      <c r="B1" s="170" t="s">
        <v>176</v>
      </c>
      <c r="C1" s="166" t="s">
        <v>90</v>
      </c>
      <c r="D1" s="175" t="s">
        <v>1</v>
      </c>
      <c r="E1" s="176"/>
      <c r="F1" s="176"/>
      <c r="G1" s="176"/>
    </row>
    <row r="2" spans="1:21" ht="33" customHeight="1" x14ac:dyDescent="0.25">
      <c r="A2" s="166"/>
      <c r="B2" s="171"/>
      <c r="C2" s="166"/>
      <c r="D2" s="193" t="s">
        <v>161</v>
      </c>
      <c r="E2" s="194"/>
      <c r="F2" s="194"/>
      <c r="G2" s="194"/>
      <c r="I2" s="196" t="s">
        <v>62</v>
      </c>
      <c r="J2" s="196"/>
      <c r="K2" s="196"/>
      <c r="L2" s="196"/>
      <c r="M2" s="196"/>
      <c r="N2" s="196"/>
      <c r="O2" s="138"/>
      <c r="P2" s="138"/>
      <c r="Q2" s="138"/>
      <c r="R2" s="138" t="s">
        <v>106</v>
      </c>
      <c r="S2" s="138"/>
      <c r="T2" s="138"/>
      <c r="U2" s="138"/>
    </row>
    <row r="3" spans="1:21" ht="15" customHeight="1" x14ac:dyDescent="0.25">
      <c r="A3" s="166"/>
      <c r="B3" s="171"/>
      <c r="C3" s="166"/>
      <c r="D3" s="191"/>
      <c r="E3" s="192"/>
      <c r="F3" s="192"/>
      <c r="G3" s="192"/>
      <c r="I3" s="197" t="s">
        <v>63</v>
      </c>
      <c r="J3" s="197"/>
      <c r="K3" s="197"/>
      <c r="L3" s="197"/>
      <c r="M3" s="197"/>
      <c r="N3" s="197"/>
      <c r="O3" s="138"/>
      <c r="P3" s="138"/>
      <c r="Q3" s="138"/>
      <c r="R3" s="138" t="s">
        <v>107</v>
      </c>
      <c r="S3" s="138" t="s">
        <v>292</v>
      </c>
      <c r="T3" s="138" t="s">
        <v>24</v>
      </c>
      <c r="U3" s="138"/>
    </row>
    <row r="4" spans="1:21" x14ac:dyDescent="0.25">
      <c r="A4" s="166"/>
      <c r="B4" s="171"/>
      <c r="C4" s="166"/>
      <c r="D4" s="170" t="s">
        <v>98</v>
      </c>
      <c r="E4" s="170" t="s">
        <v>97</v>
      </c>
      <c r="F4" s="170" t="s">
        <v>95</v>
      </c>
      <c r="G4" s="170" t="s">
        <v>96</v>
      </c>
      <c r="I4" s="197"/>
      <c r="J4" s="197"/>
      <c r="K4" s="197"/>
      <c r="L4" s="197"/>
      <c r="M4" s="197"/>
      <c r="N4" s="197"/>
      <c r="O4" s="138"/>
      <c r="P4" s="138"/>
      <c r="Q4" s="138"/>
      <c r="R4" s="138" t="s">
        <v>3</v>
      </c>
      <c r="S4" s="138" t="s">
        <v>177</v>
      </c>
      <c r="T4" s="138">
        <v>3</v>
      </c>
      <c r="U4" s="138"/>
    </row>
    <row r="5" spans="1:21" x14ac:dyDescent="0.25">
      <c r="A5" s="166"/>
      <c r="B5" s="172"/>
      <c r="C5" s="166"/>
      <c r="D5" s="172"/>
      <c r="E5" s="172"/>
      <c r="F5" s="172"/>
      <c r="G5" s="172"/>
      <c r="I5" s="197"/>
      <c r="J5" s="197"/>
      <c r="K5" s="197"/>
      <c r="L5" s="197"/>
      <c r="M5" s="197"/>
      <c r="N5" s="197"/>
      <c r="O5" s="138"/>
      <c r="P5" s="138" t="s">
        <v>107</v>
      </c>
      <c r="Q5" s="138" t="s">
        <v>24</v>
      </c>
      <c r="R5" s="138"/>
      <c r="S5" s="138" t="s">
        <v>179</v>
      </c>
      <c r="T5" s="138">
        <v>14</v>
      </c>
      <c r="U5" s="138" t="s">
        <v>24</v>
      </c>
    </row>
    <row r="6" spans="1:21" x14ac:dyDescent="0.25">
      <c r="A6" s="59" t="s">
        <v>3</v>
      </c>
      <c r="B6" s="59" t="s">
        <v>177</v>
      </c>
      <c r="C6" s="72">
        <f>SUMIFS(T:T,S:S,B6)</f>
        <v>3</v>
      </c>
      <c r="D6" s="64">
        <f>IF(H6&gt;I6,ROUND((C6*0.6*$E$128),0)+K6,ROUND((C6*0.6*$E$128),0)+K6)</f>
        <v>1</v>
      </c>
      <c r="E6" s="3">
        <f t="shared" ref="E6" si="0">ROUND((C6*0.35*$E$128),0)</f>
        <v>0</v>
      </c>
      <c r="F6" s="3">
        <f t="shared" ref="F6" si="1">ROUND((C6*0.05*$E$128),0)</f>
        <v>0</v>
      </c>
      <c r="G6" s="3">
        <f>SUM(D6:F6)</f>
        <v>1</v>
      </c>
      <c r="H6" s="98">
        <f>ROUNDUP((C6*$E$128),0)</f>
        <v>1</v>
      </c>
      <c r="I6" s="88">
        <f>J6+E6+F6</f>
        <v>0</v>
      </c>
      <c r="J6" s="87">
        <f>ROUND((C6*0.6*$E$128),0)</f>
        <v>0</v>
      </c>
      <c r="K6" s="88">
        <f>H6-I6</f>
        <v>1</v>
      </c>
      <c r="L6" s="100"/>
      <c r="M6" s="100"/>
      <c r="N6" s="100"/>
      <c r="O6" s="160" t="s">
        <v>3</v>
      </c>
      <c r="P6" s="138" t="s">
        <v>3</v>
      </c>
      <c r="Q6" s="138">
        <v>20</v>
      </c>
      <c r="R6" s="138"/>
      <c r="S6" s="138" t="s">
        <v>180</v>
      </c>
      <c r="T6" s="138">
        <v>3</v>
      </c>
      <c r="U6" s="138">
        <v>20</v>
      </c>
    </row>
    <row r="7" spans="1:21" x14ac:dyDescent="0.25">
      <c r="A7" s="59" t="s">
        <v>3</v>
      </c>
      <c r="B7" s="62" t="s">
        <v>178</v>
      </c>
      <c r="C7" s="72">
        <f t="shared" ref="C7:C34" si="2">SUMIFS(T:T,S:S,B7)</f>
        <v>0</v>
      </c>
      <c r="D7" s="64">
        <f t="shared" ref="D7:D34" si="3">IF(H7&gt;I7,ROUND((C7*0.6*$E$128),0)+K7,ROUND((C7*0.6*$E$128),0)+K7)</f>
        <v>0</v>
      </c>
      <c r="E7" s="3">
        <f t="shared" ref="E7:E34" si="4">ROUND((C7*0.35*$E$128),0)</f>
        <v>0</v>
      </c>
      <c r="F7" s="3">
        <f t="shared" ref="F7:F34" si="5">ROUND((C7*0.05*$E$128),0)</f>
        <v>0</v>
      </c>
      <c r="G7" s="3">
        <f t="shared" ref="G7:G34" si="6">SUM(D7:F7)</f>
        <v>0</v>
      </c>
      <c r="H7" s="98">
        <f t="shared" ref="H7:H34" si="7">ROUNDUP((C7*$E$128),0)</f>
        <v>0</v>
      </c>
      <c r="I7" s="88">
        <f t="shared" ref="I7:I34" si="8">J7+E7+F7</f>
        <v>0</v>
      </c>
      <c r="J7" s="87">
        <f t="shared" ref="J7:J34" si="9">ROUND((C7*0.6*$E$128),0)</f>
        <v>0</v>
      </c>
      <c r="K7" s="88">
        <f t="shared" ref="K7:K34" si="10">H7-I7</f>
        <v>0</v>
      </c>
      <c r="L7" s="100"/>
      <c r="M7" s="100"/>
      <c r="N7" s="100"/>
      <c r="O7" s="160" t="s">
        <v>4</v>
      </c>
      <c r="P7" s="138" t="s">
        <v>4</v>
      </c>
      <c r="Q7" s="138">
        <v>6</v>
      </c>
      <c r="R7" s="138" t="s">
        <v>312</v>
      </c>
      <c r="S7" s="138"/>
      <c r="T7" s="138">
        <v>20</v>
      </c>
      <c r="U7" s="138">
        <v>6</v>
      </c>
    </row>
    <row r="8" spans="1:21" x14ac:dyDescent="0.25">
      <c r="A8" s="59" t="s">
        <v>3</v>
      </c>
      <c r="B8" s="62" t="s">
        <v>179</v>
      </c>
      <c r="C8" s="72">
        <f t="shared" si="2"/>
        <v>14</v>
      </c>
      <c r="D8" s="64">
        <f t="shared" si="3"/>
        <v>2</v>
      </c>
      <c r="E8" s="3">
        <f t="shared" si="4"/>
        <v>0</v>
      </c>
      <c r="F8" s="3">
        <f t="shared" si="5"/>
        <v>0</v>
      </c>
      <c r="G8" s="3">
        <f t="shared" si="6"/>
        <v>2</v>
      </c>
      <c r="H8" s="98">
        <f t="shared" si="7"/>
        <v>2</v>
      </c>
      <c r="I8" s="88">
        <f t="shared" si="8"/>
        <v>1</v>
      </c>
      <c r="J8" s="87">
        <f t="shared" si="9"/>
        <v>1</v>
      </c>
      <c r="K8" s="88">
        <f t="shared" si="10"/>
        <v>1</v>
      </c>
      <c r="O8" s="160" t="s">
        <v>5</v>
      </c>
      <c r="P8" s="161" t="s">
        <v>5</v>
      </c>
      <c r="Q8" s="162">
        <v>3</v>
      </c>
      <c r="R8" s="138" t="s">
        <v>4</v>
      </c>
      <c r="S8" s="138" t="s">
        <v>181</v>
      </c>
      <c r="T8" s="138">
        <v>5</v>
      </c>
      <c r="U8" s="138">
        <v>3</v>
      </c>
    </row>
    <row r="9" spans="1:21" x14ac:dyDescent="0.25">
      <c r="A9" s="59" t="s">
        <v>3</v>
      </c>
      <c r="B9" s="62" t="s">
        <v>180</v>
      </c>
      <c r="C9" s="72">
        <f t="shared" si="2"/>
        <v>3</v>
      </c>
      <c r="D9" s="64">
        <f>IF(H9&gt;I9,ROUND((C9*0.6*$E$128),0)+K9,ROUND((C9*0.6*$E$128),0)+K9)</f>
        <v>1</v>
      </c>
      <c r="E9" s="3">
        <f t="shared" si="4"/>
        <v>0</v>
      </c>
      <c r="F9" s="3">
        <f t="shared" si="5"/>
        <v>0</v>
      </c>
      <c r="G9" s="3">
        <f t="shared" si="6"/>
        <v>1</v>
      </c>
      <c r="H9" s="98">
        <f t="shared" si="7"/>
        <v>1</v>
      </c>
      <c r="I9" s="88">
        <f t="shared" si="8"/>
        <v>0</v>
      </c>
      <c r="J9" s="87">
        <f t="shared" si="9"/>
        <v>0</v>
      </c>
      <c r="K9" s="88">
        <f t="shared" si="10"/>
        <v>1</v>
      </c>
      <c r="O9" s="160" t="s">
        <v>6</v>
      </c>
      <c r="P9" s="161" t="s">
        <v>6</v>
      </c>
      <c r="Q9" s="162">
        <v>17</v>
      </c>
      <c r="R9" s="138"/>
      <c r="S9" s="138" t="s">
        <v>182</v>
      </c>
      <c r="T9" s="138">
        <v>1</v>
      </c>
      <c r="U9" s="138">
        <v>17</v>
      </c>
    </row>
    <row r="10" spans="1:21" x14ac:dyDescent="0.25">
      <c r="A10" s="62" t="s">
        <v>4</v>
      </c>
      <c r="B10" s="62" t="s">
        <v>181</v>
      </c>
      <c r="C10" s="72">
        <f t="shared" si="2"/>
        <v>5</v>
      </c>
      <c r="D10" s="64">
        <f t="shared" si="3"/>
        <v>1</v>
      </c>
      <c r="E10" s="3">
        <f t="shared" si="4"/>
        <v>0</v>
      </c>
      <c r="F10" s="3">
        <f t="shared" si="5"/>
        <v>0</v>
      </c>
      <c r="G10" s="3">
        <f t="shared" si="6"/>
        <v>1</v>
      </c>
      <c r="H10" s="98">
        <f t="shared" si="7"/>
        <v>1</v>
      </c>
      <c r="I10" s="88">
        <f t="shared" si="8"/>
        <v>0</v>
      </c>
      <c r="J10" s="87">
        <f t="shared" si="9"/>
        <v>0</v>
      </c>
      <c r="K10" s="88">
        <f t="shared" si="10"/>
        <v>1</v>
      </c>
      <c r="O10" s="160" t="s">
        <v>7</v>
      </c>
      <c r="P10" s="161" t="s">
        <v>7</v>
      </c>
      <c r="Q10" s="162">
        <v>95</v>
      </c>
      <c r="R10" s="138" t="s">
        <v>297</v>
      </c>
      <c r="S10" s="138"/>
      <c r="T10" s="138">
        <v>6</v>
      </c>
      <c r="U10" s="138">
        <v>95</v>
      </c>
    </row>
    <row r="11" spans="1:21" x14ac:dyDescent="0.25">
      <c r="A11" s="62" t="s">
        <v>4</v>
      </c>
      <c r="B11" s="62" t="s">
        <v>182</v>
      </c>
      <c r="C11" s="72">
        <f t="shared" si="2"/>
        <v>1</v>
      </c>
      <c r="D11" s="64">
        <f t="shared" si="3"/>
        <v>1</v>
      </c>
      <c r="E11" s="3">
        <f t="shared" si="4"/>
        <v>0</v>
      </c>
      <c r="F11" s="3">
        <f t="shared" si="5"/>
        <v>0</v>
      </c>
      <c r="G11" s="3">
        <f t="shared" si="6"/>
        <v>1</v>
      </c>
      <c r="H11" s="98">
        <f t="shared" si="7"/>
        <v>1</v>
      </c>
      <c r="I11" s="88">
        <f t="shared" si="8"/>
        <v>0</v>
      </c>
      <c r="J11" s="87">
        <f t="shared" si="9"/>
        <v>0</v>
      </c>
      <c r="K11" s="88">
        <f t="shared" si="10"/>
        <v>1</v>
      </c>
      <c r="O11" s="160" t="s">
        <v>8</v>
      </c>
      <c r="P11" s="161" t="s">
        <v>8</v>
      </c>
      <c r="Q11" s="162">
        <v>48</v>
      </c>
      <c r="R11" s="138" t="s">
        <v>5</v>
      </c>
      <c r="S11" s="138" t="s">
        <v>184</v>
      </c>
      <c r="T11" s="138">
        <v>1</v>
      </c>
      <c r="U11" s="138">
        <v>48</v>
      </c>
    </row>
    <row r="12" spans="1:21" x14ac:dyDescent="0.25">
      <c r="A12" s="62" t="s">
        <v>5</v>
      </c>
      <c r="B12" s="62" t="s">
        <v>183</v>
      </c>
      <c r="C12" s="72">
        <f t="shared" si="2"/>
        <v>0</v>
      </c>
      <c r="D12" s="64">
        <f t="shared" si="3"/>
        <v>0</v>
      </c>
      <c r="E12" s="3">
        <f t="shared" si="4"/>
        <v>0</v>
      </c>
      <c r="F12" s="3">
        <f t="shared" si="5"/>
        <v>0</v>
      </c>
      <c r="G12" s="3">
        <f t="shared" si="6"/>
        <v>0</v>
      </c>
      <c r="H12" s="98">
        <f t="shared" si="7"/>
        <v>0</v>
      </c>
      <c r="I12" s="88">
        <f t="shared" si="8"/>
        <v>0</v>
      </c>
      <c r="J12" s="87">
        <f t="shared" si="9"/>
        <v>0</v>
      </c>
      <c r="K12" s="88">
        <f t="shared" si="10"/>
        <v>0</v>
      </c>
      <c r="O12" s="160" t="s">
        <v>9</v>
      </c>
      <c r="P12" s="161" t="s">
        <v>9</v>
      </c>
      <c r="Q12" s="162">
        <v>70</v>
      </c>
      <c r="R12" s="138"/>
      <c r="S12" s="138" t="s">
        <v>185</v>
      </c>
      <c r="T12" s="138">
        <v>2</v>
      </c>
      <c r="U12" s="138">
        <v>70</v>
      </c>
    </row>
    <row r="13" spans="1:21" x14ac:dyDescent="0.25">
      <c r="A13" s="62" t="s">
        <v>5</v>
      </c>
      <c r="B13" s="62" t="s">
        <v>184</v>
      </c>
      <c r="C13" s="72">
        <f t="shared" si="2"/>
        <v>1</v>
      </c>
      <c r="D13" s="64">
        <f t="shared" si="3"/>
        <v>1</v>
      </c>
      <c r="E13" s="3">
        <f t="shared" si="4"/>
        <v>0</v>
      </c>
      <c r="F13" s="3">
        <f t="shared" si="5"/>
        <v>0</v>
      </c>
      <c r="G13" s="3">
        <f t="shared" si="6"/>
        <v>1</v>
      </c>
      <c r="H13" s="98">
        <f t="shared" si="7"/>
        <v>1</v>
      </c>
      <c r="I13" s="88">
        <f t="shared" si="8"/>
        <v>0</v>
      </c>
      <c r="J13" s="87">
        <f t="shared" si="9"/>
        <v>0</v>
      </c>
      <c r="K13" s="88">
        <f t="shared" si="10"/>
        <v>1</v>
      </c>
      <c r="O13" s="160" t="s">
        <v>10</v>
      </c>
      <c r="P13" s="161" t="s">
        <v>10</v>
      </c>
      <c r="Q13" s="162">
        <v>17</v>
      </c>
      <c r="R13" s="138" t="s">
        <v>298</v>
      </c>
      <c r="S13" s="138"/>
      <c r="T13" s="138">
        <v>3</v>
      </c>
      <c r="U13" s="138">
        <v>17</v>
      </c>
    </row>
    <row r="14" spans="1:21" x14ac:dyDescent="0.25">
      <c r="A14" s="62" t="s">
        <v>5</v>
      </c>
      <c r="B14" s="62" t="s">
        <v>185</v>
      </c>
      <c r="C14" s="72">
        <f t="shared" si="2"/>
        <v>2</v>
      </c>
      <c r="D14" s="64">
        <f t="shared" si="3"/>
        <v>1</v>
      </c>
      <c r="E14" s="3">
        <f t="shared" si="4"/>
        <v>0</v>
      </c>
      <c r="F14" s="3">
        <f t="shared" si="5"/>
        <v>0</v>
      </c>
      <c r="G14" s="3">
        <f t="shared" si="6"/>
        <v>1</v>
      </c>
      <c r="H14" s="98">
        <f t="shared" si="7"/>
        <v>1</v>
      </c>
      <c r="I14" s="88">
        <f t="shared" si="8"/>
        <v>0</v>
      </c>
      <c r="J14" s="87">
        <f t="shared" si="9"/>
        <v>0</v>
      </c>
      <c r="K14" s="88">
        <f t="shared" si="10"/>
        <v>1</v>
      </c>
      <c r="O14" s="160" t="s">
        <v>11</v>
      </c>
      <c r="P14" s="161" t="s">
        <v>11</v>
      </c>
      <c r="Q14" s="162">
        <v>471</v>
      </c>
      <c r="R14" s="138" t="s">
        <v>6</v>
      </c>
      <c r="S14" s="138" t="s">
        <v>188</v>
      </c>
      <c r="T14" s="138">
        <v>1</v>
      </c>
      <c r="U14" s="138">
        <v>471</v>
      </c>
    </row>
    <row r="15" spans="1:21" x14ac:dyDescent="0.25">
      <c r="A15" s="62" t="s">
        <v>5</v>
      </c>
      <c r="B15" s="62" t="s">
        <v>186</v>
      </c>
      <c r="C15" s="72">
        <f t="shared" si="2"/>
        <v>0</v>
      </c>
      <c r="D15" s="64">
        <f t="shared" si="3"/>
        <v>0</v>
      </c>
      <c r="E15" s="3">
        <f t="shared" si="4"/>
        <v>0</v>
      </c>
      <c r="F15" s="3">
        <f t="shared" si="5"/>
        <v>0</v>
      </c>
      <c r="G15" s="3">
        <f t="shared" si="6"/>
        <v>0</v>
      </c>
      <c r="H15" s="98">
        <f t="shared" si="7"/>
        <v>0</v>
      </c>
      <c r="I15" s="88">
        <f t="shared" si="8"/>
        <v>0</v>
      </c>
      <c r="J15" s="87">
        <f t="shared" si="9"/>
        <v>0</v>
      </c>
      <c r="K15" s="88">
        <f t="shared" si="10"/>
        <v>0</v>
      </c>
      <c r="O15" s="160" t="s">
        <v>12</v>
      </c>
      <c r="P15" s="161" t="s">
        <v>12</v>
      </c>
      <c r="Q15" s="162">
        <v>42</v>
      </c>
      <c r="R15" s="138"/>
      <c r="S15" s="138" t="s">
        <v>189</v>
      </c>
      <c r="T15" s="138">
        <v>3</v>
      </c>
      <c r="U15" s="138">
        <v>42</v>
      </c>
    </row>
    <row r="16" spans="1:21" x14ac:dyDescent="0.25">
      <c r="A16" s="62" t="s">
        <v>5</v>
      </c>
      <c r="B16" s="62" t="s">
        <v>187</v>
      </c>
      <c r="C16" s="72">
        <f t="shared" si="2"/>
        <v>0</v>
      </c>
      <c r="D16" s="64">
        <f t="shared" si="3"/>
        <v>0</v>
      </c>
      <c r="E16" s="3">
        <f t="shared" si="4"/>
        <v>0</v>
      </c>
      <c r="F16" s="3">
        <f t="shared" si="5"/>
        <v>0</v>
      </c>
      <c r="G16" s="3">
        <f t="shared" si="6"/>
        <v>0</v>
      </c>
      <c r="H16" s="98">
        <f t="shared" si="7"/>
        <v>0</v>
      </c>
      <c r="I16" s="88">
        <f t="shared" si="8"/>
        <v>0</v>
      </c>
      <c r="J16" s="87">
        <f t="shared" si="9"/>
        <v>0</v>
      </c>
      <c r="K16" s="88">
        <f t="shared" si="10"/>
        <v>0</v>
      </c>
      <c r="O16" s="160" t="s">
        <v>13</v>
      </c>
      <c r="P16" s="161" t="s">
        <v>13</v>
      </c>
      <c r="Q16" s="162">
        <v>2</v>
      </c>
      <c r="R16" s="138"/>
      <c r="S16" s="138" t="s">
        <v>191</v>
      </c>
      <c r="T16" s="138">
        <v>8</v>
      </c>
      <c r="U16" s="138">
        <v>2</v>
      </c>
    </row>
    <row r="17" spans="1:21" x14ac:dyDescent="0.25">
      <c r="A17" s="62" t="s">
        <v>6</v>
      </c>
      <c r="B17" s="62" t="s">
        <v>188</v>
      </c>
      <c r="C17" s="72">
        <f t="shared" si="2"/>
        <v>1</v>
      </c>
      <c r="D17" s="64">
        <f t="shared" si="3"/>
        <v>1</v>
      </c>
      <c r="E17" s="3">
        <f t="shared" si="4"/>
        <v>0</v>
      </c>
      <c r="F17" s="3">
        <f t="shared" si="5"/>
        <v>0</v>
      </c>
      <c r="G17" s="3">
        <f t="shared" si="6"/>
        <v>1</v>
      </c>
      <c r="H17" s="98">
        <f t="shared" si="7"/>
        <v>1</v>
      </c>
      <c r="I17" s="88">
        <f t="shared" si="8"/>
        <v>0</v>
      </c>
      <c r="J17" s="87">
        <f t="shared" si="9"/>
        <v>0</v>
      </c>
      <c r="K17" s="88">
        <f t="shared" si="10"/>
        <v>1</v>
      </c>
      <c r="O17" s="160" t="s">
        <v>14</v>
      </c>
      <c r="P17" s="161" t="s">
        <v>14</v>
      </c>
      <c r="Q17" s="162">
        <v>131</v>
      </c>
      <c r="R17" s="138"/>
      <c r="S17" s="138" t="s">
        <v>194</v>
      </c>
      <c r="T17" s="138">
        <v>5</v>
      </c>
      <c r="U17" s="138">
        <v>131</v>
      </c>
    </row>
    <row r="18" spans="1:21" x14ac:dyDescent="0.25">
      <c r="A18" s="62" t="s">
        <v>6</v>
      </c>
      <c r="B18" s="62" t="s">
        <v>189</v>
      </c>
      <c r="C18" s="72">
        <f t="shared" si="2"/>
        <v>3</v>
      </c>
      <c r="D18" s="64">
        <f t="shared" si="3"/>
        <v>1</v>
      </c>
      <c r="E18" s="3">
        <f t="shared" si="4"/>
        <v>0</v>
      </c>
      <c r="F18" s="3">
        <f t="shared" si="5"/>
        <v>0</v>
      </c>
      <c r="G18" s="3">
        <f t="shared" si="6"/>
        <v>1</v>
      </c>
      <c r="H18" s="98">
        <f t="shared" si="7"/>
        <v>1</v>
      </c>
      <c r="I18" s="88">
        <f t="shared" si="8"/>
        <v>0</v>
      </c>
      <c r="J18" s="87">
        <f t="shared" si="9"/>
        <v>0</v>
      </c>
      <c r="K18" s="88">
        <f t="shared" si="10"/>
        <v>1</v>
      </c>
      <c r="O18" s="160" t="s">
        <v>15</v>
      </c>
      <c r="P18" s="161" t="s">
        <v>15</v>
      </c>
      <c r="Q18" s="162">
        <v>39</v>
      </c>
      <c r="R18" s="138" t="s">
        <v>299</v>
      </c>
      <c r="S18" s="138"/>
      <c r="T18" s="138">
        <v>17</v>
      </c>
      <c r="U18" s="138">
        <v>39</v>
      </c>
    </row>
    <row r="19" spans="1:21" x14ac:dyDescent="0.25">
      <c r="A19" s="62" t="s">
        <v>6</v>
      </c>
      <c r="B19" s="62" t="s">
        <v>190</v>
      </c>
      <c r="C19" s="72">
        <f t="shared" si="2"/>
        <v>0</v>
      </c>
      <c r="D19" s="64">
        <f t="shared" si="3"/>
        <v>0</v>
      </c>
      <c r="E19" s="3">
        <f t="shared" si="4"/>
        <v>0</v>
      </c>
      <c r="F19" s="3">
        <f t="shared" si="5"/>
        <v>0</v>
      </c>
      <c r="G19" s="3">
        <f t="shared" si="6"/>
        <v>0</v>
      </c>
      <c r="H19" s="98">
        <f t="shared" si="7"/>
        <v>0</v>
      </c>
      <c r="I19" s="88">
        <f t="shared" si="8"/>
        <v>0</v>
      </c>
      <c r="J19" s="87">
        <f t="shared" si="9"/>
        <v>0</v>
      </c>
      <c r="K19" s="88">
        <f t="shared" si="10"/>
        <v>0</v>
      </c>
      <c r="O19" s="160" t="s">
        <v>16</v>
      </c>
      <c r="P19" s="161" t="s">
        <v>16</v>
      </c>
      <c r="Q19" s="162">
        <v>3</v>
      </c>
      <c r="R19" s="138" t="s">
        <v>7</v>
      </c>
      <c r="S19" s="138" t="s">
        <v>195</v>
      </c>
      <c r="T19" s="138">
        <v>9</v>
      </c>
      <c r="U19" s="138">
        <v>3</v>
      </c>
    </row>
    <row r="20" spans="1:21" x14ac:dyDescent="0.25">
      <c r="A20" s="62" t="s">
        <v>6</v>
      </c>
      <c r="B20" s="62" t="s">
        <v>191</v>
      </c>
      <c r="C20" s="72">
        <f t="shared" si="2"/>
        <v>8</v>
      </c>
      <c r="D20" s="64">
        <f t="shared" si="3"/>
        <v>1</v>
      </c>
      <c r="E20" s="3">
        <f t="shared" si="4"/>
        <v>0</v>
      </c>
      <c r="F20" s="3">
        <f t="shared" si="5"/>
        <v>0</v>
      </c>
      <c r="G20" s="3">
        <f t="shared" si="6"/>
        <v>1</v>
      </c>
      <c r="H20" s="98">
        <f t="shared" si="7"/>
        <v>1</v>
      </c>
      <c r="I20" s="88">
        <f t="shared" si="8"/>
        <v>0</v>
      </c>
      <c r="J20" s="87">
        <f t="shared" si="9"/>
        <v>0</v>
      </c>
      <c r="K20" s="88">
        <f t="shared" si="10"/>
        <v>1</v>
      </c>
      <c r="O20" s="160" t="s">
        <v>17</v>
      </c>
      <c r="P20" s="161" t="s">
        <v>17</v>
      </c>
      <c r="Q20" s="162">
        <v>37</v>
      </c>
      <c r="R20" s="138"/>
      <c r="S20" s="138" t="s">
        <v>196</v>
      </c>
      <c r="T20" s="138">
        <v>24</v>
      </c>
      <c r="U20" s="138">
        <v>37</v>
      </c>
    </row>
    <row r="21" spans="1:21" x14ac:dyDescent="0.25">
      <c r="A21" s="62" t="s">
        <v>6</v>
      </c>
      <c r="B21" s="62" t="s">
        <v>192</v>
      </c>
      <c r="C21" s="72">
        <f t="shared" si="2"/>
        <v>0</v>
      </c>
      <c r="D21" s="64">
        <f t="shared" si="3"/>
        <v>0</v>
      </c>
      <c r="E21" s="3">
        <f t="shared" si="4"/>
        <v>0</v>
      </c>
      <c r="F21" s="3">
        <f t="shared" si="5"/>
        <v>0</v>
      </c>
      <c r="G21" s="3">
        <f t="shared" si="6"/>
        <v>0</v>
      </c>
      <c r="H21" s="98">
        <f t="shared" si="7"/>
        <v>0</v>
      </c>
      <c r="I21" s="88">
        <f t="shared" si="8"/>
        <v>0</v>
      </c>
      <c r="J21" s="87">
        <f t="shared" si="9"/>
        <v>0</v>
      </c>
      <c r="K21" s="88">
        <f t="shared" si="10"/>
        <v>0</v>
      </c>
      <c r="O21" s="160" t="s">
        <v>18</v>
      </c>
      <c r="P21" s="138" t="s">
        <v>18</v>
      </c>
      <c r="Q21" s="162">
        <v>71</v>
      </c>
      <c r="R21" s="138"/>
      <c r="S21" s="138" t="s">
        <v>197</v>
      </c>
      <c r="T21" s="138">
        <v>5</v>
      </c>
      <c r="U21" s="138">
        <v>71</v>
      </c>
    </row>
    <row r="22" spans="1:21" x14ac:dyDescent="0.25">
      <c r="A22" s="62" t="s">
        <v>6</v>
      </c>
      <c r="B22" s="62" t="s">
        <v>193</v>
      </c>
      <c r="C22" s="72">
        <f t="shared" si="2"/>
        <v>0</v>
      </c>
      <c r="D22" s="64">
        <f t="shared" si="3"/>
        <v>0</v>
      </c>
      <c r="E22" s="3">
        <f t="shared" si="4"/>
        <v>0</v>
      </c>
      <c r="F22" s="3">
        <f t="shared" si="5"/>
        <v>0</v>
      </c>
      <c r="G22" s="3">
        <f t="shared" si="6"/>
        <v>0</v>
      </c>
      <c r="H22" s="98">
        <f t="shared" si="7"/>
        <v>0</v>
      </c>
      <c r="I22" s="88">
        <f t="shared" si="8"/>
        <v>0</v>
      </c>
      <c r="J22" s="87">
        <f t="shared" si="9"/>
        <v>0</v>
      </c>
      <c r="K22" s="88">
        <f t="shared" si="10"/>
        <v>0</v>
      </c>
      <c r="O22" s="160" t="s">
        <v>19</v>
      </c>
      <c r="P22" s="161" t="s">
        <v>19</v>
      </c>
      <c r="Q22" s="162">
        <v>3</v>
      </c>
      <c r="R22" s="138"/>
      <c r="S22" s="138" t="s">
        <v>198</v>
      </c>
      <c r="T22" s="138">
        <v>19</v>
      </c>
      <c r="U22" s="138">
        <v>3</v>
      </c>
    </row>
    <row r="23" spans="1:21" x14ac:dyDescent="0.25">
      <c r="A23" s="62" t="s">
        <v>6</v>
      </c>
      <c r="B23" s="62" t="s">
        <v>194</v>
      </c>
      <c r="C23" s="72">
        <f t="shared" si="2"/>
        <v>5</v>
      </c>
      <c r="D23" s="64">
        <f t="shared" si="3"/>
        <v>1</v>
      </c>
      <c r="E23" s="3">
        <f t="shared" si="4"/>
        <v>0</v>
      </c>
      <c r="F23" s="3">
        <f t="shared" si="5"/>
        <v>0</v>
      </c>
      <c r="G23" s="3">
        <f t="shared" si="6"/>
        <v>1</v>
      </c>
      <c r="H23" s="98">
        <f t="shared" si="7"/>
        <v>1</v>
      </c>
      <c r="I23" s="88">
        <f t="shared" si="8"/>
        <v>0</v>
      </c>
      <c r="J23" s="87">
        <f t="shared" si="9"/>
        <v>0</v>
      </c>
      <c r="K23" s="88">
        <f t="shared" si="10"/>
        <v>1</v>
      </c>
      <c r="O23" s="160" t="s">
        <v>20</v>
      </c>
      <c r="P23" s="161" t="s">
        <v>20</v>
      </c>
      <c r="Q23" s="162">
        <v>10</v>
      </c>
      <c r="R23" s="138"/>
      <c r="S23" s="138" t="s">
        <v>199</v>
      </c>
      <c r="T23" s="138">
        <v>1</v>
      </c>
      <c r="U23" s="138">
        <v>10</v>
      </c>
    </row>
    <row r="24" spans="1:21" x14ac:dyDescent="0.25">
      <c r="A24" s="62" t="s">
        <v>7</v>
      </c>
      <c r="B24" s="62" t="s">
        <v>195</v>
      </c>
      <c r="C24" s="72">
        <f t="shared" si="2"/>
        <v>9</v>
      </c>
      <c r="D24" s="64">
        <f t="shared" si="3"/>
        <v>1</v>
      </c>
      <c r="E24" s="3">
        <f t="shared" si="4"/>
        <v>0</v>
      </c>
      <c r="F24" s="3">
        <f t="shared" si="5"/>
        <v>0</v>
      </c>
      <c r="G24" s="3">
        <f t="shared" si="6"/>
        <v>1</v>
      </c>
      <c r="H24" s="98">
        <f t="shared" si="7"/>
        <v>1</v>
      </c>
      <c r="I24" s="88">
        <f t="shared" si="8"/>
        <v>1</v>
      </c>
      <c r="J24" s="87">
        <f t="shared" si="9"/>
        <v>1</v>
      </c>
      <c r="K24" s="88">
        <f t="shared" si="10"/>
        <v>0</v>
      </c>
      <c r="O24" s="160" t="s">
        <v>21</v>
      </c>
      <c r="P24" s="138" t="s">
        <v>21</v>
      </c>
      <c r="Q24" s="162">
        <v>34</v>
      </c>
      <c r="R24" s="138"/>
      <c r="S24" s="138" t="s">
        <v>200</v>
      </c>
      <c r="T24" s="138">
        <v>5</v>
      </c>
      <c r="U24" s="138">
        <v>34</v>
      </c>
    </row>
    <row r="25" spans="1:21" x14ac:dyDescent="0.25">
      <c r="A25" s="62" t="s">
        <v>7</v>
      </c>
      <c r="B25" s="62" t="s">
        <v>196</v>
      </c>
      <c r="C25" s="72">
        <f t="shared" si="2"/>
        <v>24</v>
      </c>
      <c r="D25" s="64">
        <f t="shared" si="3"/>
        <v>2</v>
      </c>
      <c r="E25" s="3">
        <f t="shared" si="4"/>
        <v>1</v>
      </c>
      <c r="F25" s="3">
        <f t="shared" si="5"/>
        <v>0</v>
      </c>
      <c r="G25" s="3">
        <f t="shared" si="6"/>
        <v>3</v>
      </c>
      <c r="H25" s="98">
        <f t="shared" si="7"/>
        <v>3</v>
      </c>
      <c r="I25" s="88">
        <f t="shared" si="8"/>
        <v>2</v>
      </c>
      <c r="J25" s="87">
        <f t="shared" si="9"/>
        <v>1</v>
      </c>
      <c r="K25" s="88">
        <f t="shared" si="10"/>
        <v>1</v>
      </c>
      <c r="O25" s="160" t="s">
        <v>22</v>
      </c>
      <c r="P25" s="161" t="s">
        <v>22</v>
      </c>
      <c r="Q25" s="162">
        <v>18</v>
      </c>
      <c r="R25" s="138"/>
      <c r="S25" s="138" t="s">
        <v>201</v>
      </c>
      <c r="T25" s="138">
        <v>11</v>
      </c>
      <c r="U25" s="138">
        <v>18</v>
      </c>
    </row>
    <row r="26" spans="1:21" x14ac:dyDescent="0.25">
      <c r="A26" s="62" t="s">
        <v>7</v>
      </c>
      <c r="B26" s="62" t="s">
        <v>197</v>
      </c>
      <c r="C26" s="72">
        <f t="shared" si="2"/>
        <v>5</v>
      </c>
      <c r="D26" s="64">
        <f t="shared" si="3"/>
        <v>1</v>
      </c>
      <c r="E26" s="3">
        <f t="shared" si="4"/>
        <v>0</v>
      </c>
      <c r="F26" s="3">
        <f t="shared" si="5"/>
        <v>0</v>
      </c>
      <c r="G26" s="3">
        <f t="shared" si="6"/>
        <v>1</v>
      </c>
      <c r="H26" s="98">
        <f t="shared" si="7"/>
        <v>1</v>
      </c>
      <c r="I26" s="88">
        <f t="shared" si="8"/>
        <v>0</v>
      </c>
      <c r="J26" s="87">
        <f t="shared" si="9"/>
        <v>0</v>
      </c>
      <c r="K26" s="88">
        <f t="shared" si="10"/>
        <v>1</v>
      </c>
      <c r="O26" s="160" t="s">
        <v>23</v>
      </c>
      <c r="P26" s="161" t="s">
        <v>23</v>
      </c>
      <c r="Q26" s="162">
        <v>147</v>
      </c>
      <c r="R26" s="138"/>
      <c r="S26" s="138" t="s">
        <v>202</v>
      </c>
      <c r="T26" s="138">
        <v>4</v>
      </c>
      <c r="U26" s="138">
        <v>147</v>
      </c>
    </row>
    <row r="27" spans="1:21" x14ac:dyDescent="0.25">
      <c r="A27" s="62" t="s">
        <v>7</v>
      </c>
      <c r="B27" s="62" t="s">
        <v>198</v>
      </c>
      <c r="C27" s="72">
        <f t="shared" si="2"/>
        <v>19</v>
      </c>
      <c r="D27" s="64">
        <f t="shared" si="3"/>
        <v>1</v>
      </c>
      <c r="E27" s="3">
        <f t="shared" si="4"/>
        <v>1</v>
      </c>
      <c r="F27" s="3">
        <f t="shared" si="5"/>
        <v>0</v>
      </c>
      <c r="G27" s="3">
        <f t="shared" si="6"/>
        <v>2</v>
      </c>
      <c r="H27" s="98">
        <f t="shared" si="7"/>
        <v>2</v>
      </c>
      <c r="I27" s="88">
        <f t="shared" si="8"/>
        <v>2</v>
      </c>
      <c r="J27" s="87">
        <f t="shared" si="9"/>
        <v>1</v>
      </c>
      <c r="K27" s="88">
        <f t="shared" si="10"/>
        <v>0</v>
      </c>
      <c r="O27" s="138"/>
      <c r="P27" s="161" t="s">
        <v>75</v>
      </c>
      <c r="Q27" s="162">
        <v>1284</v>
      </c>
      <c r="R27" s="138"/>
      <c r="S27" s="138" t="s">
        <v>203</v>
      </c>
      <c r="T27" s="138">
        <v>3</v>
      </c>
      <c r="U27" s="138">
        <v>1284</v>
      </c>
    </row>
    <row r="28" spans="1:21" x14ac:dyDescent="0.25">
      <c r="A28" s="62" t="s">
        <v>7</v>
      </c>
      <c r="B28" s="62" t="s">
        <v>199</v>
      </c>
      <c r="C28" s="72">
        <f t="shared" si="2"/>
        <v>1</v>
      </c>
      <c r="D28" s="64">
        <f t="shared" si="3"/>
        <v>1</v>
      </c>
      <c r="E28" s="3">
        <f t="shared" si="4"/>
        <v>0</v>
      </c>
      <c r="F28" s="3">
        <f t="shared" si="5"/>
        <v>0</v>
      </c>
      <c r="G28" s="3">
        <f t="shared" si="6"/>
        <v>1</v>
      </c>
      <c r="H28" s="98">
        <f t="shared" si="7"/>
        <v>1</v>
      </c>
      <c r="I28" s="88">
        <f t="shared" si="8"/>
        <v>0</v>
      </c>
      <c r="J28" s="87">
        <f t="shared" si="9"/>
        <v>0</v>
      </c>
      <c r="K28" s="88">
        <f t="shared" si="10"/>
        <v>1</v>
      </c>
      <c r="O28" s="138"/>
      <c r="P28" s="138"/>
      <c r="Q28" s="138"/>
      <c r="R28" s="138"/>
      <c r="S28" s="138" t="s">
        <v>204</v>
      </c>
      <c r="T28" s="138">
        <v>4</v>
      </c>
      <c r="U28" s="138"/>
    </row>
    <row r="29" spans="1:21" x14ac:dyDescent="0.25">
      <c r="A29" s="62" t="s">
        <v>7</v>
      </c>
      <c r="B29" s="62" t="s">
        <v>200</v>
      </c>
      <c r="C29" s="72">
        <f t="shared" si="2"/>
        <v>5</v>
      </c>
      <c r="D29" s="64">
        <f t="shared" si="3"/>
        <v>1</v>
      </c>
      <c r="E29" s="3">
        <f t="shared" si="4"/>
        <v>0</v>
      </c>
      <c r="F29" s="3">
        <f t="shared" si="5"/>
        <v>0</v>
      </c>
      <c r="G29" s="3">
        <f t="shared" si="6"/>
        <v>1</v>
      </c>
      <c r="H29" s="98">
        <f t="shared" si="7"/>
        <v>1</v>
      </c>
      <c r="I29" s="88">
        <f t="shared" si="8"/>
        <v>0</v>
      </c>
      <c r="J29" s="87">
        <f t="shared" si="9"/>
        <v>0</v>
      </c>
      <c r="K29" s="88">
        <f t="shared" si="10"/>
        <v>1</v>
      </c>
      <c r="O29" s="138"/>
      <c r="P29" s="138"/>
      <c r="Q29" s="138"/>
      <c r="R29" s="138"/>
      <c r="S29" s="138" t="s">
        <v>205</v>
      </c>
      <c r="T29" s="138">
        <v>10</v>
      </c>
      <c r="U29" s="138"/>
    </row>
    <row r="30" spans="1:21" x14ac:dyDescent="0.25">
      <c r="A30" s="62" t="s">
        <v>7</v>
      </c>
      <c r="B30" s="62" t="s">
        <v>201</v>
      </c>
      <c r="C30" s="72">
        <f t="shared" si="2"/>
        <v>11</v>
      </c>
      <c r="D30" s="64">
        <f t="shared" si="3"/>
        <v>2</v>
      </c>
      <c r="E30" s="3">
        <f t="shared" si="4"/>
        <v>0</v>
      </c>
      <c r="F30" s="3">
        <f t="shared" si="5"/>
        <v>0</v>
      </c>
      <c r="G30" s="3">
        <f t="shared" si="6"/>
        <v>2</v>
      </c>
      <c r="H30" s="98">
        <f t="shared" si="7"/>
        <v>2</v>
      </c>
      <c r="I30" s="88">
        <f t="shared" si="8"/>
        <v>1</v>
      </c>
      <c r="J30" s="87">
        <f t="shared" si="9"/>
        <v>1</v>
      </c>
      <c r="K30" s="88">
        <f t="shared" si="10"/>
        <v>1</v>
      </c>
      <c r="O30" s="138"/>
      <c r="P30" s="138"/>
      <c r="Q30" s="138"/>
      <c r="R30" s="138" t="s">
        <v>300</v>
      </c>
      <c r="S30" s="138"/>
      <c r="T30" s="138">
        <v>95</v>
      </c>
      <c r="U30" s="138"/>
    </row>
    <row r="31" spans="1:21" x14ac:dyDescent="0.25">
      <c r="A31" s="62" t="s">
        <v>7</v>
      </c>
      <c r="B31" s="62" t="s">
        <v>202</v>
      </c>
      <c r="C31" s="72">
        <f t="shared" si="2"/>
        <v>4</v>
      </c>
      <c r="D31" s="64">
        <f t="shared" si="3"/>
        <v>1</v>
      </c>
      <c r="E31" s="3">
        <f t="shared" si="4"/>
        <v>0</v>
      </c>
      <c r="F31" s="3">
        <f t="shared" si="5"/>
        <v>0</v>
      </c>
      <c r="G31" s="3">
        <f t="shared" si="6"/>
        <v>1</v>
      </c>
      <c r="H31" s="98">
        <f t="shared" si="7"/>
        <v>1</v>
      </c>
      <c r="I31" s="88">
        <f t="shared" si="8"/>
        <v>0</v>
      </c>
      <c r="J31" s="87">
        <f t="shared" si="9"/>
        <v>0</v>
      </c>
      <c r="K31" s="88">
        <f t="shared" si="10"/>
        <v>1</v>
      </c>
      <c r="O31" s="138"/>
      <c r="P31" s="138"/>
      <c r="Q31" s="138"/>
      <c r="R31" s="138" t="s">
        <v>8</v>
      </c>
      <c r="S31" s="138" t="s">
        <v>206</v>
      </c>
      <c r="T31" s="138">
        <v>20</v>
      </c>
      <c r="U31" s="138"/>
    </row>
    <row r="32" spans="1:21" x14ac:dyDescent="0.25">
      <c r="A32" s="62" t="s">
        <v>7</v>
      </c>
      <c r="B32" s="62" t="s">
        <v>203</v>
      </c>
      <c r="C32" s="72">
        <f t="shared" si="2"/>
        <v>3</v>
      </c>
      <c r="D32" s="64">
        <f t="shared" si="3"/>
        <v>1</v>
      </c>
      <c r="E32" s="3">
        <f t="shared" si="4"/>
        <v>0</v>
      </c>
      <c r="F32" s="3">
        <f t="shared" si="5"/>
        <v>0</v>
      </c>
      <c r="G32" s="3">
        <f t="shared" si="6"/>
        <v>1</v>
      </c>
      <c r="H32" s="98">
        <f t="shared" si="7"/>
        <v>1</v>
      </c>
      <c r="I32" s="88">
        <f t="shared" si="8"/>
        <v>0</v>
      </c>
      <c r="J32" s="87">
        <f t="shared" si="9"/>
        <v>0</v>
      </c>
      <c r="K32" s="88">
        <f t="shared" si="10"/>
        <v>1</v>
      </c>
      <c r="O32" s="138"/>
      <c r="P32" s="138"/>
      <c r="Q32" s="138"/>
      <c r="R32" s="138"/>
      <c r="S32" s="138" t="s">
        <v>207</v>
      </c>
      <c r="T32" s="138">
        <v>24</v>
      </c>
      <c r="U32" s="138"/>
    </row>
    <row r="33" spans="1:21" x14ac:dyDescent="0.25">
      <c r="A33" s="62" t="s">
        <v>7</v>
      </c>
      <c r="B33" s="62" t="s">
        <v>204</v>
      </c>
      <c r="C33" s="72">
        <f t="shared" si="2"/>
        <v>4</v>
      </c>
      <c r="D33" s="64">
        <f t="shared" si="3"/>
        <v>1</v>
      </c>
      <c r="E33" s="3">
        <f t="shared" si="4"/>
        <v>0</v>
      </c>
      <c r="F33" s="3">
        <f t="shared" si="5"/>
        <v>0</v>
      </c>
      <c r="G33" s="3">
        <f t="shared" si="6"/>
        <v>1</v>
      </c>
      <c r="H33" s="98">
        <f t="shared" si="7"/>
        <v>1</v>
      </c>
      <c r="I33" s="88">
        <f t="shared" si="8"/>
        <v>0</v>
      </c>
      <c r="J33" s="87">
        <f t="shared" si="9"/>
        <v>0</v>
      </c>
      <c r="K33" s="88">
        <f t="shared" si="10"/>
        <v>1</v>
      </c>
      <c r="O33" s="138"/>
      <c r="P33" s="138"/>
      <c r="Q33" s="138"/>
      <c r="R33" s="138"/>
      <c r="S33" s="138" t="s">
        <v>208</v>
      </c>
      <c r="T33" s="138">
        <v>4</v>
      </c>
      <c r="U33" s="138"/>
    </row>
    <row r="34" spans="1:21" x14ac:dyDescent="0.25">
      <c r="A34" s="62" t="s">
        <v>7</v>
      </c>
      <c r="B34" s="62" t="s">
        <v>205</v>
      </c>
      <c r="C34" s="72">
        <f t="shared" si="2"/>
        <v>10</v>
      </c>
      <c r="D34" s="64">
        <f t="shared" si="3"/>
        <v>1</v>
      </c>
      <c r="E34" s="3">
        <f t="shared" si="4"/>
        <v>0</v>
      </c>
      <c r="F34" s="3">
        <f t="shared" si="5"/>
        <v>0</v>
      </c>
      <c r="G34" s="3">
        <f t="shared" si="6"/>
        <v>1</v>
      </c>
      <c r="H34" s="98">
        <f t="shared" si="7"/>
        <v>1</v>
      </c>
      <c r="I34" s="88">
        <f t="shared" si="8"/>
        <v>1</v>
      </c>
      <c r="J34" s="87">
        <f t="shared" si="9"/>
        <v>1</v>
      </c>
      <c r="K34" s="88">
        <f t="shared" si="10"/>
        <v>0</v>
      </c>
      <c r="O34" s="138"/>
      <c r="P34" s="138"/>
      <c r="Q34" s="138"/>
      <c r="R34" s="138" t="s">
        <v>301</v>
      </c>
      <c r="S34" s="138"/>
      <c r="T34" s="138">
        <v>48</v>
      </c>
      <c r="U34" s="138"/>
    </row>
    <row r="35" spans="1:21" x14ac:dyDescent="0.25">
      <c r="A35" s="62" t="s">
        <v>8</v>
      </c>
      <c r="B35" s="62" t="s">
        <v>206</v>
      </c>
      <c r="C35" s="72">
        <f t="shared" ref="C35:C98" si="11">SUMIFS(T:T,S:S,B35)</f>
        <v>20</v>
      </c>
      <c r="D35" s="64">
        <f t="shared" ref="D35:D98" si="12">IF(H35&gt;I35,ROUND((C35*0.6*$E$128),0)+K35,ROUND((C35*0.6*$E$128),0)+K35)</f>
        <v>1</v>
      </c>
      <c r="E35" s="3">
        <f t="shared" ref="E35:E98" si="13">ROUND((C35*0.35*$E$128),0)</f>
        <v>1</v>
      </c>
      <c r="F35" s="3">
        <f t="shared" ref="F35:F98" si="14">ROUND((C35*0.05*$E$128),0)</f>
        <v>0</v>
      </c>
      <c r="G35" s="3">
        <f t="shared" ref="G35:G98" si="15">SUM(D35:F35)</f>
        <v>2</v>
      </c>
      <c r="H35" s="98">
        <f t="shared" ref="H35:H98" si="16">ROUNDUP((C35*$E$128),0)</f>
        <v>2</v>
      </c>
      <c r="I35" s="88">
        <f t="shared" ref="I35:I98" si="17">J35+E35+F35</f>
        <v>2</v>
      </c>
      <c r="J35" s="87">
        <f t="shared" ref="J35:J98" si="18">ROUND((C35*0.6*$E$128),0)</f>
        <v>1</v>
      </c>
      <c r="K35" s="88">
        <f t="shared" ref="K35:K98" si="19">H35-I35</f>
        <v>0</v>
      </c>
      <c r="O35" s="138"/>
      <c r="P35" s="138"/>
      <c r="Q35" s="138"/>
      <c r="R35" s="138" t="s">
        <v>9</v>
      </c>
      <c r="S35" s="138" t="s">
        <v>209</v>
      </c>
      <c r="T35" s="138">
        <v>11</v>
      </c>
      <c r="U35" s="138"/>
    </row>
    <row r="36" spans="1:21" x14ac:dyDescent="0.25">
      <c r="A36" s="62" t="s">
        <v>8</v>
      </c>
      <c r="B36" s="62" t="s">
        <v>207</v>
      </c>
      <c r="C36" s="72">
        <f t="shared" si="11"/>
        <v>24</v>
      </c>
      <c r="D36" s="64">
        <f t="shared" si="12"/>
        <v>2</v>
      </c>
      <c r="E36" s="3">
        <f t="shared" si="13"/>
        <v>1</v>
      </c>
      <c r="F36" s="3">
        <f t="shared" si="14"/>
        <v>0</v>
      </c>
      <c r="G36" s="3">
        <f t="shared" si="15"/>
        <v>3</v>
      </c>
      <c r="H36" s="98">
        <f t="shared" si="16"/>
        <v>3</v>
      </c>
      <c r="I36" s="88">
        <f t="shared" si="17"/>
        <v>2</v>
      </c>
      <c r="J36" s="87">
        <f t="shared" si="18"/>
        <v>1</v>
      </c>
      <c r="K36" s="88">
        <f t="shared" si="19"/>
        <v>1</v>
      </c>
      <c r="O36" s="138"/>
      <c r="P36" s="138"/>
      <c r="Q36" s="138"/>
      <c r="R36" s="138"/>
      <c r="S36" s="138" t="s">
        <v>210</v>
      </c>
      <c r="T36" s="138">
        <v>11</v>
      </c>
      <c r="U36" s="138"/>
    </row>
    <row r="37" spans="1:21" x14ac:dyDescent="0.25">
      <c r="A37" s="62" t="s">
        <v>8</v>
      </c>
      <c r="B37" s="62" t="s">
        <v>208</v>
      </c>
      <c r="C37" s="72">
        <f t="shared" si="11"/>
        <v>4</v>
      </c>
      <c r="D37" s="64">
        <f t="shared" si="12"/>
        <v>1</v>
      </c>
      <c r="E37" s="3">
        <f t="shared" si="13"/>
        <v>0</v>
      </c>
      <c r="F37" s="3">
        <f t="shared" si="14"/>
        <v>0</v>
      </c>
      <c r="G37" s="3">
        <f t="shared" si="15"/>
        <v>1</v>
      </c>
      <c r="H37" s="98">
        <f t="shared" si="16"/>
        <v>1</v>
      </c>
      <c r="I37" s="88">
        <f t="shared" si="17"/>
        <v>0</v>
      </c>
      <c r="J37" s="87">
        <f t="shared" si="18"/>
        <v>0</v>
      </c>
      <c r="K37" s="88">
        <f t="shared" si="19"/>
        <v>1</v>
      </c>
      <c r="O37" s="138"/>
      <c r="P37" s="138"/>
      <c r="Q37" s="138"/>
      <c r="R37" s="138"/>
      <c r="S37" s="138" t="s">
        <v>211</v>
      </c>
      <c r="T37" s="138">
        <v>13</v>
      </c>
      <c r="U37" s="138"/>
    </row>
    <row r="38" spans="1:21" x14ac:dyDescent="0.25">
      <c r="A38" s="62" t="s">
        <v>9</v>
      </c>
      <c r="B38" s="62" t="s">
        <v>209</v>
      </c>
      <c r="C38" s="72">
        <f t="shared" si="11"/>
        <v>11</v>
      </c>
      <c r="D38" s="64">
        <f t="shared" si="12"/>
        <v>2</v>
      </c>
      <c r="E38" s="3">
        <f t="shared" si="13"/>
        <v>0</v>
      </c>
      <c r="F38" s="3">
        <f t="shared" si="14"/>
        <v>0</v>
      </c>
      <c r="G38" s="3">
        <f t="shared" si="15"/>
        <v>2</v>
      </c>
      <c r="H38" s="98">
        <f t="shared" si="16"/>
        <v>2</v>
      </c>
      <c r="I38" s="88">
        <f t="shared" si="17"/>
        <v>1</v>
      </c>
      <c r="J38" s="87">
        <f t="shared" si="18"/>
        <v>1</v>
      </c>
      <c r="K38" s="88">
        <f t="shared" si="19"/>
        <v>1</v>
      </c>
      <c r="O38" s="138"/>
      <c r="P38" s="138"/>
      <c r="Q38" s="138"/>
      <c r="R38" s="138"/>
      <c r="S38" s="138" t="s">
        <v>212</v>
      </c>
      <c r="T38" s="138">
        <v>11</v>
      </c>
      <c r="U38" s="138"/>
    </row>
    <row r="39" spans="1:21" x14ac:dyDescent="0.25">
      <c r="A39" s="62" t="s">
        <v>9</v>
      </c>
      <c r="B39" s="62" t="s">
        <v>210</v>
      </c>
      <c r="C39" s="72">
        <f t="shared" si="11"/>
        <v>11</v>
      </c>
      <c r="D39" s="64">
        <f t="shared" si="12"/>
        <v>2</v>
      </c>
      <c r="E39" s="3">
        <f t="shared" si="13"/>
        <v>0</v>
      </c>
      <c r="F39" s="3">
        <f t="shared" si="14"/>
        <v>0</v>
      </c>
      <c r="G39" s="3">
        <f t="shared" si="15"/>
        <v>2</v>
      </c>
      <c r="H39" s="98">
        <f t="shared" si="16"/>
        <v>2</v>
      </c>
      <c r="I39" s="88">
        <f t="shared" si="17"/>
        <v>1</v>
      </c>
      <c r="J39" s="87">
        <f t="shared" si="18"/>
        <v>1</v>
      </c>
      <c r="K39" s="88">
        <f t="shared" si="19"/>
        <v>1</v>
      </c>
      <c r="O39" s="138"/>
      <c r="P39" s="138"/>
      <c r="Q39" s="138"/>
      <c r="R39" s="138"/>
      <c r="S39" s="138" t="s">
        <v>213</v>
      </c>
      <c r="T39" s="138">
        <v>1</v>
      </c>
      <c r="U39" s="138"/>
    </row>
    <row r="40" spans="1:21" x14ac:dyDescent="0.25">
      <c r="A40" s="62" t="s">
        <v>9</v>
      </c>
      <c r="B40" s="62" t="s">
        <v>211</v>
      </c>
      <c r="C40" s="72">
        <f t="shared" si="11"/>
        <v>13</v>
      </c>
      <c r="D40" s="64">
        <f t="shared" si="12"/>
        <v>2</v>
      </c>
      <c r="E40" s="3">
        <f t="shared" si="13"/>
        <v>0</v>
      </c>
      <c r="F40" s="3">
        <f t="shared" si="14"/>
        <v>0</v>
      </c>
      <c r="G40" s="3">
        <f t="shared" si="15"/>
        <v>2</v>
      </c>
      <c r="H40" s="98">
        <f t="shared" si="16"/>
        <v>2</v>
      </c>
      <c r="I40" s="88">
        <f t="shared" si="17"/>
        <v>1</v>
      </c>
      <c r="J40" s="87">
        <f t="shared" si="18"/>
        <v>1</v>
      </c>
      <c r="K40" s="88">
        <f t="shared" si="19"/>
        <v>1</v>
      </c>
      <c r="O40" s="138"/>
      <c r="P40" s="138"/>
      <c r="Q40" s="138"/>
      <c r="R40" s="138"/>
      <c r="S40" s="138" t="s">
        <v>214</v>
      </c>
      <c r="T40" s="138">
        <v>1</v>
      </c>
      <c r="U40" s="138"/>
    </row>
    <row r="41" spans="1:21" x14ac:dyDescent="0.25">
      <c r="A41" s="62" t="s">
        <v>9</v>
      </c>
      <c r="B41" s="62" t="s">
        <v>212</v>
      </c>
      <c r="C41" s="72">
        <f t="shared" si="11"/>
        <v>11</v>
      </c>
      <c r="D41" s="64">
        <f t="shared" si="12"/>
        <v>2</v>
      </c>
      <c r="E41" s="3">
        <f t="shared" si="13"/>
        <v>0</v>
      </c>
      <c r="F41" s="3">
        <f t="shared" si="14"/>
        <v>0</v>
      </c>
      <c r="G41" s="3">
        <f t="shared" si="15"/>
        <v>2</v>
      </c>
      <c r="H41" s="98">
        <f t="shared" si="16"/>
        <v>2</v>
      </c>
      <c r="I41" s="88">
        <f t="shared" si="17"/>
        <v>1</v>
      </c>
      <c r="J41" s="87">
        <f t="shared" si="18"/>
        <v>1</v>
      </c>
      <c r="K41" s="88">
        <f t="shared" si="19"/>
        <v>1</v>
      </c>
      <c r="O41" s="138"/>
      <c r="P41" s="138"/>
      <c r="Q41" s="138"/>
      <c r="R41" s="138"/>
      <c r="S41" s="138" t="s">
        <v>215</v>
      </c>
      <c r="T41" s="138">
        <v>1</v>
      </c>
      <c r="U41" s="138"/>
    </row>
    <row r="42" spans="1:21" x14ac:dyDescent="0.25">
      <c r="A42" s="62" t="s">
        <v>9</v>
      </c>
      <c r="B42" s="62" t="s">
        <v>213</v>
      </c>
      <c r="C42" s="72">
        <f t="shared" si="11"/>
        <v>1</v>
      </c>
      <c r="D42" s="64">
        <f t="shared" si="12"/>
        <v>1</v>
      </c>
      <c r="E42" s="3">
        <f t="shared" si="13"/>
        <v>0</v>
      </c>
      <c r="F42" s="3">
        <f t="shared" si="14"/>
        <v>0</v>
      </c>
      <c r="G42" s="3">
        <f t="shared" si="15"/>
        <v>1</v>
      </c>
      <c r="H42" s="98">
        <f t="shared" si="16"/>
        <v>1</v>
      </c>
      <c r="I42" s="88">
        <f t="shared" si="17"/>
        <v>0</v>
      </c>
      <c r="J42" s="87">
        <f t="shared" si="18"/>
        <v>0</v>
      </c>
      <c r="K42" s="88">
        <f t="shared" si="19"/>
        <v>1</v>
      </c>
      <c r="O42" s="138"/>
      <c r="P42" s="138"/>
      <c r="Q42" s="138"/>
      <c r="R42" s="138"/>
      <c r="S42" s="138" t="s">
        <v>216</v>
      </c>
      <c r="T42" s="138">
        <v>11</v>
      </c>
      <c r="U42" s="138"/>
    </row>
    <row r="43" spans="1:21" x14ac:dyDescent="0.25">
      <c r="A43" s="62" t="s">
        <v>9</v>
      </c>
      <c r="B43" s="62" t="s">
        <v>214</v>
      </c>
      <c r="C43" s="72">
        <f t="shared" si="11"/>
        <v>1</v>
      </c>
      <c r="D43" s="64">
        <f t="shared" si="12"/>
        <v>1</v>
      </c>
      <c r="E43" s="3">
        <f t="shared" si="13"/>
        <v>0</v>
      </c>
      <c r="F43" s="3">
        <f t="shared" si="14"/>
        <v>0</v>
      </c>
      <c r="G43" s="3">
        <f t="shared" si="15"/>
        <v>1</v>
      </c>
      <c r="H43" s="98">
        <f t="shared" si="16"/>
        <v>1</v>
      </c>
      <c r="I43" s="88">
        <f t="shared" si="17"/>
        <v>0</v>
      </c>
      <c r="J43" s="87">
        <f t="shared" si="18"/>
        <v>0</v>
      </c>
      <c r="K43" s="88">
        <f t="shared" si="19"/>
        <v>1</v>
      </c>
      <c r="O43" s="138"/>
      <c r="P43" s="138"/>
      <c r="Q43" s="138"/>
      <c r="R43" s="138"/>
      <c r="S43" s="138" t="s">
        <v>217</v>
      </c>
      <c r="T43" s="138">
        <v>5</v>
      </c>
      <c r="U43" s="138"/>
    </row>
    <row r="44" spans="1:21" x14ac:dyDescent="0.25">
      <c r="A44" s="62" t="s">
        <v>9</v>
      </c>
      <c r="B44" s="62" t="s">
        <v>215</v>
      </c>
      <c r="C44" s="72">
        <f t="shared" si="11"/>
        <v>1</v>
      </c>
      <c r="D44" s="64">
        <f t="shared" si="12"/>
        <v>1</v>
      </c>
      <c r="E44" s="3">
        <f t="shared" si="13"/>
        <v>0</v>
      </c>
      <c r="F44" s="3">
        <f t="shared" si="14"/>
        <v>0</v>
      </c>
      <c r="G44" s="3">
        <f t="shared" si="15"/>
        <v>1</v>
      </c>
      <c r="H44" s="98">
        <f t="shared" si="16"/>
        <v>1</v>
      </c>
      <c r="I44" s="88">
        <f t="shared" si="17"/>
        <v>0</v>
      </c>
      <c r="J44" s="87">
        <f t="shared" si="18"/>
        <v>0</v>
      </c>
      <c r="K44" s="88">
        <f t="shared" si="19"/>
        <v>1</v>
      </c>
      <c r="O44" s="138"/>
      <c r="P44" s="138"/>
      <c r="Q44" s="138"/>
      <c r="R44" s="138"/>
      <c r="S44" s="138" t="s">
        <v>218</v>
      </c>
      <c r="T44" s="138">
        <v>5</v>
      </c>
      <c r="U44" s="138"/>
    </row>
    <row r="45" spans="1:21" x14ac:dyDescent="0.25">
      <c r="A45" s="62" t="s">
        <v>9</v>
      </c>
      <c r="B45" s="62" t="s">
        <v>216</v>
      </c>
      <c r="C45" s="72">
        <f t="shared" si="11"/>
        <v>11</v>
      </c>
      <c r="D45" s="64">
        <f t="shared" si="12"/>
        <v>2</v>
      </c>
      <c r="E45" s="3">
        <f t="shared" si="13"/>
        <v>0</v>
      </c>
      <c r="F45" s="3">
        <f t="shared" si="14"/>
        <v>0</v>
      </c>
      <c r="G45" s="3">
        <f t="shared" si="15"/>
        <v>2</v>
      </c>
      <c r="H45" s="98">
        <f t="shared" si="16"/>
        <v>2</v>
      </c>
      <c r="I45" s="88">
        <f t="shared" si="17"/>
        <v>1</v>
      </c>
      <c r="J45" s="87">
        <f t="shared" si="18"/>
        <v>1</v>
      </c>
      <c r="K45" s="88">
        <f t="shared" si="19"/>
        <v>1</v>
      </c>
      <c r="O45" s="138"/>
      <c r="P45" s="138"/>
      <c r="Q45" s="138"/>
      <c r="R45" s="138" t="s">
        <v>302</v>
      </c>
      <c r="S45" s="138"/>
      <c r="T45" s="138">
        <v>70</v>
      </c>
      <c r="U45" s="138"/>
    </row>
    <row r="46" spans="1:21" x14ac:dyDescent="0.25">
      <c r="A46" s="62" t="s">
        <v>9</v>
      </c>
      <c r="B46" s="62" t="s">
        <v>217</v>
      </c>
      <c r="C46" s="72">
        <f t="shared" si="11"/>
        <v>5</v>
      </c>
      <c r="D46" s="64">
        <f t="shared" si="12"/>
        <v>1</v>
      </c>
      <c r="E46" s="3">
        <f t="shared" si="13"/>
        <v>0</v>
      </c>
      <c r="F46" s="3">
        <f t="shared" si="14"/>
        <v>0</v>
      </c>
      <c r="G46" s="3">
        <f t="shared" si="15"/>
        <v>1</v>
      </c>
      <c r="H46" s="98">
        <f t="shared" si="16"/>
        <v>1</v>
      </c>
      <c r="I46" s="88">
        <f t="shared" si="17"/>
        <v>0</v>
      </c>
      <c r="J46" s="87">
        <f t="shared" si="18"/>
        <v>0</v>
      </c>
      <c r="K46" s="88">
        <f t="shared" si="19"/>
        <v>1</v>
      </c>
      <c r="O46" s="138"/>
      <c r="P46" s="138"/>
      <c r="Q46" s="138"/>
      <c r="R46" s="138" t="s">
        <v>10</v>
      </c>
      <c r="S46" s="138" t="s">
        <v>219</v>
      </c>
      <c r="T46" s="138">
        <v>2</v>
      </c>
      <c r="U46" s="138"/>
    </row>
    <row r="47" spans="1:21" x14ac:dyDescent="0.25">
      <c r="A47" s="62" t="s">
        <v>9</v>
      </c>
      <c r="B47" s="62" t="s">
        <v>218</v>
      </c>
      <c r="C47" s="72">
        <f t="shared" si="11"/>
        <v>5</v>
      </c>
      <c r="D47" s="64">
        <f t="shared" si="12"/>
        <v>1</v>
      </c>
      <c r="E47" s="3">
        <f t="shared" si="13"/>
        <v>0</v>
      </c>
      <c r="F47" s="3">
        <f t="shared" si="14"/>
        <v>0</v>
      </c>
      <c r="G47" s="3">
        <f t="shared" si="15"/>
        <v>1</v>
      </c>
      <c r="H47" s="98">
        <f t="shared" si="16"/>
        <v>1</v>
      </c>
      <c r="I47" s="88">
        <f t="shared" si="17"/>
        <v>0</v>
      </c>
      <c r="J47" s="87">
        <f t="shared" si="18"/>
        <v>0</v>
      </c>
      <c r="K47" s="88">
        <f t="shared" si="19"/>
        <v>1</v>
      </c>
      <c r="O47" s="138"/>
      <c r="P47" s="138"/>
      <c r="Q47" s="138"/>
      <c r="R47" s="138"/>
      <c r="S47" s="138" t="s">
        <v>220</v>
      </c>
      <c r="T47" s="138">
        <v>2</v>
      </c>
      <c r="U47" s="138"/>
    </row>
    <row r="48" spans="1:21" x14ac:dyDescent="0.25">
      <c r="A48" s="62" t="s">
        <v>10</v>
      </c>
      <c r="B48" s="62" t="s">
        <v>219</v>
      </c>
      <c r="C48" s="72">
        <f t="shared" si="11"/>
        <v>2</v>
      </c>
      <c r="D48" s="64">
        <f t="shared" si="12"/>
        <v>1</v>
      </c>
      <c r="E48" s="3">
        <f t="shared" si="13"/>
        <v>0</v>
      </c>
      <c r="F48" s="3">
        <f t="shared" si="14"/>
        <v>0</v>
      </c>
      <c r="G48" s="3">
        <f t="shared" si="15"/>
        <v>1</v>
      </c>
      <c r="H48" s="98">
        <f t="shared" si="16"/>
        <v>1</v>
      </c>
      <c r="I48" s="88">
        <f t="shared" si="17"/>
        <v>0</v>
      </c>
      <c r="J48" s="87">
        <f t="shared" si="18"/>
        <v>0</v>
      </c>
      <c r="K48" s="88">
        <f t="shared" si="19"/>
        <v>1</v>
      </c>
      <c r="O48" s="138"/>
      <c r="P48" s="138"/>
      <c r="Q48" s="138"/>
      <c r="R48" s="138"/>
      <c r="S48" s="138" t="s">
        <v>221</v>
      </c>
      <c r="T48" s="138">
        <v>8</v>
      </c>
      <c r="U48" s="138"/>
    </row>
    <row r="49" spans="1:21" x14ac:dyDescent="0.25">
      <c r="A49" s="62" t="s">
        <v>10</v>
      </c>
      <c r="B49" s="62" t="s">
        <v>220</v>
      </c>
      <c r="C49" s="72">
        <f t="shared" si="11"/>
        <v>2</v>
      </c>
      <c r="D49" s="64">
        <f t="shared" si="12"/>
        <v>1</v>
      </c>
      <c r="E49" s="3">
        <f t="shared" si="13"/>
        <v>0</v>
      </c>
      <c r="F49" s="3">
        <f t="shared" si="14"/>
        <v>0</v>
      </c>
      <c r="G49" s="3">
        <f t="shared" si="15"/>
        <v>1</v>
      </c>
      <c r="H49" s="98">
        <f t="shared" si="16"/>
        <v>1</v>
      </c>
      <c r="I49" s="88">
        <f t="shared" si="17"/>
        <v>0</v>
      </c>
      <c r="J49" s="87">
        <f t="shared" si="18"/>
        <v>0</v>
      </c>
      <c r="K49" s="88">
        <f t="shared" si="19"/>
        <v>1</v>
      </c>
      <c r="O49" s="138"/>
      <c r="P49" s="138"/>
      <c r="Q49" s="138"/>
      <c r="R49" s="138"/>
      <c r="S49" s="138" t="s">
        <v>222</v>
      </c>
      <c r="T49" s="138">
        <v>3</v>
      </c>
      <c r="U49" s="138"/>
    </row>
    <row r="50" spans="1:21" x14ac:dyDescent="0.25">
      <c r="A50" s="62" t="s">
        <v>10</v>
      </c>
      <c r="B50" s="62" t="s">
        <v>221</v>
      </c>
      <c r="C50" s="72">
        <f t="shared" si="11"/>
        <v>8</v>
      </c>
      <c r="D50" s="64">
        <f t="shared" si="12"/>
        <v>1</v>
      </c>
      <c r="E50" s="3">
        <f t="shared" si="13"/>
        <v>0</v>
      </c>
      <c r="F50" s="3">
        <f t="shared" si="14"/>
        <v>0</v>
      </c>
      <c r="G50" s="3">
        <f t="shared" si="15"/>
        <v>1</v>
      </c>
      <c r="H50" s="98">
        <f t="shared" si="16"/>
        <v>1</v>
      </c>
      <c r="I50" s="88">
        <f t="shared" si="17"/>
        <v>0</v>
      </c>
      <c r="J50" s="87">
        <f t="shared" si="18"/>
        <v>0</v>
      </c>
      <c r="K50" s="88">
        <f t="shared" si="19"/>
        <v>1</v>
      </c>
      <c r="O50" s="138"/>
      <c r="P50" s="138"/>
      <c r="Q50" s="138"/>
      <c r="R50" s="138"/>
      <c r="S50" s="138" t="s">
        <v>291</v>
      </c>
      <c r="T50" s="138">
        <v>2</v>
      </c>
      <c r="U50" s="138"/>
    </row>
    <row r="51" spans="1:21" x14ac:dyDescent="0.25">
      <c r="A51" s="62" t="s">
        <v>10</v>
      </c>
      <c r="B51" s="62" t="s">
        <v>222</v>
      </c>
      <c r="C51" s="72">
        <f t="shared" si="11"/>
        <v>3</v>
      </c>
      <c r="D51" s="64">
        <f t="shared" si="12"/>
        <v>1</v>
      </c>
      <c r="E51" s="3">
        <f t="shared" si="13"/>
        <v>0</v>
      </c>
      <c r="F51" s="3">
        <f t="shared" si="14"/>
        <v>0</v>
      </c>
      <c r="G51" s="3">
        <f t="shared" si="15"/>
        <v>1</v>
      </c>
      <c r="H51" s="98">
        <f t="shared" si="16"/>
        <v>1</v>
      </c>
      <c r="I51" s="88">
        <f t="shared" si="17"/>
        <v>0</v>
      </c>
      <c r="J51" s="87">
        <f t="shared" si="18"/>
        <v>0</v>
      </c>
      <c r="K51" s="88">
        <f t="shared" si="19"/>
        <v>1</v>
      </c>
      <c r="O51" s="138"/>
      <c r="P51" s="138"/>
      <c r="Q51" s="138"/>
      <c r="R51" s="138" t="s">
        <v>313</v>
      </c>
      <c r="S51" s="138"/>
      <c r="T51" s="138">
        <v>17</v>
      </c>
      <c r="U51" s="138"/>
    </row>
    <row r="52" spans="1:21" x14ac:dyDescent="0.25">
      <c r="A52" s="62" t="s">
        <v>10</v>
      </c>
      <c r="B52" s="62" t="s">
        <v>291</v>
      </c>
      <c r="C52" s="72">
        <f t="shared" si="11"/>
        <v>2</v>
      </c>
      <c r="D52" s="64">
        <f t="shared" si="12"/>
        <v>1</v>
      </c>
      <c r="E52" s="3">
        <f t="shared" si="13"/>
        <v>0</v>
      </c>
      <c r="F52" s="3">
        <f t="shared" si="14"/>
        <v>0</v>
      </c>
      <c r="G52" s="3">
        <f t="shared" si="15"/>
        <v>1</v>
      </c>
      <c r="H52" s="98">
        <f t="shared" si="16"/>
        <v>1</v>
      </c>
      <c r="I52" s="88">
        <f t="shared" si="17"/>
        <v>0</v>
      </c>
      <c r="J52" s="87">
        <f t="shared" si="18"/>
        <v>0</v>
      </c>
      <c r="K52" s="88">
        <f t="shared" si="19"/>
        <v>1</v>
      </c>
      <c r="O52" s="138"/>
      <c r="P52" s="138"/>
      <c r="Q52" s="138"/>
      <c r="R52" s="138" t="s">
        <v>11</v>
      </c>
      <c r="S52" s="138" t="s">
        <v>223</v>
      </c>
      <c r="T52" s="138">
        <v>36</v>
      </c>
      <c r="U52" s="138"/>
    </row>
    <row r="53" spans="1:21" x14ac:dyDescent="0.25">
      <c r="A53" s="62" t="s">
        <v>11</v>
      </c>
      <c r="B53" s="62" t="s">
        <v>223</v>
      </c>
      <c r="C53" s="72">
        <f t="shared" si="11"/>
        <v>36</v>
      </c>
      <c r="D53" s="64">
        <f t="shared" si="12"/>
        <v>3</v>
      </c>
      <c r="E53" s="3">
        <f t="shared" si="13"/>
        <v>1</v>
      </c>
      <c r="F53" s="3">
        <f t="shared" si="14"/>
        <v>0</v>
      </c>
      <c r="G53" s="3">
        <f t="shared" si="15"/>
        <v>4</v>
      </c>
      <c r="H53" s="98">
        <f t="shared" si="16"/>
        <v>4</v>
      </c>
      <c r="I53" s="88">
        <f t="shared" si="17"/>
        <v>3</v>
      </c>
      <c r="J53" s="87">
        <f t="shared" si="18"/>
        <v>2</v>
      </c>
      <c r="K53" s="88">
        <f t="shared" si="19"/>
        <v>1</v>
      </c>
      <c r="O53" s="138"/>
      <c r="P53" s="138"/>
      <c r="Q53" s="138"/>
      <c r="R53" s="138"/>
      <c r="S53" s="138" t="s">
        <v>224</v>
      </c>
      <c r="T53" s="138">
        <v>83</v>
      </c>
      <c r="U53" s="138"/>
    </row>
    <row r="54" spans="1:21" x14ac:dyDescent="0.25">
      <c r="A54" s="62" t="s">
        <v>11</v>
      </c>
      <c r="B54" s="62" t="s">
        <v>224</v>
      </c>
      <c r="C54" s="72">
        <f t="shared" si="11"/>
        <v>83</v>
      </c>
      <c r="D54" s="64">
        <f t="shared" si="12"/>
        <v>6</v>
      </c>
      <c r="E54" s="3">
        <f t="shared" si="13"/>
        <v>3</v>
      </c>
      <c r="F54" s="3">
        <f t="shared" si="14"/>
        <v>0</v>
      </c>
      <c r="G54" s="3">
        <f t="shared" si="15"/>
        <v>9</v>
      </c>
      <c r="H54" s="98">
        <f t="shared" si="16"/>
        <v>9</v>
      </c>
      <c r="I54" s="88">
        <f t="shared" si="17"/>
        <v>8</v>
      </c>
      <c r="J54" s="87">
        <f t="shared" si="18"/>
        <v>5</v>
      </c>
      <c r="K54" s="88">
        <f t="shared" si="19"/>
        <v>1</v>
      </c>
      <c r="O54" s="138"/>
      <c r="P54" s="138"/>
      <c r="Q54" s="138"/>
      <c r="R54" s="138"/>
      <c r="S54" s="138" t="s">
        <v>225</v>
      </c>
      <c r="T54" s="138">
        <v>58</v>
      </c>
      <c r="U54" s="138"/>
    </row>
    <row r="55" spans="1:21" x14ac:dyDescent="0.25">
      <c r="A55" s="62" t="s">
        <v>11</v>
      </c>
      <c r="B55" s="62" t="s">
        <v>225</v>
      </c>
      <c r="C55" s="72">
        <f t="shared" si="11"/>
        <v>58</v>
      </c>
      <c r="D55" s="64">
        <f t="shared" si="12"/>
        <v>4</v>
      </c>
      <c r="E55" s="3">
        <f t="shared" si="13"/>
        <v>2</v>
      </c>
      <c r="F55" s="3">
        <f t="shared" si="14"/>
        <v>0</v>
      </c>
      <c r="G55" s="3">
        <f t="shared" si="15"/>
        <v>6</v>
      </c>
      <c r="H55" s="98">
        <f t="shared" si="16"/>
        <v>6</v>
      </c>
      <c r="I55" s="88">
        <f t="shared" si="17"/>
        <v>5</v>
      </c>
      <c r="J55" s="87">
        <f t="shared" si="18"/>
        <v>3</v>
      </c>
      <c r="K55" s="88">
        <f t="shared" si="19"/>
        <v>1</v>
      </c>
      <c r="O55" s="138"/>
      <c r="P55" s="138"/>
      <c r="Q55" s="138"/>
      <c r="R55" s="138"/>
      <c r="S55" s="138" t="s">
        <v>226</v>
      </c>
      <c r="T55" s="138">
        <v>38</v>
      </c>
      <c r="U55" s="138"/>
    </row>
    <row r="56" spans="1:21" x14ac:dyDescent="0.25">
      <c r="A56" s="62" t="s">
        <v>11</v>
      </c>
      <c r="B56" s="62" t="s">
        <v>226</v>
      </c>
      <c r="C56" s="72">
        <f t="shared" si="11"/>
        <v>38</v>
      </c>
      <c r="D56" s="64">
        <f t="shared" si="12"/>
        <v>3</v>
      </c>
      <c r="E56" s="3">
        <f t="shared" si="13"/>
        <v>1</v>
      </c>
      <c r="F56" s="3">
        <f t="shared" si="14"/>
        <v>0</v>
      </c>
      <c r="G56" s="3">
        <f t="shared" si="15"/>
        <v>4</v>
      </c>
      <c r="H56" s="98">
        <f t="shared" si="16"/>
        <v>4</v>
      </c>
      <c r="I56" s="88">
        <f t="shared" si="17"/>
        <v>3</v>
      </c>
      <c r="J56" s="87">
        <f t="shared" si="18"/>
        <v>2</v>
      </c>
      <c r="K56" s="88">
        <f t="shared" si="19"/>
        <v>1</v>
      </c>
      <c r="O56" s="138"/>
      <c r="P56" s="138"/>
      <c r="Q56" s="138"/>
      <c r="R56" s="138"/>
      <c r="S56" s="138" t="s">
        <v>227</v>
      </c>
      <c r="T56" s="138">
        <v>94</v>
      </c>
      <c r="U56" s="138"/>
    </row>
    <row r="57" spans="1:21" x14ac:dyDescent="0.25">
      <c r="A57" s="62" t="s">
        <v>11</v>
      </c>
      <c r="B57" s="62" t="s">
        <v>227</v>
      </c>
      <c r="C57" s="72">
        <f t="shared" si="11"/>
        <v>94</v>
      </c>
      <c r="D57" s="64">
        <f t="shared" si="12"/>
        <v>7</v>
      </c>
      <c r="E57" s="3">
        <f t="shared" si="13"/>
        <v>3</v>
      </c>
      <c r="F57" s="3">
        <f t="shared" si="14"/>
        <v>0</v>
      </c>
      <c r="G57" s="3">
        <f t="shared" si="15"/>
        <v>10</v>
      </c>
      <c r="H57" s="98">
        <f t="shared" si="16"/>
        <v>10</v>
      </c>
      <c r="I57" s="88">
        <f t="shared" si="17"/>
        <v>9</v>
      </c>
      <c r="J57" s="87">
        <f t="shared" si="18"/>
        <v>6</v>
      </c>
      <c r="K57" s="88">
        <f t="shared" si="19"/>
        <v>1</v>
      </c>
      <c r="O57" s="138"/>
      <c r="P57" s="138"/>
      <c r="Q57" s="138"/>
      <c r="R57" s="138"/>
      <c r="S57" s="138" t="s">
        <v>228</v>
      </c>
      <c r="T57" s="138">
        <v>88</v>
      </c>
      <c r="U57" s="138"/>
    </row>
    <row r="58" spans="1:21" x14ac:dyDescent="0.25">
      <c r="A58" s="62" t="s">
        <v>11</v>
      </c>
      <c r="B58" s="62" t="s">
        <v>228</v>
      </c>
      <c r="C58" s="72">
        <f t="shared" si="11"/>
        <v>88</v>
      </c>
      <c r="D58" s="64">
        <f t="shared" si="12"/>
        <v>6</v>
      </c>
      <c r="E58" s="3">
        <f t="shared" si="13"/>
        <v>3</v>
      </c>
      <c r="F58" s="3">
        <f t="shared" si="14"/>
        <v>0</v>
      </c>
      <c r="G58" s="3">
        <f t="shared" si="15"/>
        <v>9</v>
      </c>
      <c r="H58" s="98">
        <f t="shared" si="16"/>
        <v>9</v>
      </c>
      <c r="I58" s="88">
        <f t="shared" si="17"/>
        <v>8</v>
      </c>
      <c r="J58" s="87">
        <f t="shared" si="18"/>
        <v>5</v>
      </c>
      <c r="K58" s="88">
        <f t="shared" si="19"/>
        <v>1</v>
      </c>
      <c r="O58" s="138"/>
      <c r="P58" s="138"/>
      <c r="Q58" s="138"/>
      <c r="R58" s="138"/>
      <c r="S58" s="138" t="s">
        <v>229</v>
      </c>
      <c r="T58" s="138">
        <v>45</v>
      </c>
      <c r="U58" s="138"/>
    </row>
    <row r="59" spans="1:21" x14ac:dyDescent="0.25">
      <c r="A59" s="62" t="s">
        <v>11</v>
      </c>
      <c r="B59" s="62" t="s">
        <v>229</v>
      </c>
      <c r="C59" s="72">
        <f t="shared" si="11"/>
        <v>45</v>
      </c>
      <c r="D59" s="64">
        <f t="shared" si="12"/>
        <v>3</v>
      </c>
      <c r="E59" s="3">
        <f t="shared" si="13"/>
        <v>2</v>
      </c>
      <c r="F59" s="3">
        <f t="shared" si="14"/>
        <v>0</v>
      </c>
      <c r="G59" s="3">
        <f t="shared" si="15"/>
        <v>5</v>
      </c>
      <c r="H59" s="98">
        <f t="shared" si="16"/>
        <v>5</v>
      </c>
      <c r="I59" s="88">
        <f t="shared" si="17"/>
        <v>5</v>
      </c>
      <c r="J59" s="87">
        <f t="shared" si="18"/>
        <v>3</v>
      </c>
      <c r="K59" s="88">
        <f t="shared" si="19"/>
        <v>0</v>
      </c>
      <c r="O59" s="138"/>
      <c r="P59" s="138"/>
      <c r="Q59" s="138"/>
      <c r="R59" s="138"/>
      <c r="S59" s="138" t="s">
        <v>230</v>
      </c>
      <c r="T59" s="138">
        <v>29</v>
      </c>
      <c r="U59" s="138"/>
    </row>
    <row r="60" spans="1:21" x14ac:dyDescent="0.25">
      <c r="A60" s="62" t="s">
        <v>11</v>
      </c>
      <c r="B60" s="62" t="s">
        <v>230</v>
      </c>
      <c r="C60" s="72">
        <f t="shared" si="11"/>
        <v>29</v>
      </c>
      <c r="D60" s="64">
        <f t="shared" si="12"/>
        <v>2</v>
      </c>
      <c r="E60" s="3">
        <f t="shared" si="13"/>
        <v>1</v>
      </c>
      <c r="F60" s="3">
        <f t="shared" si="14"/>
        <v>0</v>
      </c>
      <c r="G60" s="3">
        <f t="shared" si="15"/>
        <v>3</v>
      </c>
      <c r="H60" s="98">
        <f t="shared" si="16"/>
        <v>3</v>
      </c>
      <c r="I60" s="88">
        <f t="shared" si="17"/>
        <v>3</v>
      </c>
      <c r="J60" s="87">
        <f t="shared" si="18"/>
        <v>2</v>
      </c>
      <c r="K60" s="88">
        <f t="shared" si="19"/>
        <v>0</v>
      </c>
      <c r="O60" s="138"/>
      <c r="P60" s="138"/>
      <c r="Q60" s="138"/>
      <c r="R60" s="138" t="s">
        <v>303</v>
      </c>
      <c r="S60" s="138"/>
      <c r="T60" s="138">
        <v>471</v>
      </c>
      <c r="U60" s="138"/>
    </row>
    <row r="61" spans="1:21" x14ac:dyDescent="0.25">
      <c r="A61" s="62" t="s">
        <v>12</v>
      </c>
      <c r="B61" s="62" t="s">
        <v>231</v>
      </c>
      <c r="C61" s="72">
        <f t="shared" si="11"/>
        <v>12</v>
      </c>
      <c r="D61" s="64">
        <f t="shared" si="12"/>
        <v>2</v>
      </c>
      <c r="E61" s="3">
        <f t="shared" si="13"/>
        <v>0</v>
      </c>
      <c r="F61" s="3">
        <f t="shared" si="14"/>
        <v>0</v>
      </c>
      <c r="G61" s="3">
        <f t="shared" si="15"/>
        <v>2</v>
      </c>
      <c r="H61" s="98">
        <f t="shared" si="16"/>
        <v>2</v>
      </c>
      <c r="I61" s="88">
        <f t="shared" si="17"/>
        <v>1</v>
      </c>
      <c r="J61" s="87">
        <f t="shared" si="18"/>
        <v>1</v>
      </c>
      <c r="K61" s="88">
        <f t="shared" si="19"/>
        <v>1</v>
      </c>
      <c r="O61" s="138"/>
      <c r="P61" s="138"/>
      <c r="Q61" s="138"/>
      <c r="R61" s="138" t="s">
        <v>12</v>
      </c>
      <c r="S61" s="138" t="s">
        <v>231</v>
      </c>
      <c r="T61" s="138">
        <v>12</v>
      </c>
      <c r="U61" s="138"/>
    </row>
    <row r="62" spans="1:21" x14ac:dyDescent="0.25">
      <c r="A62" s="62" t="s">
        <v>12</v>
      </c>
      <c r="B62" s="62" t="s">
        <v>232</v>
      </c>
      <c r="C62" s="72">
        <f t="shared" si="11"/>
        <v>22</v>
      </c>
      <c r="D62" s="64">
        <f t="shared" si="12"/>
        <v>2</v>
      </c>
      <c r="E62" s="3">
        <f t="shared" si="13"/>
        <v>1</v>
      </c>
      <c r="F62" s="3">
        <f t="shared" si="14"/>
        <v>0</v>
      </c>
      <c r="G62" s="3">
        <f t="shared" si="15"/>
        <v>3</v>
      </c>
      <c r="H62" s="98">
        <f t="shared" si="16"/>
        <v>3</v>
      </c>
      <c r="I62" s="88">
        <f t="shared" si="17"/>
        <v>2</v>
      </c>
      <c r="J62" s="87">
        <f t="shared" si="18"/>
        <v>1</v>
      </c>
      <c r="K62" s="88">
        <f t="shared" si="19"/>
        <v>1</v>
      </c>
      <c r="O62" s="138"/>
      <c r="P62" s="138"/>
      <c r="Q62" s="138"/>
      <c r="R62" s="138"/>
      <c r="S62" s="138" t="s">
        <v>232</v>
      </c>
      <c r="T62" s="138">
        <v>22</v>
      </c>
      <c r="U62" s="138"/>
    </row>
    <row r="63" spans="1:21" x14ac:dyDescent="0.25">
      <c r="A63" s="62" t="s">
        <v>12</v>
      </c>
      <c r="B63" s="62" t="s">
        <v>233</v>
      </c>
      <c r="C63" s="72">
        <f t="shared" si="11"/>
        <v>6</v>
      </c>
      <c r="D63" s="64">
        <f t="shared" si="12"/>
        <v>1</v>
      </c>
      <c r="E63" s="3">
        <f t="shared" si="13"/>
        <v>0</v>
      </c>
      <c r="F63" s="3">
        <f t="shared" si="14"/>
        <v>0</v>
      </c>
      <c r="G63" s="3">
        <f t="shared" si="15"/>
        <v>1</v>
      </c>
      <c r="H63" s="98">
        <f t="shared" si="16"/>
        <v>1</v>
      </c>
      <c r="I63" s="88">
        <f t="shared" si="17"/>
        <v>0</v>
      </c>
      <c r="J63" s="87">
        <f t="shared" si="18"/>
        <v>0</v>
      </c>
      <c r="K63" s="88">
        <f t="shared" si="19"/>
        <v>1</v>
      </c>
      <c r="O63" s="138"/>
      <c r="P63" s="138"/>
      <c r="Q63" s="138"/>
      <c r="R63" s="138"/>
      <c r="S63" s="138" t="s">
        <v>233</v>
      </c>
      <c r="T63" s="138">
        <v>6</v>
      </c>
      <c r="U63" s="138"/>
    </row>
    <row r="64" spans="1:21" x14ac:dyDescent="0.25">
      <c r="A64" s="62" t="s">
        <v>12</v>
      </c>
      <c r="B64" s="62" t="s">
        <v>234</v>
      </c>
      <c r="C64" s="72">
        <f t="shared" si="11"/>
        <v>1</v>
      </c>
      <c r="D64" s="64">
        <f t="shared" si="12"/>
        <v>1</v>
      </c>
      <c r="E64" s="3">
        <f t="shared" si="13"/>
        <v>0</v>
      </c>
      <c r="F64" s="3">
        <f t="shared" si="14"/>
        <v>0</v>
      </c>
      <c r="G64" s="3">
        <f t="shared" si="15"/>
        <v>1</v>
      </c>
      <c r="H64" s="98">
        <f t="shared" si="16"/>
        <v>1</v>
      </c>
      <c r="I64" s="88">
        <f t="shared" si="17"/>
        <v>0</v>
      </c>
      <c r="J64" s="87">
        <f t="shared" si="18"/>
        <v>0</v>
      </c>
      <c r="K64" s="88">
        <f t="shared" si="19"/>
        <v>1</v>
      </c>
      <c r="O64" s="138"/>
      <c r="P64" s="138"/>
      <c r="Q64" s="138"/>
      <c r="R64" s="138"/>
      <c r="S64" s="138" t="s">
        <v>234</v>
      </c>
      <c r="T64" s="138">
        <v>1</v>
      </c>
      <c r="U64" s="138"/>
    </row>
    <row r="65" spans="1:21" x14ac:dyDescent="0.25">
      <c r="A65" s="62" t="s">
        <v>12</v>
      </c>
      <c r="B65" s="62" t="s">
        <v>235</v>
      </c>
      <c r="C65" s="72">
        <f t="shared" si="11"/>
        <v>1</v>
      </c>
      <c r="D65" s="64">
        <f t="shared" si="12"/>
        <v>1</v>
      </c>
      <c r="E65" s="3">
        <f t="shared" si="13"/>
        <v>0</v>
      </c>
      <c r="F65" s="3">
        <f t="shared" si="14"/>
        <v>0</v>
      </c>
      <c r="G65" s="3">
        <f t="shared" si="15"/>
        <v>1</v>
      </c>
      <c r="H65" s="98">
        <f t="shared" si="16"/>
        <v>1</v>
      </c>
      <c r="I65" s="88">
        <f t="shared" si="17"/>
        <v>0</v>
      </c>
      <c r="J65" s="87">
        <f t="shared" si="18"/>
        <v>0</v>
      </c>
      <c r="K65" s="88">
        <f t="shared" si="19"/>
        <v>1</v>
      </c>
      <c r="O65" s="138"/>
      <c r="P65" s="138"/>
      <c r="Q65" s="138"/>
      <c r="R65" s="138"/>
      <c r="S65" s="138" t="s">
        <v>235</v>
      </c>
      <c r="T65" s="138">
        <v>1</v>
      </c>
      <c r="U65" s="138"/>
    </row>
    <row r="66" spans="1:21" x14ac:dyDescent="0.25">
      <c r="A66" s="62" t="s">
        <v>13</v>
      </c>
      <c r="B66" s="62" t="s">
        <v>236</v>
      </c>
      <c r="C66" s="72">
        <f t="shared" si="11"/>
        <v>1</v>
      </c>
      <c r="D66" s="64">
        <f t="shared" si="12"/>
        <v>1</v>
      </c>
      <c r="E66" s="3">
        <f t="shared" si="13"/>
        <v>0</v>
      </c>
      <c r="F66" s="3">
        <f t="shared" si="14"/>
        <v>0</v>
      </c>
      <c r="G66" s="3">
        <f t="shared" si="15"/>
        <v>1</v>
      </c>
      <c r="H66" s="98">
        <f t="shared" si="16"/>
        <v>1</v>
      </c>
      <c r="I66" s="88">
        <f t="shared" si="17"/>
        <v>0</v>
      </c>
      <c r="J66" s="87">
        <f t="shared" si="18"/>
        <v>0</v>
      </c>
      <c r="K66" s="88">
        <f t="shared" si="19"/>
        <v>1</v>
      </c>
      <c r="O66" s="138"/>
      <c r="P66" s="138"/>
      <c r="Q66" s="138"/>
      <c r="R66" s="138" t="s">
        <v>304</v>
      </c>
      <c r="S66" s="138"/>
      <c r="T66" s="138">
        <v>42</v>
      </c>
      <c r="U66" s="138"/>
    </row>
    <row r="67" spans="1:21" x14ac:dyDescent="0.25">
      <c r="A67" s="62" t="s">
        <v>13</v>
      </c>
      <c r="B67" s="62" t="s">
        <v>237</v>
      </c>
      <c r="C67" s="72">
        <f t="shared" si="11"/>
        <v>0</v>
      </c>
      <c r="D67" s="64">
        <f t="shared" si="12"/>
        <v>0</v>
      </c>
      <c r="E67" s="3">
        <f t="shared" si="13"/>
        <v>0</v>
      </c>
      <c r="F67" s="3">
        <f t="shared" si="14"/>
        <v>0</v>
      </c>
      <c r="G67" s="3">
        <f t="shared" si="15"/>
        <v>0</v>
      </c>
      <c r="H67" s="98">
        <f t="shared" si="16"/>
        <v>0</v>
      </c>
      <c r="I67" s="88">
        <f t="shared" si="17"/>
        <v>0</v>
      </c>
      <c r="J67" s="87">
        <f t="shared" si="18"/>
        <v>0</v>
      </c>
      <c r="K67" s="88">
        <f t="shared" si="19"/>
        <v>0</v>
      </c>
      <c r="O67" s="138"/>
      <c r="P67" s="138"/>
      <c r="Q67" s="138"/>
      <c r="R67" s="138" t="s">
        <v>13</v>
      </c>
      <c r="S67" s="138" t="s">
        <v>236</v>
      </c>
      <c r="T67" s="138">
        <v>1</v>
      </c>
      <c r="U67" s="138"/>
    </row>
    <row r="68" spans="1:21" x14ac:dyDescent="0.25">
      <c r="A68" s="62" t="s">
        <v>13</v>
      </c>
      <c r="B68" s="62" t="s">
        <v>238</v>
      </c>
      <c r="C68" s="72">
        <f t="shared" si="11"/>
        <v>1</v>
      </c>
      <c r="D68" s="64">
        <f t="shared" si="12"/>
        <v>1</v>
      </c>
      <c r="E68" s="3">
        <f t="shared" si="13"/>
        <v>0</v>
      </c>
      <c r="F68" s="3">
        <f t="shared" si="14"/>
        <v>0</v>
      </c>
      <c r="G68" s="3">
        <f t="shared" si="15"/>
        <v>1</v>
      </c>
      <c r="H68" s="98">
        <f t="shared" si="16"/>
        <v>1</v>
      </c>
      <c r="I68" s="88">
        <f t="shared" si="17"/>
        <v>0</v>
      </c>
      <c r="J68" s="87">
        <f t="shared" si="18"/>
        <v>0</v>
      </c>
      <c r="K68" s="88">
        <f t="shared" si="19"/>
        <v>1</v>
      </c>
      <c r="O68" s="138"/>
      <c r="P68" s="138"/>
      <c r="Q68" s="138"/>
      <c r="R68" s="138"/>
      <c r="S68" s="138" t="s">
        <v>238</v>
      </c>
      <c r="T68" s="138">
        <v>1</v>
      </c>
      <c r="U68" s="138"/>
    </row>
    <row r="69" spans="1:21" x14ac:dyDescent="0.25">
      <c r="A69" s="62" t="s">
        <v>13</v>
      </c>
      <c r="B69" s="62" t="s">
        <v>239</v>
      </c>
      <c r="C69" s="72">
        <f t="shared" si="11"/>
        <v>0</v>
      </c>
      <c r="D69" s="64">
        <f t="shared" si="12"/>
        <v>0</v>
      </c>
      <c r="E69" s="3">
        <f t="shared" si="13"/>
        <v>0</v>
      </c>
      <c r="F69" s="3">
        <f t="shared" si="14"/>
        <v>0</v>
      </c>
      <c r="G69" s="3">
        <f t="shared" si="15"/>
        <v>0</v>
      </c>
      <c r="H69" s="98">
        <f t="shared" si="16"/>
        <v>0</v>
      </c>
      <c r="I69" s="88">
        <f t="shared" si="17"/>
        <v>0</v>
      </c>
      <c r="J69" s="87">
        <f t="shared" si="18"/>
        <v>0</v>
      </c>
      <c r="K69" s="88">
        <f t="shared" si="19"/>
        <v>0</v>
      </c>
      <c r="O69" s="138"/>
      <c r="P69" s="138"/>
      <c r="Q69" s="138"/>
      <c r="R69" s="138" t="s">
        <v>305</v>
      </c>
      <c r="S69" s="138"/>
      <c r="T69" s="138">
        <v>2</v>
      </c>
      <c r="U69" s="138"/>
    </row>
    <row r="70" spans="1:21" x14ac:dyDescent="0.25">
      <c r="A70" s="62" t="s">
        <v>14</v>
      </c>
      <c r="B70" s="62" t="s">
        <v>293</v>
      </c>
      <c r="C70" s="72">
        <f t="shared" si="11"/>
        <v>0</v>
      </c>
      <c r="D70" s="64">
        <f t="shared" si="12"/>
        <v>0</v>
      </c>
      <c r="E70" s="3">
        <f t="shared" si="13"/>
        <v>0</v>
      </c>
      <c r="F70" s="3">
        <f t="shared" si="14"/>
        <v>0</v>
      </c>
      <c r="G70" s="3">
        <f t="shared" si="15"/>
        <v>0</v>
      </c>
      <c r="H70" s="98">
        <f t="shared" si="16"/>
        <v>0</v>
      </c>
      <c r="I70" s="88">
        <f t="shared" si="17"/>
        <v>0</v>
      </c>
      <c r="J70" s="87">
        <f t="shared" si="18"/>
        <v>0</v>
      </c>
      <c r="K70" s="88">
        <f t="shared" si="19"/>
        <v>0</v>
      </c>
      <c r="O70" s="138"/>
      <c r="P70" s="138"/>
      <c r="Q70" s="138"/>
      <c r="R70" s="138" t="s">
        <v>14</v>
      </c>
      <c r="S70" s="138" t="s">
        <v>240</v>
      </c>
      <c r="T70" s="138">
        <v>35</v>
      </c>
      <c r="U70" s="138"/>
    </row>
    <row r="71" spans="1:21" x14ac:dyDescent="0.25">
      <c r="A71" s="62" t="s">
        <v>14</v>
      </c>
      <c r="B71" s="62" t="s">
        <v>294</v>
      </c>
      <c r="C71" s="72">
        <f t="shared" si="11"/>
        <v>0</v>
      </c>
      <c r="D71" s="64">
        <f t="shared" si="12"/>
        <v>0</v>
      </c>
      <c r="E71" s="3">
        <f t="shared" si="13"/>
        <v>0</v>
      </c>
      <c r="F71" s="3">
        <f t="shared" si="14"/>
        <v>0</v>
      </c>
      <c r="G71" s="3">
        <f t="shared" si="15"/>
        <v>0</v>
      </c>
      <c r="H71" s="98">
        <f t="shared" si="16"/>
        <v>0</v>
      </c>
      <c r="I71" s="88">
        <f t="shared" si="17"/>
        <v>0</v>
      </c>
      <c r="J71" s="87">
        <f t="shared" si="18"/>
        <v>0</v>
      </c>
      <c r="K71" s="88">
        <f t="shared" si="19"/>
        <v>0</v>
      </c>
      <c r="O71" s="138"/>
      <c r="P71" s="138"/>
      <c r="Q71" s="138"/>
      <c r="R71" s="138"/>
      <c r="S71" s="138" t="s">
        <v>241</v>
      </c>
      <c r="T71" s="138">
        <v>7</v>
      </c>
      <c r="U71" s="138"/>
    </row>
    <row r="72" spans="1:21" x14ac:dyDescent="0.25">
      <c r="A72" s="62" t="s">
        <v>14</v>
      </c>
      <c r="B72" s="62" t="s">
        <v>240</v>
      </c>
      <c r="C72" s="72">
        <f t="shared" si="11"/>
        <v>35</v>
      </c>
      <c r="D72" s="64">
        <f t="shared" si="12"/>
        <v>3</v>
      </c>
      <c r="E72" s="3">
        <f t="shared" si="13"/>
        <v>1</v>
      </c>
      <c r="F72" s="3">
        <f t="shared" si="14"/>
        <v>0</v>
      </c>
      <c r="G72" s="3">
        <f t="shared" si="15"/>
        <v>4</v>
      </c>
      <c r="H72" s="98">
        <f t="shared" si="16"/>
        <v>4</v>
      </c>
      <c r="I72" s="88">
        <f t="shared" si="17"/>
        <v>3</v>
      </c>
      <c r="J72" s="87">
        <f t="shared" si="18"/>
        <v>2</v>
      </c>
      <c r="K72" s="88">
        <f t="shared" si="19"/>
        <v>1</v>
      </c>
      <c r="O72" s="138"/>
      <c r="P72" s="138"/>
      <c r="Q72" s="138"/>
      <c r="R72" s="138"/>
      <c r="S72" s="138" t="s">
        <v>242</v>
      </c>
      <c r="T72" s="138">
        <v>20</v>
      </c>
      <c r="U72" s="138"/>
    </row>
    <row r="73" spans="1:21" x14ac:dyDescent="0.25">
      <c r="A73" s="62" t="s">
        <v>14</v>
      </c>
      <c r="B73" s="62" t="s">
        <v>241</v>
      </c>
      <c r="C73" s="72">
        <f t="shared" si="11"/>
        <v>7</v>
      </c>
      <c r="D73" s="64">
        <f t="shared" si="12"/>
        <v>1</v>
      </c>
      <c r="E73" s="3">
        <f t="shared" si="13"/>
        <v>0</v>
      </c>
      <c r="F73" s="3">
        <f t="shared" si="14"/>
        <v>0</v>
      </c>
      <c r="G73" s="3">
        <f t="shared" si="15"/>
        <v>1</v>
      </c>
      <c r="H73" s="98">
        <f t="shared" si="16"/>
        <v>1</v>
      </c>
      <c r="I73" s="88">
        <f t="shared" si="17"/>
        <v>0</v>
      </c>
      <c r="J73" s="87">
        <f t="shared" si="18"/>
        <v>0</v>
      </c>
      <c r="K73" s="88">
        <f t="shared" si="19"/>
        <v>1</v>
      </c>
      <c r="O73" s="138"/>
      <c r="P73" s="138"/>
      <c r="Q73" s="138"/>
      <c r="R73" s="138"/>
      <c r="S73" s="138" t="s">
        <v>243</v>
      </c>
      <c r="T73" s="138">
        <v>1</v>
      </c>
      <c r="U73" s="138"/>
    </row>
    <row r="74" spans="1:21" x14ac:dyDescent="0.25">
      <c r="A74" s="62" t="s">
        <v>14</v>
      </c>
      <c r="B74" s="62" t="s">
        <v>242</v>
      </c>
      <c r="C74" s="72">
        <f t="shared" si="11"/>
        <v>20</v>
      </c>
      <c r="D74" s="64">
        <f t="shared" si="12"/>
        <v>1</v>
      </c>
      <c r="E74" s="3">
        <f t="shared" si="13"/>
        <v>1</v>
      </c>
      <c r="F74" s="3">
        <f t="shared" si="14"/>
        <v>0</v>
      </c>
      <c r="G74" s="3">
        <f t="shared" si="15"/>
        <v>2</v>
      </c>
      <c r="H74" s="98">
        <f t="shared" si="16"/>
        <v>2</v>
      </c>
      <c r="I74" s="88">
        <f t="shared" si="17"/>
        <v>2</v>
      </c>
      <c r="J74" s="87">
        <f t="shared" si="18"/>
        <v>1</v>
      </c>
      <c r="K74" s="88">
        <f t="shared" si="19"/>
        <v>0</v>
      </c>
      <c r="O74" s="138"/>
      <c r="P74" s="138"/>
      <c r="Q74" s="138"/>
      <c r="R74" s="138"/>
      <c r="S74" s="138" t="s">
        <v>244</v>
      </c>
      <c r="T74" s="138">
        <v>2</v>
      </c>
      <c r="U74" s="138"/>
    </row>
    <row r="75" spans="1:21" x14ac:dyDescent="0.25">
      <c r="A75" s="62" t="s">
        <v>14</v>
      </c>
      <c r="B75" s="62" t="s">
        <v>243</v>
      </c>
      <c r="C75" s="72">
        <f t="shared" si="11"/>
        <v>1</v>
      </c>
      <c r="D75" s="64">
        <f t="shared" si="12"/>
        <v>1</v>
      </c>
      <c r="E75" s="3">
        <f t="shared" si="13"/>
        <v>0</v>
      </c>
      <c r="F75" s="3">
        <f t="shared" si="14"/>
        <v>0</v>
      </c>
      <c r="G75" s="3">
        <f t="shared" si="15"/>
        <v>1</v>
      </c>
      <c r="H75" s="98">
        <f t="shared" si="16"/>
        <v>1</v>
      </c>
      <c r="I75" s="88">
        <f t="shared" si="17"/>
        <v>0</v>
      </c>
      <c r="J75" s="87">
        <f t="shared" si="18"/>
        <v>0</v>
      </c>
      <c r="K75" s="88">
        <f t="shared" si="19"/>
        <v>1</v>
      </c>
      <c r="O75" s="138"/>
      <c r="P75" s="138"/>
      <c r="Q75" s="138"/>
      <c r="R75" s="138"/>
      <c r="S75" s="138" t="s">
        <v>245</v>
      </c>
      <c r="T75" s="138">
        <v>10</v>
      </c>
      <c r="U75" s="138"/>
    </row>
    <row r="76" spans="1:21" x14ac:dyDescent="0.25">
      <c r="A76" s="62" t="s">
        <v>14</v>
      </c>
      <c r="B76" s="62" t="s">
        <v>244</v>
      </c>
      <c r="C76" s="72">
        <f t="shared" si="11"/>
        <v>2</v>
      </c>
      <c r="D76" s="64">
        <f t="shared" si="12"/>
        <v>1</v>
      </c>
      <c r="E76" s="3">
        <f t="shared" si="13"/>
        <v>0</v>
      </c>
      <c r="F76" s="3">
        <f t="shared" si="14"/>
        <v>0</v>
      </c>
      <c r="G76" s="3">
        <f t="shared" si="15"/>
        <v>1</v>
      </c>
      <c r="H76" s="98">
        <f t="shared" si="16"/>
        <v>1</v>
      </c>
      <c r="I76" s="88">
        <f t="shared" si="17"/>
        <v>0</v>
      </c>
      <c r="J76" s="87">
        <f t="shared" si="18"/>
        <v>0</v>
      </c>
      <c r="K76" s="88">
        <f t="shared" si="19"/>
        <v>1</v>
      </c>
      <c r="O76" s="138"/>
      <c r="P76" s="138"/>
      <c r="Q76" s="138"/>
      <c r="R76" s="138"/>
      <c r="S76" s="138" t="s">
        <v>246</v>
      </c>
      <c r="T76" s="138">
        <v>19</v>
      </c>
      <c r="U76" s="138"/>
    </row>
    <row r="77" spans="1:21" x14ac:dyDescent="0.25">
      <c r="A77" s="62" t="s">
        <v>14</v>
      </c>
      <c r="B77" s="62" t="s">
        <v>245</v>
      </c>
      <c r="C77" s="72">
        <f t="shared" si="11"/>
        <v>10</v>
      </c>
      <c r="D77" s="64">
        <f t="shared" si="12"/>
        <v>1</v>
      </c>
      <c r="E77" s="3">
        <f t="shared" si="13"/>
        <v>0</v>
      </c>
      <c r="F77" s="3">
        <f t="shared" si="14"/>
        <v>0</v>
      </c>
      <c r="G77" s="3">
        <f t="shared" si="15"/>
        <v>1</v>
      </c>
      <c r="H77" s="98">
        <f t="shared" si="16"/>
        <v>1</v>
      </c>
      <c r="I77" s="88">
        <f t="shared" si="17"/>
        <v>1</v>
      </c>
      <c r="J77" s="87">
        <f t="shared" si="18"/>
        <v>1</v>
      </c>
      <c r="K77" s="88">
        <f t="shared" si="19"/>
        <v>0</v>
      </c>
      <c r="O77" s="138"/>
      <c r="P77" s="138"/>
      <c r="Q77" s="138"/>
      <c r="R77" s="138"/>
      <c r="S77" s="138" t="s">
        <v>247</v>
      </c>
      <c r="T77" s="138">
        <v>11</v>
      </c>
      <c r="U77" s="138"/>
    </row>
    <row r="78" spans="1:21" x14ac:dyDescent="0.25">
      <c r="A78" s="62" t="s">
        <v>14</v>
      </c>
      <c r="B78" s="62" t="s">
        <v>246</v>
      </c>
      <c r="C78" s="72">
        <f t="shared" si="11"/>
        <v>19</v>
      </c>
      <c r="D78" s="64">
        <f t="shared" si="12"/>
        <v>1</v>
      </c>
      <c r="E78" s="3">
        <f t="shared" si="13"/>
        <v>1</v>
      </c>
      <c r="F78" s="3">
        <f t="shared" si="14"/>
        <v>0</v>
      </c>
      <c r="G78" s="3">
        <f t="shared" si="15"/>
        <v>2</v>
      </c>
      <c r="H78" s="98">
        <f t="shared" si="16"/>
        <v>2</v>
      </c>
      <c r="I78" s="88">
        <f t="shared" si="17"/>
        <v>2</v>
      </c>
      <c r="J78" s="87">
        <f t="shared" si="18"/>
        <v>1</v>
      </c>
      <c r="K78" s="88">
        <f t="shared" si="19"/>
        <v>0</v>
      </c>
      <c r="O78" s="138"/>
      <c r="P78" s="138"/>
      <c r="Q78" s="138"/>
      <c r="R78" s="138"/>
      <c r="S78" s="138" t="s">
        <v>249</v>
      </c>
      <c r="T78" s="138">
        <v>4</v>
      </c>
      <c r="U78" s="138"/>
    </row>
    <row r="79" spans="1:21" x14ac:dyDescent="0.25">
      <c r="A79" s="62" t="s">
        <v>14</v>
      </c>
      <c r="B79" s="62" t="s">
        <v>247</v>
      </c>
      <c r="C79" s="72">
        <f t="shared" si="11"/>
        <v>11</v>
      </c>
      <c r="D79" s="64">
        <f t="shared" si="12"/>
        <v>2</v>
      </c>
      <c r="E79" s="3">
        <f t="shared" si="13"/>
        <v>0</v>
      </c>
      <c r="F79" s="3">
        <f t="shared" si="14"/>
        <v>0</v>
      </c>
      <c r="G79" s="3">
        <f t="shared" si="15"/>
        <v>2</v>
      </c>
      <c r="H79" s="98">
        <f t="shared" si="16"/>
        <v>2</v>
      </c>
      <c r="I79" s="88">
        <f t="shared" si="17"/>
        <v>1</v>
      </c>
      <c r="J79" s="87">
        <f t="shared" si="18"/>
        <v>1</v>
      </c>
      <c r="K79" s="88">
        <f t="shared" si="19"/>
        <v>1</v>
      </c>
      <c r="O79" s="138"/>
      <c r="P79" s="138"/>
      <c r="Q79" s="138"/>
      <c r="R79" s="138"/>
      <c r="S79" s="138" t="s">
        <v>250</v>
      </c>
      <c r="T79" s="138">
        <v>22</v>
      </c>
      <c r="U79" s="138"/>
    </row>
    <row r="80" spans="1:21" x14ac:dyDescent="0.25">
      <c r="A80" s="62" t="s">
        <v>14</v>
      </c>
      <c r="B80" s="62" t="s">
        <v>248</v>
      </c>
      <c r="C80" s="72">
        <f t="shared" si="11"/>
        <v>0</v>
      </c>
      <c r="D80" s="64">
        <f t="shared" si="12"/>
        <v>0</v>
      </c>
      <c r="E80" s="3">
        <f t="shared" si="13"/>
        <v>0</v>
      </c>
      <c r="F80" s="3">
        <f t="shared" si="14"/>
        <v>0</v>
      </c>
      <c r="G80" s="3">
        <f t="shared" si="15"/>
        <v>0</v>
      </c>
      <c r="H80" s="98">
        <f t="shared" si="16"/>
        <v>0</v>
      </c>
      <c r="I80" s="88">
        <f t="shared" si="17"/>
        <v>0</v>
      </c>
      <c r="J80" s="87">
        <f t="shared" si="18"/>
        <v>0</v>
      </c>
      <c r="K80" s="88">
        <f t="shared" si="19"/>
        <v>0</v>
      </c>
      <c r="O80" s="138"/>
      <c r="P80" s="138"/>
      <c r="Q80" s="138"/>
      <c r="R80" s="138" t="s">
        <v>306</v>
      </c>
      <c r="S80" s="138"/>
      <c r="T80" s="138">
        <v>131</v>
      </c>
      <c r="U80" s="138"/>
    </row>
    <row r="81" spans="1:21" x14ac:dyDescent="0.25">
      <c r="A81" s="62" t="s">
        <v>14</v>
      </c>
      <c r="B81" s="62" t="s">
        <v>249</v>
      </c>
      <c r="C81" s="72">
        <f t="shared" si="11"/>
        <v>4</v>
      </c>
      <c r="D81" s="64">
        <f t="shared" si="12"/>
        <v>1</v>
      </c>
      <c r="E81" s="3">
        <f t="shared" si="13"/>
        <v>0</v>
      </c>
      <c r="F81" s="3">
        <f t="shared" si="14"/>
        <v>0</v>
      </c>
      <c r="G81" s="3">
        <f t="shared" si="15"/>
        <v>1</v>
      </c>
      <c r="H81" s="98">
        <f t="shared" si="16"/>
        <v>1</v>
      </c>
      <c r="I81" s="88">
        <f t="shared" si="17"/>
        <v>0</v>
      </c>
      <c r="J81" s="87">
        <f t="shared" si="18"/>
        <v>0</v>
      </c>
      <c r="K81" s="88">
        <f t="shared" si="19"/>
        <v>1</v>
      </c>
      <c r="O81" s="138"/>
      <c r="P81" s="138"/>
      <c r="Q81" s="138"/>
      <c r="R81" s="138" t="s">
        <v>15</v>
      </c>
      <c r="S81" s="138" t="s">
        <v>251</v>
      </c>
      <c r="T81" s="138">
        <v>11</v>
      </c>
      <c r="U81" s="138"/>
    </row>
    <row r="82" spans="1:21" x14ac:dyDescent="0.25">
      <c r="A82" s="62" t="s">
        <v>14</v>
      </c>
      <c r="B82" s="62" t="s">
        <v>250</v>
      </c>
      <c r="C82" s="72">
        <f t="shared" si="11"/>
        <v>22</v>
      </c>
      <c r="D82" s="64">
        <f t="shared" si="12"/>
        <v>2</v>
      </c>
      <c r="E82" s="3">
        <f t="shared" si="13"/>
        <v>1</v>
      </c>
      <c r="F82" s="3">
        <f t="shared" si="14"/>
        <v>0</v>
      </c>
      <c r="G82" s="3">
        <f t="shared" si="15"/>
        <v>3</v>
      </c>
      <c r="H82" s="98">
        <f t="shared" si="16"/>
        <v>3</v>
      </c>
      <c r="I82" s="88">
        <f t="shared" si="17"/>
        <v>2</v>
      </c>
      <c r="J82" s="87">
        <f t="shared" si="18"/>
        <v>1</v>
      </c>
      <c r="K82" s="88">
        <f t="shared" si="19"/>
        <v>1</v>
      </c>
      <c r="O82" s="138"/>
      <c r="P82" s="138"/>
      <c r="Q82" s="138"/>
      <c r="R82" s="138"/>
      <c r="S82" s="138" t="s">
        <v>252</v>
      </c>
      <c r="T82" s="138">
        <v>4</v>
      </c>
      <c r="U82" s="138"/>
    </row>
    <row r="83" spans="1:21" x14ac:dyDescent="0.25">
      <c r="A83" s="62" t="s">
        <v>15</v>
      </c>
      <c r="B83" s="62" t="s">
        <v>251</v>
      </c>
      <c r="C83" s="72">
        <f t="shared" si="11"/>
        <v>11</v>
      </c>
      <c r="D83" s="64">
        <f t="shared" si="12"/>
        <v>2</v>
      </c>
      <c r="E83" s="3">
        <f t="shared" si="13"/>
        <v>0</v>
      </c>
      <c r="F83" s="3">
        <f t="shared" si="14"/>
        <v>0</v>
      </c>
      <c r="G83" s="3">
        <f t="shared" si="15"/>
        <v>2</v>
      </c>
      <c r="H83" s="98">
        <f t="shared" si="16"/>
        <v>2</v>
      </c>
      <c r="I83" s="88">
        <f t="shared" si="17"/>
        <v>1</v>
      </c>
      <c r="J83" s="87">
        <f t="shared" si="18"/>
        <v>1</v>
      </c>
      <c r="K83" s="88">
        <f t="shared" si="19"/>
        <v>1</v>
      </c>
      <c r="O83" s="138"/>
      <c r="P83" s="138"/>
      <c r="Q83" s="138"/>
      <c r="R83" s="138"/>
      <c r="S83" s="138" t="s">
        <v>254</v>
      </c>
      <c r="T83" s="138">
        <v>8</v>
      </c>
      <c r="U83" s="138"/>
    </row>
    <row r="84" spans="1:21" x14ac:dyDescent="0.25">
      <c r="A84" s="62" t="s">
        <v>15</v>
      </c>
      <c r="B84" s="62" t="s">
        <v>252</v>
      </c>
      <c r="C84" s="72">
        <f t="shared" si="11"/>
        <v>4</v>
      </c>
      <c r="D84" s="64">
        <f t="shared" si="12"/>
        <v>1</v>
      </c>
      <c r="E84" s="3">
        <f t="shared" si="13"/>
        <v>0</v>
      </c>
      <c r="F84" s="3">
        <f t="shared" si="14"/>
        <v>0</v>
      </c>
      <c r="G84" s="3">
        <f t="shared" si="15"/>
        <v>1</v>
      </c>
      <c r="H84" s="98">
        <f t="shared" si="16"/>
        <v>1</v>
      </c>
      <c r="I84" s="88">
        <f t="shared" si="17"/>
        <v>0</v>
      </c>
      <c r="J84" s="87">
        <f t="shared" si="18"/>
        <v>0</v>
      </c>
      <c r="K84" s="88">
        <f t="shared" si="19"/>
        <v>1</v>
      </c>
      <c r="O84" s="138"/>
      <c r="P84" s="138"/>
      <c r="Q84" s="138"/>
      <c r="R84" s="138"/>
      <c r="S84" s="138" t="s">
        <v>255</v>
      </c>
      <c r="T84" s="138">
        <v>5</v>
      </c>
      <c r="U84" s="138"/>
    </row>
    <row r="85" spans="1:21" x14ac:dyDescent="0.25">
      <c r="A85" s="62" t="s">
        <v>15</v>
      </c>
      <c r="B85" s="62" t="s">
        <v>253</v>
      </c>
      <c r="C85" s="72">
        <f t="shared" si="11"/>
        <v>0</v>
      </c>
      <c r="D85" s="64">
        <f t="shared" si="12"/>
        <v>0</v>
      </c>
      <c r="E85" s="3">
        <f t="shared" si="13"/>
        <v>0</v>
      </c>
      <c r="F85" s="3">
        <f t="shared" si="14"/>
        <v>0</v>
      </c>
      <c r="G85" s="3">
        <f t="shared" si="15"/>
        <v>0</v>
      </c>
      <c r="H85" s="98">
        <f t="shared" si="16"/>
        <v>0</v>
      </c>
      <c r="I85" s="88">
        <f t="shared" si="17"/>
        <v>0</v>
      </c>
      <c r="J85" s="87">
        <f t="shared" si="18"/>
        <v>0</v>
      </c>
      <c r="K85" s="88">
        <f t="shared" si="19"/>
        <v>0</v>
      </c>
      <c r="O85" s="138"/>
      <c r="P85" s="138"/>
      <c r="Q85" s="138"/>
      <c r="R85" s="138"/>
      <c r="S85" s="138" t="s">
        <v>256</v>
      </c>
      <c r="T85" s="138">
        <v>11</v>
      </c>
      <c r="U85" s="138"/>
    </row>
    <row r="86" spans="1:21" x14ac:dyDescent="0.25">
      <c r="A86" s="62" t="s">
        <v>15</v>
      </c>
      <c r="B86" s="62" t="s">
        <v>254</v>
      </c>
      <c r="C86" s="72">
        <f t="shared" si="11"/>
        <v>8</v>
      </c>
      <c r="D86" s="64">
        <f t="shared" si="12"/>
        <v>1</v>
      </c>
      <c r="E86" s="3">
        <f t="shared" si="13"/>
        <v>0</v>
      </c>
      <c r="F86" s="3">
        <f t="shared" si="14"/>
        <v>0</v>
      </c>
      <c r="G86" s="3">
        <f t="shared" si="15"/>
        <v>1</v>
      </c>
      <c r="H86" s="98">
        <f t="shared" si="16"/>
        <v>1</v>
      </c>
      <c r="I86" s="88">
        <f t="shared" si="17"/>
        <v>0</v>
      </c>
      <c r="J86" s="87">
        <f t="shared" si="18"/>
        <v>0</v>
      </c>
      <c r="K86" s="88">
        <f t="shared" si="19"/>
        <v>1</v>
      </c>
      <c r="O86" s="138"/>
      <c r="P86" s="138"/>
      <c r="Q86" s="138"/>
      <c r="R86" s="138" t="s">
        <v>307</v>
      </c>
      <c r="S86" s="138"/>
      <c r="T86" s="138">
        <v>39</v>
      </c>
      <c r="U86" s="138"/>
    </row>
    <row r="87" spans="1:21" x14ac:dyDescent="0.25">
      <c r="A87" s="62" t="s">
        <v>15</v>
      </c>
      <c r="B87" s="62" t="s">
        <v>255</v>
      </c>
      <c r="C87" s="72">
        <f t="shared" si="11"/>
        <v>5</v>
      </c>
      <c r="D87" s="64">
        <f t="shared" si="12"/>
        <v>1</v>
      </c>
      <c r="E87" s="3">
        <f t="shared" si="13"/>
        <v>0</v>
      </c>
      <c r="F87" s="3">
        <f t="shared" si="14"/>
        <v>0</v>
      </c>
      <c r="G87" s="3">
        <f t="shared" si="15"/>
        <v>1</v>
      </c>
      <c r="H87" s="98">
        <f t="shared" si="16"/>
        <v>1</v>
      </c>
      <c r="I87" s="88">
        <f t="shared" si="17"/>
        <v>0</v>
      </c>
      <c r="J87" s="87">
        <f t="shared" si="18"/>
        <v>0</v>
      </c>
      <c r="K87" s="88">
        <f t="shared" si="19"/>
        <v>1</v>
      </c>
      <c r="O87" s="138"/>
      <c r="P87" s="138"/>
      <c r="Q87" s="138"/>
      <c r="R87" s="138" t="s">
        <v>16</v>
      </c>
      <c r="S87" s="138" t="s">
        <v>257</v>
      </c>
      <c r="T87" s="138">
        <v>3</v>
      </c>
      <c r="U87" s="138"/>
    </row>
    <row r="88" spans="1:21" x14ac:dyDescent="0.25">
      <c r="A88" s="62" t="s">
        <v>15</v>
      </c>
      <c r="B88" s="62" t="s">
        <v>256</v>
      </c>
      <c r="C88" s="72">
        <f t="shared" si="11"/>
        <v>11</v>
      </c>
      <c r="D88" s="64">
        <f t="shared" si="12"/>
        <v>2</v>
      </c>
      <c r="E88" s="3">
        <f t="shared" si="13"/>
        <v>0</v>
      </c>
      <c r="F88" s="3">
        <f t="shared" si="14"/>
        <v>0</v>
      </c>
      <c r="G88" s="3">
        <f t="shared" si="15"/>
        <v>2</v>
      </c>
      <c r="H88" s="98">
        <f t="shared" si="16"/>
        <v>2</v>
      </c>
      <c r="I88" s="88">
        <f t="shared" si="17"/>
        <v>1</v>
      </c>
      <c r="J88" s="87">
        <f t="shared" si="18"/>
        <v>1</v>
      </c>
      <c r="K88" s="88">
        <f t="shared" si="19"/>
        <v>1</v>
      </c>
      <c r="O88" s="138"/>
      <c r="P88" s="138"/>
      <c r="Q88" s="138"/>
      <c r="R88" s="138" t="s">
        <v>314</v>
      </c>
      <c r="S88" s="138"/>
      <c r="T88" s="138">
        <v>3</v>
      </c>
      <c r="U88" s="138"/>
    </row>
    <row r="89" spans="1:21" x14ac:dyDescent="0.25">
      <c r="A89" s="62" t="s">
        <v>16</v>
      </c>
      <c r="B89" s="62" t="s">
        <v>257</v>
      </c>
      <c r="C89" s="72">
        <f t="shared" si="11"/>
        <v>3</v>
      </c>
      <c r="D89" s="64">
        <f t="shared" si="12"/>
        <v>1</v>
      </c>
      <c r="E89" s="3">
        <f t="shared" si="13"/>
        <v>0</v>
      </c>
      <c r="F89" s="3">
        <f t="shared" si="14"/>
        <v>0</v>
      </c>
      <c r="G89" s="3">
        <f t="shared" si="15"/>
        <v>1</v>
      </c>
      <c r="H89" s="98">
        <f t="shared" si="16"/>
        <v>1</v>
      </c>
      <c r="I89" s="88">
        <f t="shared" si="17"/>
        <v>0</v>
      </c>
      <c r="J89" s="87">
        <f t="shared" si="18"/>
        <v>0</v>
      </c>
      <c r="K89" s="88">
        <f t="shared" si="19"/>
        <v>1</v>
      </c>
      <c r="O89" s="138"/>
      <c r="P89" s="138"/>
      <c r="Q89" s="138"/>
      <c r="R89" s="138" t="s">
        <v>17</v>
      </c>
      <c r="S89" s="138" t="s">
        <v>265</v>
      </c>
      <c r="T89" s="138">
        <v>2</v>
      </c>
      <c r="U89" s="138"/>
    </row>
    <row r="90" spans="1:21" x14ac:dyDescent="0.25">
      <c r="A90" s="62" t="s">
        <v>16</v>
      </c>
      <c r="B90" s="62" t="s">
        <v>258</v>
      </c>
      <c r="C90" s="72">
        <f t="shared" si="11"/>
        <v>0</v>
      </c>
      <c r="D90" s="64">
        <f t="shared" si="12"/>
        <v>0</v>
      </c>
      <c r="E90" s="3">
        <f t="shared" si="13"/>
        <v>0</v>
      </c>
      <c r="F90" s="3">
        <f t="shared" si="14"/>
        <v>0</v>
      </c>
      <c r="G90" s="3">
        <f t="shared" si="15"/>
        <v>0</v>
      </c>
      <c r="H90" s="98">
        <f t="shared" si="16"/>
        <v>0</v>
      </c>
      <c r="I90" s="88">
        <f t="shared" si="17"/>
        <v>0</v>
      </c>
      <c r="J90" s="87">
        <f t="shared" si="18"/>
        <v>0</v>
      </c>
      <c r="K90" s="88">
        <f t="shared" si="19"/>
        <v>0</v>
      </c>
      <c r="O90" s="138"/>
      <c r="P90" s="138"/>
      <c r="Q90" s="138"/>
      <c r="R90" s="138"/>
      <c r="S90" s="138" t="s">
        <v>267</v>
      </c>
      <c r="T90" s="138">
        <v>21</v>
      </c>
      <c r="U90" s="138"/>
    </row>
    <row r="91" spans="1:21" x14ac:dyDescent="0.25">
      <c r="A91" s="62" t="s">
        <v>16</v>
      </c>
      <c r="B91" s="62" t="s">
        <v>259</v>
      </c>
      <c r="C91" s="72">
        <f t="shared" si="11"/>
        <v>0</v>
      </c>
      <c r="D91" s="64">
        <f t="shared" si="12"/>
        <v>0</v>
      </c>
      <c r="E91" s="3">
        <f t="shared" si="13"/>
        <v>0</v>
      </c>
      <c r="F91" s="3">
        <f t="shared" si="14"/>
        <v>0</v>
      </c>
      <c r="G91" s="3">
        <f t="shared" si="15"/>
        <v>0</v>
      </c>
      <c r="H91" s="98">
        <f t="shared" si="16"/>
        <v>0</v>
      </c>
      <c r="I91" s="88">
        <f t="shared" si="17"/>
        <v>0</v>
      </c>
      <c r="J91" s="87">
        <f t="shared" si="18"/>
        <v>0</v>
      </c>
      <c r="K91" s="88">
        <f t="shared" si="19"/>
        <v>0</v>
      </c>
      <c r="O91" s="138"/>
      <c r="P91" s="138"/>
      <c r="Q91" s="138"/>
      <c r="R91" s="138"/>
      <c r="S91" s="138" t="s">
        <v>268</v>
      </c>
      <c r="T91" s="138">
        <v>1</v>
      </c>
      <c r="U91" s="138"/>
    </row>
    <row r="92" spans="1:21" x14ac:dyDescent="0.25">
      <c r="A92" s="62" t="s">
        <v>16</v>
      </c>
      <c r="B92" s="62" t="s">
        <v>260</v>
      </c>
      <c r="C92" s="72">
        <f t="shared" si="11"/>
        <v>0</v>
      </c>
      <c r="D92" s="64">
        <f t="shared" si="12"/>
        <v>0</v>
      </c>
      <c r="E92" s="3">
        <f t="shared" si="13"/>
        <v>0</v>
      </c>
      <c r="F92" s="3">
        <f t="shared" si="14"/>
        <v>0</v>
      </c>
      <c r="G92" s="3">
        <f t="shared" si="15"/>
        <v>0</v>
      </c>
      <c r="H92" s="98">
        <f t="shared" si="16"/>
        <v>0</v>
      </c>
      <c r="I92" s="88">
        <f t="shared" si="17"/>
        <v>0</v>
      </c>
      <c r="J92" s="87">
        <f t="shared" si="18"/>
        <v>0</v>
      </c>
      <c r="K92" s="88">
        <f t="shared" si="19"/>
        <v>0</v>
      </c>
      <c r="O92" s="138"/>
      <c r="P92" s="138"/>
      <c r="Q92" s="138"/>
      <c r="R92" s="138"/>
      <c r="S92" s="138" t="s">
        <v>269</v>
      </c>
      <c r="T92" s="138">
        <v>4</v>
      </c>
      <c r="U92" s="138"/>
    </row>
    <row r="93" spans="1:21" x14ac:dyDescent="0.25">
      <c r="A93" s="62" t="s">
        <v>16</v>
      </c>
      <c r="B93" s="62" t="s">
        <v>261</v>
      </c>
      <c r="C93" s="72">
        <f t="shared" si="11"/>
        <v>0</v>
      </c>
      <c r="D93" s="64">
        <f t="shared" si="12"/>
        <v>0</v>
      </c>
      <c r="E93" s="3">
        <f t="shared" si="13"/>
        <v>0</v>
      </c>
      <c r="F93" s="3">
        <f t="shared" si="14"/>
        <v>0</v>
      </c>
      <c r="G93" s="3">
        <f t="shared" si="15"/>
        <v>0</v>
      </c>
      <c r="H93" s="98">
        <f t="shared" si="16"/>
        <v>0</v>
      </c>
      <c r="I93" s="88">
        <f t="shared" si="17"/>
        <v>0</v>
      </c>
      <c r="J93" s="87">
        <f t="shared" si="18"/>
        <v>0</v>
      </c>
      <c r="K93" s="88">
        <f t="shared" si="19"/>
        <v>0</v>
      </c>
      <c r="O93" s="138"/>
      <c r="P93" s="138"/>
      <c r="Q93" s="138"/>
      <c r="R93" s="138"/>
      <c r="S93" s="138" t="s">
        <v>270</v>
      </c>
      <c r="T93" s="138">
        <v>6</v>
      </c>
      <c r="U93" s="138"/>
    </row>
    <row r="94" spans="1:21" x14ac:dyDescent="0.25">
      <c r="A94" s="62" t="s">
        <v>16</v>
      </c>
      <c r="B94" s="62" t="s">
        <v>262</v>
      </c>
      <c r="C94" s="72">
        <f t="shared" si="11"/>
        <v>0</v>
      </c>
      <c r="D94" s="64">
        <f t="shared" si="12"/>
        <v>0</v>
      </c>
      <c r="E94" s="3">
        <f t="shared" si="13"/>
        <v>0</v>
      </c>
      <c r="F94" s="3">
        <f t="shared" si="14"/>
        <v>0</v>
      </c>
      <c r="G94" s="3">
        <f t="shared" si="15"/>
        <v>0</v>
      </c>
      <c r="H94" s="98">
        <f t="shared" si="16"/>
        <v>0</v>
      </c>
      <c r="I94" s="88">
        <f t="shared" si="17"/>
        <v>0</v>
      </c>
      <c r="J94" s="87">
        <f t="shared" si="18"/>
        <v>0</v>
      </c>
      <c r="K94" s="88">
        <f t="shared" si="19"/>
        <v>0</v>
      </c>
      <c r="O94" s="138"/>
      <c r="P94" s="138"/>
      <c r="Q94" s="138"/>
      <c r="R94" s="138"/>
      <c r="S94" s="138" t="s">
        <v>271</v>
      </c>
      <c r="T94" s="138">
        <v>2</v>
      </c>
      <c r="U94" s="138"/>
    </row>
    <row r="95" spans="1:21" x14ac:dyDescent="0.25">
      <c r="A95" s="62" t="s">
        <v>16</v>
      </c>
      <c r="B95" s="62" t="s">
        <v>263</v>
      </c>
      <c r="C95" s="72">
        <f t="shared" si="11"/>
        <v>0</v>
      </c>
      <c r="D95" s="64">
        <f t="shared" si="12"/>
        <v>0</v>
      </c>
      <c r="E95" s="3">
        <f t="shared" si="13"/>
        <v>0</v>
      </c>
      <c r="F95" s="3">
        <f t="shared" si="14"/>
        <v>0</v>
      </c>
      <c r="G95" s="3">
        <f t="shared" si="15"/>
        <v>0</v>
      </c>
      <c r="H95" s="98">
        <f t="shared" si="16"/>
        <v>0</v>
      </c>
      <c r="I95" s="88">
        <f t="shared" si="17"/>
        <v>0</v>
      </c>
      <c r="J95" s="87">
        <f t="shared" si="18"/>
        <v>0</v>
      </c>
      <c r="K95" s="88">
        <f t="shared" si="19"/>
        <v>0</v>
      </c>
      <c r="O95" s="138"/>
      <c r="P95" s="138"/>
      <c r="Q95" s="138"/>
      <c r="R95" s="138"/>
      <c r="S95" s="138" t="s">
        <v>272</v>
      </c>
      <c r="T95" s="138">
        <v>1</v>
      </c>
      <c r="U95" s="138"/>
    </row>
    <row r="96" spans="1:21" x14ac:dyDescent="0.25">
      <c r="A96" s="62" t="s">
        <v>16</v>
      </c>
      <c r="B96" s="62" t="s">
        <v>264</v>
      </c>
      <c r="C96" s="72">
        <f t="shared" si="11"/>
        <v>0</v>
      </c>
      <c r="D96" s="64">
        <f t="shared" si="12"/>
        <v>0</v>
      </c>
      <c r="E96" s="3">
        <f t="shared" si="13"/>
        <v>0</v>
      </c>
      <c r="F96" s="3">
        <f t="shared" si="14"/>
        <v>0</v>
      </c>
      <c r="G96" s="3">
        <f t="shared" si="15"/>
        <v>0</v>
      </c>
      <c r="H96" s="98">
        <f t="shared" si="16"/>
        <v>0</v>
      </c>
      <c r="I96" s="88">
        <f t="shared" si="17"/>
        <v>0</v>
      </c>
      <c r="J96" s="87">
        <f t="shared" si="18"/>
        <v>0</v>
      </c>
      <c r="K96" s="88">
        <f t="shared" si="19"/>
        <v>0</v>
      </c>
      <c r="O96" s="138"/>
      <c r="P96" s="138"/>
      <c r="Q96" s="138"/>
      <c r="R96" s="138" t="s">
        <v>308</v>
      </c>
      <c r="S96" s="138"/>
      <c r="T96" s="138">
        <v>37</v>
      </c>
      <c r="U96" s="138"/>
    </row>
    <row r="97" spans="1:21" x14ac:dyDescent="0.25">
      <c r="A97" s="62" t="s">
        <v>17</v>
      </c>
      <c r="B97" s="62" t="s">
        <v>265</v>
      </c>
      <c r="C97" s="72">
        <f t="shared" si="11"/>
        <v>2</v>
      </c>
      <c r="D97" s="64">
        <f t="shared" si="12"/>
        <v>1</v>
      </c>
      <c r="E97" s="3">
        <f t="shared" si="13"/>
        <v>0</v>
      </c>
      <c r="F97" s="3">
        <f t="shared" si="14"/>
        <v>0</v>
      </c>
      <c r="G97" s="3">
        <f t="shared" si="15"/>
        <v>1</v>
      </c>
      <c r="H97" s="98">
        <f t="shared" si="16"/>
        <v>1</v>
      </c>
      <c r="I97" s="88">
        <f t="shared" si="17"/>
        <v>0</v>
      </c>
      <c r="J97" s="87">
        <f t="shared" si="18"/>
        <v>0</v>
      </c>
      <c r="K97" s="88">
        <f t="shared" si="19"/>
        <v>1</v>
      </c>
      <c r="O97" s="138"/>
      <c r="P97" s="138"/>
      <c r="Q97" s="138"/>
      <c r="R97" s="138" t="s">
        <v>18</v>
      </c>
      <c r="S97" s="138" t="s">
        <v>274</v>
      </c>
      <c r="T97" s="138">
        <v>26</v>
      </c>
      <c r="U97" s="138"/>
    </row>
    <row r="98" spans="1:21" x14ac:dyDescent="0.25">
      <c r="A98" s="62" t="s">
        <v>17</v>
      </c>
      <c r="B98" s="62" t="s">
        <v>266</v>
      </c>
      <c r="C98" s="72">
        <f t="shared" si="11"/>
        <v>0</v>
      </c>
      <c r="D98" s="64">
        <f t="shared" si="12"/>
        <v>0</v>
      </c>
      <c r="E98" s="3">
        <f t="shared" si="13"/>
        <v>0</v>
      </c>
      <c r="F98" s="3">
        <f t="shared" si="14"/>
        <v>0</v>
      </c>
      <c r="G98" s="3">
        <f t="shared" si="15"/>
        <v>0</v>
      </c>
      <c r="H98" s="98">
        <f t="shared" si="16"/>
        <v>0</v>
      </c>
      <c r="I98" s="88">
        <f t="shared" si="17"/>
        <v>0</v>
      </c>
      <c r="J98" s="87">
        <f t="shared" si="18"/>
        <v>0</v>
      </c>
      <c r="K98" s="88">
        <f t="shared" si="19"/>
        <v>0</v>
      </c>
      <c r="O98" s="138"/>
      <c r="P98" s="138"/>
      <c r="Q98" s="138"/>
      <c r="R98" s="138"/>
      <c r="S98" s="138" t="s">
        <v>275</v>
      </c>
      <c r="T98" s="138">
        <v>17</v>
      </c>
      <c r="U98" s="138"/>
    </row>
    <row r="99" spans="1:21" x14ac:dyDescent="0.25">
      <c r="A99" s="62" t="s">
        <v>17</v>
      </c>
      <c r="B99" s="62" t="s">
        <v>267</v>
      </c>
      <c r="C99" s="72">
        <f t="shared" ref="C99:C122" si="20">SUMIFS(T:T,S:S,B99)</f>
        <v>21</v>
      </c>
      <c r="D99" s="64">
        <f t="shared" ref="D99:D122" si="21">IF(H99&gt;I99,ROUND((C99*0.6*$E$128),0)+K99,ROUND((C99*0.6*$E$128),0)+K99)</f>
        <v>2</v>
      </c>
      <c r="E99" s="3">
        <f t="shared" ref="E99:E122" si="22">ROUND((C99*0.35*$E$128),0)</f>
        <v>1</v>
      </c>
      <c r="F99" s="3">
        <f t="shared" ref="F99:F122" si="23">ROUND((C99*0.05*$E$128),0)</f>
        <v>0</v>
      </c>
      <c r="G99" s="3">
        <f t="shared" ref="G99:G122" si="24">SUM(D99:F99)</f>
        <v>3</v>
      </c>
      <c r="H99" s="98">
        <f t="shared" ref="H99:H122" si="25">ROUNDUP((C99*$E$128),0)</f>
        <v>3</v>
      </c>
      <c r="I99" s="88">
        <f t="shared" ref="I99:I122" si="26">J99+E99+F99</f>
        <v>2</v>
      </c>
      <c r="J99" s="87">
        <f t="shared" ref="J99:J122" si="27">ROUND((C99*0.6*$E$128),0)</f>
        <v>1</v>
      </c>
      <c r="K99" s="88">
        <f t="shared" ref="K99:K122" si="28">H99-I99</f>
        <v>1</v>
      </c>
      <c r="O99" s="138"/>
      <c r="P99" s="138"/>
      <c r="Q99" s="138"/>
      <c r="R99" s="138"/>
      <c r="S99" s="138" t="s">
        <v>276</v>
      </c>
      <c r="T99" s="138">
        <v>28</v>
      </c>
      <c r="U99" s="138"/>
    </row>
    <row r="100" spans="1:21" x14ac:dyDescent="0.25">
      <c r="A100" s="62" t="s">
        <v>17</v>
      </c>
      <c r="B100" s="62" t="s">
        <v>268</v>
      </c>
      <c r="C100" s="72">
        <f t="shared" si="20"/>
        <v>1</v>
      </c>
      <c r="D100" s="64">
        <f t="shared" si="21"/>
        <v>1</v>
      </c>
      <c r="E100" s="3">
        <f t="shared" si="22"/>
        <v>0</v>
      </c>
      <c r="F100" s="3">
        <f t="shared" si="23"/>
        <v>0</v>
      </c>
      <c r="G100" s="3">
        <f t="shared" si="24"/>
        <v>1</v>
      </c>
      <c r="H100" s="98">
        <f t="shared" si="25"/>
        <v>1</v>
      </c>
      <c r="I100" s="88">
        <f t="shared" si="26"/>
        <v>0</v>
      </c>
      <c r="J100" s="87">
        <f t="shared" si="27"/>
        <v>0</v>
      </c>
      <c r="K100" s="88">
        <f t="shared" si="28"/>
        <v>1</v>
      </c>
      <c r="O100" s="138"/>
      <c r="P100" s="138"/>
      <c r="Q100" s="138"/>
      <c r="R100" s="138" t="s">
        <v>309</v>
      </c>
      <c r="S100" s="138"/>
      <c r="T100" s="138">
        <v>71</v>
      </c>
      <c r="U100" s="138"/>
    </row>
    <row r="101" spans="1:21" x14ac:dyDescent="0.25">
      <c r="A101" s="62" t="s">
        <v>17</v>
      </c>
      <c r="B101" s="62" t="s">
        <v>269</v>
      </c>
      <c r="C101" s="72">
        <f t="shared" si="20"/>
        <v>4</v>
      </c>
      <c r="D101" s="64">
        <f t="shared" si="21"/>
        <v>1</v>
      </c>
      <c r="E101" s="3">
        <f t="shared" si="22"/>
        <v>0</v>
      </c>
      <c r="F101" s="3">
        <f t="shared" si="23"/>
        <v>0</v>
      </c>
      <c r="G101" s="3">
        <f t="shared" si="24"/>
        <v>1</v>
      </c>
      <c r="H101" s="98">
        <f t="shared" si="25"/>
        <v>1</v>
      </c>
      <c r="I101" s="88">
        <f t="shared" si="26"/>
        <v>0</v>
      </c>
      <c r="J101" s="87">
        <f t="shared" si="27"/>
        <v>0</v>
      </c>
      <c r="K101" s="88">
        <f t="shared" si="28"/>
        <v>1</v>
      </c>
      <c r="O101" s="138"/>
      <c r="P101" s="138"/>
      <c r="Q101" s="138"/>
      <c r="R101" s="138" t="s">
        <v>19</v>
      </c>
      <c r="S101" s="138" t="s">
        <v>277</v>
      </c>
      <c r="T101" s="138">
        <v>3</v>
      </c>
      <c r="U101" s="138"/>
    </row>
    <row r="102" spans="1:21" x14ac:dyDescent="0.25">
      <c r="A102" s="62" t="s">
        <v>17</v>
      </c>
      <c r="B102" s="62" t="s">
        <v>270</v>
      </c>
      <c r="C102" s="72">
        <f t="shared" si="20"/>
        <v>6</v>
      </c>
      <c r="D102" s="64">
        <f t="shared" si="21"/>
        <v>1</v>
      </c>
      <c r="E102" s="3">
        <f t="shared" si="22"/>
        <v>0</v>
      </c>
      <c r="F102" s="3">
        <f t="shared" si="23"/>
        <v>0</v>
      </c>
      <c r="G102" s="3">
        <f t="shared" si="24"/>
        <v>1</v>
      </c>
      <c r="H102" s="98">
        <f t="shared" si="25"/>
        <v>1</v>
      </c>
      <c r="I102" s="88">
        <f t="shared" si="26"/>
        <v>0</v>
      </c>
      <c r="J102" s="87">
        <f t="shared" si="27"/>
        <v>0</v>
      </c>
      <c r="K102" s="88">
        <f t="shared" si="28"/>
        <v>1</v>
      </c>
      <c r="O102" s="138"/>
      <c r="P102" s="138"/>
      <c r="Q102" s="138"/>
      <c r="R102" s="138" t="s">
        <v>315</v>
      </c>
      <c r="S102" s="138"/>
      <c r="T102" s="138">
        <v>3</v>
      </c>
      <c r="U102" s="138"/>
    </row>
    <row r="103" spans="1:21" x14ac:dyDescent="0.25">
      <c r="A103" s="62" t="s">
        <v>17</v>
      </c>
      <c r="B103" s="62" t="s">
        <v>271</v>
      </c>
      <c r="C103" s="72">
        <f t="shared" si="20"/>
        <v>2</v>
      </c>
      <c r="D103" s="64">
        <f t="shared" si="21"/>
        <v>1</v>
      </c>
      <c r="E103" s="3">
        <f t="shared" si="22"/>
        <v>0</v>
      </c>
      <c r="F103" s="3">
        <f t="shared" si="23"/>
        <v>0</v>
      </c>
      <c r="G103" s="3">
        <f t="shared" si="24"/>
        <v>1</v>
      </c>
      <c r="H103" s="98">
        <f t="shared" si="25"/>
        <v>1</v>
      </c>
      <c r="I103" s="88">
        <f t="shared" si="26"/>
        <v>0</v>
      </c>
      <c r="J103" s="87">
        <f t="shared" si="27"/>
        <v>0</v>
      </c>
      <c r="K103" s="88">
        <f t="shared" si="28"/>
        <v>1</v>
      </c>
      <c r="O103" s="138"/>
      <c r="P103" s="138"/>
      <c r="Q103" s="138"/>
      <c r="R103" s="138" t="s">
        <v>20</v>
      </c>
      <c r="S103" s="138" t="s">
        <v>278</v>
      </c>
      <c r="T103" s="138">
        <v>10</v>
      </c>
      <c r="U103" s="138"/>
    </row>
    <row r="104" spans="1:21" x14ac:dyDescent="0.25">
      <c r="A104" s="62" t="s">
        <v>17</v>
      </c>
      <c r="B104" s="62" t="s">
        <v>272</v>
      </c>
      <c r="C104" s="72">
        <f t="shared" si="20"/>
        <v>1</v>
      </c>
      <c r="D104" s="64">
        <f t="shared" si="21"/>
        <v>1</v>
      </c>
      <c r="E104" s="3">
        <f t="shared" si="22"/>
        <v>0</v>
      </c>
      <c r="F104" s="3">
        <f t="shared" si="23"/>
        <v>0</v>
      </c>
      <c r="G104" s="3">
        <f t="shared" si="24"/>
        <v>1</v>
      </c>
      <c r="H104" s="98">
        <f t="shared" si="25"/>
        <v>1</v>
      </c>
      <c r="I104" s="88">
        <f t="shared" si="26"/>
        <v>0</v>
      </c>
      <c r="J104" s="87">
        <f t="shared" si="27"/>
        <v>0</v>
      </c>
      <c r="K104" s="88">
        <f t="shared" si="28"/>
        <v>1</v>
      </c>
      <c r="O104" s="138"/>
      <c r="P104" s="138"/>
      <c r="Q104" s="138"/>
      <c r="R104" s="138" t="s">
        <v>316</v>
      </c>
      <c r="S104" s="138"/>
      <c r="T104" s="138">
        <v>10</v>
      </c>
      <c r="U104" s="138"/>
    </row>
    <row r="105" spans="1:21" x14ac:dyDescent="0.25">
      <c r="A105" s="62" t="s">
        <v>17</v>
      </c>
      <c r="B105" s="62" t="s">
        <v>273</v>
      </c>
      <c r="C105" s="72">
        <f t="shared" si="20"/>
        <v>0</v>
      </c>
      <c r="D105" s="64">
        <f t="shared" si="21"/>
        <v>0</v>
      </c>
      <c r="E105" s="3">
        <f t="shared" si="22"/>
        <v>0</v>
      </c>
      <c r="F105" s="3">
        <f t="shared" si="23"/>
        <v>0</v>
      </c>
      <c r="G105" s="3">
        <f t="shared" si="24"/>
        <v>0</v>
      </c>
      <c r="H105" s="98">
        <f t="shared" si="25"/>
        <v>0</v>
      </c>
      <c r="I105" s="88">
        <f t="shared" si="26"/>
        <v>0</v>
      </c>
      <c r="J105" s="87">
        <f t="shared" si="27"/>
        <v>0</v>
      </c>
      <c r="K105" s="88">
        <f t="shared" si="28"/>
        <v>0</v>
      </c>
      <c r="O105" s="138"/>
      <c r="P105" s="138"/>
      <c r="Q105" s="138"/>
      <c r="R105" s="138" t="s">
        <v>21</v>
      </c>
      <c r="S105" s="138" t="s">
        <v>279</v>
      </c>
      <c r="T105" s="138">
        <v>18</v>
      </c>
      <c r="U105" s="138"/>
    </row>
    <row r="106" spans="1:21" x14ac:dyDescent="0.25">
      <c r="A106" s="62" t="s">
        <v>18</v>
      </c>
      <c r="B106" s="62" t="s">
        <v>274</v>
      </c>
      <c r="C106" s="72">
        <f t="shared" si="20"/>
        <v>26</v>
      </c>
      <c r="D106" s="64">
        <f t="shared" si="21"/>
        <v>2</v>
      </c>
      <c r="E106" s="3">
        <f t="shared" si="22"/>
        <v>1</v>
      </c>
      <c r="F106" s="3">
        <f t="shared" si="23"/>
        <v>0</v>
      </c>
      <c r="G106" s="3">
        <f t="shared" si="24"/>
        <v>3</v>
      </c>
      <c r="H106" s="98">
        <f t="shared" si="25"/>
        <v>3</v>
      </c>
      <c r="I106" s="88">
        <f t="shared" si="26"/>
        <v>3</v>
      </c>
      <c r="J106" s="87">
        <f t="shared" si="27"/>
        <v>2</v>
      </c>
      <c r="K106" s="88">
        <f t="shared" si="28"/>
        <v>0</v>
      </c>
      <c r="O106" s="138"/>
      <c r="P106" s="138"/>
      <c r="Q106" s="138"/>
      <c r="R106" s="138"/>
      <c r="S106" s="138" t="s">
        <v>280</v>
      </c>
      <c r="T106" s="138">
        <v>16</v>
      </c>
      <c r="U106" s="138"/>
    </row>
    <row r="107" spans="1:21" x14ac:dyDescent="0.25">
      <c r="A107" s="62" t="s">
        <v>18</v>
      </c>
      <c r="B107" s="62" t="s">
        <v>275</v>
      </c>
      <c r="C107" s="72">
        <f t="shared" si="20"/>
        <v>17</v>
      </c>
      <c r="D107" s="64">
        <f t="shared" si="21"/>
        <v>1</v>
      </c>
      <c r="E107" s="3">
        <f t="shared" si="22"/>
        <v>1</v>
      </c>
      <c r="F107" s="3">
        <f t="shared" si="23"/>
        <v>0</v>
      </c>
      <c r="G107" s="3">
        <f t="shared" si="24"/>
        <v>2</v>
      </c>
      <c r="H107" s="98">
        <f t="shared" si="25"/>
        <v>2</v>
      </c>
      <c r="I107" s="88">
        <f t="shared" si="26"/>
        <v>2</v>
      </c>
      <c r="J107" s="87">
        <f t="shared" si="27"/>
        <v>1</v>
      </c>
      <c r="K107" s="88">
        <f t="shared" si="28"/>
        <v>0</v>
      </c>
      <c r="O107" s="138"/>
      <c r="P107" s="138"/>
      <c r="Q107" s="138"/>
      <c r="R107" s="138" t="s">
        <v>310</v>
      </c>
      <c r="S107" s="138"/>
      <c r="T107" s="138">
        <v>34</v>
      </c>
      <c r="U107" s="138"/>
    </row>
    <row r="108" spans="1:21" x14ac:dyDescent="0.25">
      <c r="A108" s="62" t="s">
        <v>18</v>
      </c>
      <c r="B108" s="62" t="s">
        <v>276</v>
      </c>
      <c r="C108" s="72">
        <f t="shared" si="20"/>
        <v>28</v>
      </c>
      <c r="D108" s="64">
        <f t="shared" si="21"/>
        <v>2</v>
      </c>
      <c r="E108" s="3">
        <f t="shared" si="22"/>
        <v>1</v>
      </c>
      <c r="F108" s="3">
        <f t="shared" si="23"/>
        <v>0</v>
      </c>
      <c r="G108" s="3">
        <f t="shared" si="24"/>
        <v>3</v>
      </c>
      <c r="H108" s="98">
        <f t="shared" si="25"/>
        <v>3</v>
      </c>
      <c r="I108" s="88">
        <f t="shared" si="26"/>
        <v>3</v>
      </c>
      <c r="J108" s="87">
        <f t="shared" si="27"/>
        <v>2</v>
      </c>
      <c r="K108" s="88">
        <f t="shared" si="28"/>
        <v>0</v>
      </c>
      <c r="O108" s="138"/>
      <c r="P108" s="138"/>
      <c r="Q108" s="138"/>
      <c r="R108" s="138" t="s">
        <v>22</v>
      </c>
      <c r="S108" s="138" t="s">
        <v>281</v>
      </c>
      <c r="T108" s="138">
        <v>18</v>
      </c>
      <c r="U108" s="138"/>
    </row>
    <row r="109" spans="1:21" x14ac:dyDescent="0.25">
      <c r="A109" s="62" t="s">
        <v>19</v>
      </c>
      <c r="B109" s="62" t="s">
        <v>277</v>
      </c>
      <c r="C109" s="72">
        <f t="shared" si="20"/>
        <v>3</v>
      </c>
      <c r="D109" s="64">
        <f t="shared" si="21"/>
        <v>1</v>
      </c>
      <c r="E109" s="3">
        <f t="shared" si="22"/>
        <v>0</v>
      </c>
      <c r="F109" s="3">
        <f t="shared" si="23"/>
        <v>0</v>
      </c>
      <c r="G109" s="3">
        <f t="shared" si="24"/>
        <v>1</v>
      </c>
      <c r="H109" s="98">
        <f t="shared" si="25"/>
        <v>1</v>
      </c>
      <c r="I109" s="88">
        <f t="shared" si="26"/>
        <v>0</v>
      </c>
      <c r="J109" s="87">
        <f t="shared" si="27"/>
        <v>0</v>
      </c>
      <c r="K109" s="88">
        <f t="shared" si="28"/>
        <v>1</v>
      </c>
      <c r="O109" s="138"/>
      <c r="P109" s="138"/>
      <c r="Q109" s="138"/>
      <c r="R109" s="138" t="s">
        <v>317</v>
      </c>
      <c r="S109" s="138"/>
      <c r="T109" s="138">
        <v>18</v>
      </c>
      <c r="U109" s="138"/>
    </row>
    <row r="110" spans="1:21" x14ac:dyDescent="0.25">
      <c r="A110" s="62" t="s">
        <v>20</v>
      </c>
      <c r="B110" s="62" t="s">
        <v>278</v>
      </c>
      <c r="C110" s="72">
        <f t="shared" si="20"/>
        <v>10</v>
      </c>
      <c r="D110" s="64">
        <f t="shared" si="21"/>
        <v>1</v>
      </c>
      <c r="E110" s="3">
        <f t="shared" si="22"/>
        <v>0</v>
      </c>
      <c r="F110" s="3">
        <f t="shared" si="23"/>
        <v>0</v>
      </c>
      <c r="G110" s="3">
        <f t="shared" si="24"/>
        <v>1</v>
      </c>
      <c r="H110" s="98">
        <f t="shared" si="25"/>
        <v>1</v>
      </c>
      <c r="I110" s="88">
        <f t="shared" si="26"/>
        <v>1</v>
      </c>
      <c r="J110" s="87">
        <f t="shared" si="27"/>
        <v>1</v>
      </c>
      <c r="K110" s="88">
        <f t="shared" si="28"/>
        <v>0</v>
      </c>
      <c r="O110" s="138"/>
      <c r="P110" s="138"/>
      <c r="Q110" s="138"/>
      <c r="R110" s="138" t="s">
        <v>23</v>
      </c>
      <c r="S110" s="138" t="s">
        <v>282</v>
      </c>
      <c r="T110" s="138">
        <v>31</v>
      </c>
      <c r="U110" s="138"/>
    </row>
    <row r="111" spans="1:21" x14ac:dyDescent="0.25">
      <c r="A111" s="62" t="s">
        <v>21</v>
      </c>
      <c r="B111" s="62" t="s">
        <v>279</v>
      </c>
      <c r="C111" s="72">
        <f t="shared" si="20"/>
        <v>18</v>
      </c>
      <c r="D111" s="64">
        <f t="shared" si="21"/>
        <v>1</v>
      </c>
      <c r="E111" s="3">
        <f t="shared" si="22"/>
        <v>1</v>
      </c>
      <c r="F111" s="3">
        <f t="shared" si="23"/>
        <v>0</v>
      </c>
      <c r="G111" s="3">
        <f t="shared" si="24"/>
        <v>2</v>
      </c>
      <c r="H111" s="98">
        <f t="shared" si="25"/>
        <v>2</v>
      </c>
      <c r="I111" s="88">
        <f t="shared" si="26"/>
        <v>2</v>
      </c>
      <c r="J111" s="87">
        <f t="shared" si="27"/>
        <v>1</v>
      </c>
      <c r="K111" s="88">
        <f t="shared" si="28"/>
        <v>0</v>
      </c>
      <c r="O111" s="138"/>
      <c r="P111" s="138"/>
      <c r="Q111" s="138"/>
      <c r="R111" s="138"/>
      <c r="S111" s="138" t="s">
        <v>283</v>
      </c>
      <c r="T111" s="138">
        <v>27</v>
      </c>
      <c r="U111" s="138"/>
    </row>
    <row r="112" spans="1:21" x14ac:dyDescent="0.25">
      <c r="A112" s="62" t="s">
        <v>21</v>
      </c>
      <c r="B112" s="62" t="s">
        <v>280</v>
      </c>
      <c r="C112" s="72">
        <f t="shared" si="20"/>
        <v>16</v>
      </c>
      <c r="D112" s="64">
        <f t="shared" si="21"/>
        <v>1</v>
      </c>
      <c r="E112" s="3">
        <f t="shared" si="22"/>
        <v>1</v>
      </c>
      <c r="F112" s="3">
        <f t="shared" si="23"/>
        <v>0</v>
      </c>
      <c r="G112" s="3">
        <f t="shared" si="24"/>
        <v>2</v>
      </c>
      <c r="H112" s="98">
        <f t="shared" si="25"/>
        <v>2</v>
      </c>
      <c r="I112" s="88">
        <f t="shared" si="26"/>
        <v>2</v>
      </c>
      <c r="J112" s="87">
        <f t="shared" si="27"/>
        <v>1</v>
      </c>
      <c r="K112" s="88">
        <f t="shared" si="28"/>
        <v>0</v>
      </c>
      <c r="O112" s="138"/>
      <c r="P112" s="138"/>
      <c r="Q112" s="138"/>
      <c r="R112" s="138"/>
      <c r="S112" s="138" t="s">
        <v>284</v>
      </c>
      <c r="T112" s="138">
        <v>2</v>
      </c>
      <c r="U112" s="138"/>
    </row>
    <row r="113" spans="1:21" x14ac:dyDescent="0.25">
      <c r="A113" s="62" t="s">
        <v>22</v>
      </c>
      <c r="B113" s="62" t="s">
        <v>281</v>
      </c>
      <c r="C113" s="72">
        <f t="shared" si="20"/>
        <v>18</v>
      </c>
      <c r="D113" s="64">
        <f t="shared" si="21"/>
        <v>1</v>
      </c>
      <c r="E113" s="3">
        <f t="shared" si="22"/>
        <v>1</v>
      </c>
      <c r="F113" s="3">
        <f t="shared" si="23"/>
        <v>0</v>
      </c>
      <c r="G113" s="3">
        <f t="shared" si="24"/>
        <v>2</v>
      </c>
      <c r="H113" s="98">
        <f t="shared" si="25"/>
        <v>2</v>
      </c>
      <c r="I113" s="88">
        <f t="shared" si="26"/>
        <v>2</v>
      </c>
      <c r="J113" s="87">
        <f t="shared" si="27"/>
        <v>1</v>
      </c>
      <c r="K113" s="88">
        <f t="shared" si="28"/>
        <v>0</v>
      </c>
      <c r="O113" s="138"/>
      <c r="P113" s="138"/>
      <c r="Q113" s="138"/>
      <c r="R113" s="138"/>
      <c r="S113" s="138" t="s">
        <v>286</v>
      </c>
      <c r="T113" s="138">
        <v>1</v>
      </c>
      <c r="U113" s="138"/>
    </row>
    <row r="114" spans="1:21" x14ac:dyDescent="0.25">
      <c r="A114" s="62" t="s">
        <v>23</v>
      </c>
      <c r="B114" s="62" t="s">
        <v>282</v>
      </c>
      <c r="C114" s="72">
        <f t="shared" si="20"/>
        <v>31</v>
      </c>
      <c r="D114" s="64">
        <f t="shared" si="21"/>
        <v>3</v>
      </c>
      <c r="E114" s="3">
        <f t="shared" si="22"/>
        <v>1</v>
      </c>
      <c r="F114" s="3">
        <f t="shared" si="23"/>
        <v>0</v>
      </c>
      <c r="G114" s="3">
        <f t="shared" si="24"/>
        <v>4</v>
      </c>
      <c r="H114" s="98">
        <f t="shared" si="25"/>
        <v>4</v>
      </c>
      <c r="I114" s="88">
        <f t="shared" si="26"/>
        <v>3</v>
      </c>
      <c r="J114" s="87">
        <f t="shared" si="27"/>
        <v>2</v>
      </c>
      <c r="K114" s="88">
        <f t="shared" si="28"/>
        <v>1</v>
      </c>
      <c r="O114" s="138"/>
      <c r="P114" s="138"/>
      <c r="Q114" s="138"/>
      <c r="R114" s="138"/>
      <c r="S114" s="138" t="s">
        <v>287</v>
      </c>
      <c r="T114" s="138">
        <v>14</v>
      </c>
      <c r="U114" s="138"/>
    </row>
    <row r="115" spans="1:21" x14ac:dyDescent="0.25">
      <c r="A115" s="62" t="s">
        <v>23</v>
      </c>
      <c r="B115" s="62" t="s">
        <v>283</v>
      </c>
      <c r="C115" s="72">
        <f t="shared" si="20"/>
        <v>27</v>
      </c>
      <c r="D115" s="64">
        <f t="shared" si="21"/>
        <v>2</v>
      </c>
      <c r="E115" s="3">
        <f t="shared" si="22"/>
        <v>1</v>
      </c>
      <c r="F115" s="3">
        <f t="shared" si="23"/>
        <v>0</v>
      </c>
      <c r="G115" s="3">
        <f t="shared" si="24"/>
        <v>3</v>
      </c>
      <c r="H115" s="98">
        <f t="shared" si="25"/>
        <v>3</v>
      </c>
      <c r="I115" s="88">
        <f t="shared" si="26"/>
        <v>3</v>
      </c>
      <c r="J115" s="87">
        <f t="shared" si="27"/>
        <v>2</v>
      </c>
      <c r="K115" s="88">
        <f t="shared" si="28"/>
        <v>0</v>
      </c>
      <c r="O115" s="138"/>
      <c r="P115" s="138"/>
      <c r="Q115" s="138"/>
      <c r="R115" s="138"/>
      <c r="S115" s="138" t="s">
        <v>288</v>
      </c>
      <c r="T115" s="138">
        <v>16</v>
      </c>
      <c r="U115" s="138"/>
    </row>
    <row r="116" spans="1:21" x14ac:dyDescent="0.25">
      <c r="A116" s="62" t="s">
        <v>23</v>
      </c>
      <c r="B116" s="62" t="s">
        <v>284</v>
      </c>
      <c r="C116" s="72">
        <f t="shared" si="20"/>
        <v>2</v>
      </c>
      <c r="D116" s="64">
        <f t="shared" si="21"/>
        <v>1</v>
      </c>
      <c r="E116" s="3">
        <f t="shared" si="22"/>
        <v>0</v>
      </c>
      <c r="F116" s="3">
        <f t="shared" si="23"/>
        <v>0</v>
      </c>
      <c r="G116" s="3">
        <f t="shared" si="24"/>
        <v>1</v>
      </c>
      <c r="H116" s="98">
        <f t="shared" si="25"/>
        <v>1</v>
      </c>
      <c r="I116" s="88">
        <f t="shared" si="26"/>
        <v>0</v>
      </c>
      <c r="J116" s="87">
        <f t="shared" si="27"/>
        <v>0</v>
      </c>
      <c r="K116" s="88">
        <f t="shared" si="28"/>
        <v>1</v>
      </c>
      <c r="O116" s="138"/>
      <c r="P116" s="138"/>
      <c r="Q116" s="138"/>
      <c r="R116" s="138"/>
      <c r="S116" s="138" t="s">
        <v>289</v>
      </c>
      <c r="T116" s="138">
        <v>18</v>
      </c>
      <c r="U116" s="138"/>
    </row>
    <row r="117" spans="1:21" x14ac:dyDescent="0.25">
      <c r="A117" s="62" t="s">
        <v>23</v>
      </c>
      <c r="B117" s="62" t="s">
        <v>285</v>
      </c>
      <c r="C117" s="72">
        <f t="shared" si="20"/>
        <v>0</v>
      </c>
      <c r="D117" s="64">
        <f t="shared" si="21"/>
        <v>0</v>
      </c>
      <c r="E117" s="3">
        <f t="shared" si="22"/>
        <v>0</v>
      </c>
      <c r="F117" s="3">
        <f t="shared" si="23"/>
        <v>0</v>
      </c>
      <c r="G117" s="3">
        <f t="shared" si="24"/>
        <v>0</v>
      </c>
      <c r="H117" s="98">
        <f t="shared" si="25"/>
        <v>0</v>
      </c>
      <c r="I117" s="88">
        <f t="shared" si="26"/>
        <v>0</v>
      </c>
      <c r="J117" s="87">
        <f t="shared" si="27"/>
        <v>0</v>
      </c>
      <c r="K117" s="88">
        <f t="shared" si="28"/>
        <v>0</v>
      </c>
      <c r="O117" s="138"/>
      <c r="P117" s="138"/>
      <c r="Q117" s="138"/>
      <c r="R117" s="138"/>
      <c r="S117" s="138" t="s">
        <v>290</v>
      </c>
      <c r="T117" s="138">
        <v>38</v>
      </c>
      <c r="U117" s="138"/>
    </row>
    <row r="118" spans="1:21" x14ac:dyDescent="0.25">
      <c r="A118" s="62" t="s">
        <v>23</v>
      </c>
      <c r="B118" s="62" t="s">
        <v>286</v>
      </c>
      <c r="C118" s="72">
        <f t="shared" si="20"/>
        <v>1</v>
      </c>
      <c r="D118" s="64">
        <f t="shared" si="21"/>
        <v>1</v>
      </c>
      <c r="E118" s="3">
        <f t="shared" si="22"/>
        <v>0</v>
      </c>
      <c r="F118" s="3">
        <f t="shared" si="23"/>
        <v>0</v>
      </c>
      <c r="G118" s="3">
        <f t="shared" si="24"/>
        <v>1</v>
      </c>
      <c r="H118" s="98">
        <f t="shared" si="25"/>
        <v>1</v>
      </c>
      <c r="I118" s="88">
        <f t="shared" si="26"/>
        <v>0</v>
      </c>
      <c r="J118" s="87">
        <f t="shared" si="27"/>
        <v>0</v>
      </c>
      <c r="K118" s="88">
        <f t="shared" si="28"/>
        <v>1</v>
      </c>
      <c r="O118" s="138"/>
      <c r="P118" s="138"/>
      <c r="Q118" s="138"/>
      <c r="R118" s="138" t="s">
        <v>311</v>
      </c>
      <c r="S118" s="138"/>
      <c r="T118" s="138">
        <v>147</v>
      </c>
      <c r="U118" s="138"/>
    </row>
    <row r="119" spans="1:21" x14ac:dyDescent="0.25">
      <c r="A119" s="62" t="s">
        <v>23</v>
      </c>
      <c r="B119" s="62" t="s">
        <v>287</v>
      </c>
      <c r="C119" s="72">
        <f t="shared" si="20"/>
        <v>14</v>
      </c>
      <c r="D119" s="64">
        <f t="shared" si="21"/>
        <v>2</v>
      </c>
      <c r="E119" s="3">
        <f t="shared" si="22"/>
        <v>0</v>
      </c>
      <c r="F119" s="3">
        <f t="shared" si="23"/>
        <v>0</v>
      </c>
      <c r="G119" s="3">
        <f t="shared" si="24"/>
        <v>2</v>
      </c>
      <c r="H119" s="98">
        <f t="shared" si="25"/>
        <v>2</v>
      </c>
      <c r="I119" s="88">
        <f t="shared" si="26"/>
        <v>1</v>
      </c>
      <c r="J119" s="87">
        <f t="shared" si="27"/>
        <v>1</v>
      </c>
      <c r="K119" s="88">
        <f t="shared" si="28"/>
        <v>1</v>
      </c>
      <c r="O119" s="138"/>
      <c r="P119" s="138"/>
      <c r="Q119" s="138"/>
      <c r="R119" s="138" t="s">
        <v>75</v>
      </c>
      <c r="S119" s="138"/>
      <c r="T119" s="138">
        <v>1284</v>
      </c>
      <c r="U119" s="138"/>
    </row>
    <row r="120" spans="1:21" x14ac:dyDescent="0.25">
      <c r="A120" s="62" t="s">
        <v>23</v>
      </c>
      <c r="B120" s="62" t="s">
        <v>288</v>
      </c>
      <c r="C120" s="72">
        <f t="shared" si="20"/>
        <v>16</v>
      </c>
      <c r="D120" s="64">
        <f t="shared" si="21"/>
        <v>1</v>
      </c>
      <c r="E120" s="3">
        <f t="shared" si="22"/>
        <v>1</v>
      </c>
      <c r="F120" s="3">
        <f t="shared" si="23"/>
        <v>0</v>
      </c>
      <c r="G120" s="3">
        <f t="shared" si="24"/>
        <v>2</v>
      </c>
      <c r="H120" s="98">
        <f t="shared" si="25"/>
        <v>2</v>
      </c>
      <c r="I120" s="88">
        <f t="shared" si="26"/>
        <v>2</v>
      </c>
      <c r="J120" s="87">
        <f t="shared" si="27"/>
        <v>1</v>
      </c>
      <c r="K120" s="88">
        <f t="shared" si="28"/>
        <v>0</v>
      </c>
      <c r="O120" s="138"/>
      <c r="P120" s="138"/>
      <c r="Q120" s="138"/>
      <c r="R120" s="138"/>
      <c r="S120" s="138"/>
      <c r="T120" s="138"/>
      <c r="U120" s="138"/>
    </row>
    <row r="121" spans="1:21" x14ac:dyDescent="0.25">
      <c r="A121" s="62" t="s">
        <v>23</v>
      </c>
      <c r="B121" s="62" t="s">
        <v>289</v>
      </c>
      <c r="C121" s="72">
        <f t="shared" si="20"/>
        <v>18</v>
      </c>
      <c r="D121" s="64">
        <f t="shared" si="21"/>
        <v>1</v>
      </c>
      <c r="E121" s="3">
        <f t="shared" si="22"/>
        <v>1</v>
      </c>
      <c r="F121" s="3">
        <f t="shared" si="23"/>
        <v>0</v>
      </c>
      <c r="G121" s="3">
        <f t="shared" si="24"/>
        <v>2</v>
      </c>
      <c r="H121" s="98">
        <f t="shared" si="25"/>
        <v>2</v>
      </c>
      <c r="I121" s="88">
        <f t="shared" si="26"/>
        <v>2</v>
      </c>
      <c r="J121" s="87">
        <f t="shared" si="27"/>
        <v>1</v>
      </c>
      <c r="K121" s="88">
        <f t="shared" si="28"/>
        <v>0</v>
      </c>
      <c r="O121" s="138"/>
      <c r="P121" s="138"/>
      <c r="Q121" s="138"/>
      <c r="R121" s="138"/>
      <c r="S121" s="138"/>
      <c r="T121" s="138"/>
      <c r="U121" s="138"/>
    </row>
    <row r="122" spans="1:21" x14ac:dyDescent="0.25">
      <c r="A122" s="62" t="s">
        <v>23</v>
      </c>
      <c r="B122" s="62" t="s">
        <v>290</v>
      </c>
      <c r="C122" s="72">
        <f t="shared" si="20"/>
        <v>38</v>
      </c>
      <c r="D122" s="64">
        <f t="shared" si="21"/>
        <v>3</v>
      </c>
      <c r="E122" s="3">
        <f t="shared" si="22"/>
        <v>1</v>
      </c>
      <c r="F122" s="3">
        <f t="shared" si="23"/>
        <v>0</v>
      </c>
      <c r="G122" s="3">
        <f t="shared" si="24"/>
        <v>4</v>
      </c>
      <c r="H122" s="98">
        <f t="shared" si="25"/>
        <v>4</v>
      </c>
      <c r="I122" s="88">
        <f t="shared" si="26"/>
        <v>3</v>
      </c>
      <c r="J122" s="87">
        <f t="shared" si="27"/>
        <v>2</v>
      </c>
      <c r="K122" s="88">
        <f t="shared" si="28"/>
        <v>1</v>
      </c>
      <c r="O122" s="138"/>
      <c r="P122" s="138"/>
      <c r="Q122" s="138"/>
      <c r="R122" s="138"/>
      <c r="S122" s="138"/>
      <c r="T122" s="138"/>
      <c r="U122" s="138"/>
    </row>
    <row r="123" spans="1:21" x14ac:dyDescent="0.25">
      <c r="O123" s="138"/>
      <c r="P123" s="138"/>
      <c r="Q123" s="138"/>
      <c r="R123" s="138"/>
      <c r="S123" s="138"/>
      <c r="T123" s="138"/>
      <c r="U123" s="138"/>
    </row>
    <row r="124" spans="1:21" x14ac:dyDescent="0.25">
      <c r="O124" s="138"/>
      <c r="P124" s="138"/>
      <c r="Q124" s="138"/>
      <c r="R124" s="138"/>
      <c r="S124" s="138"/>
      <c r="T124" s="138"/>
      <c r="U124" s="138"/>
    </row>
    <row r="125" spans="1:21" x14ac:dyDescent="0.25">
      <c r="O125" s="138"/>
      <c r="P125" s="138"/>
      <c r="Q125" s="138"/>
      <c r="R125" s="138"/>
      <c r="S125" s="138"/>
      <c r="T125" s="138"/>
      <c r="U125" s="138"/>
    </row>
    <row r="126" spans="1:21" x14ac:dyDescent="0.25">
      <c r="O126" s="138"/>
      <c r="P126" s="138"/>
      <c r="Q126" s="138"/>
      <c r="R126" s="138"/>
      <c r="S126" s="138"/>
      <c r="T126" s="138"/>
      <c r="U126" s="138"/>
    </row>
    <row r="127" spans="1:21" ht="30" x14ac:dyDescent="0.25">
      <c r="A127" s="35" t="s">
        <v>54</v>
      </c>
      <c r="B127" s="119"/>
      <c r="C127" s="19"/>
      <c r="E127" s="33" t="s">
        <v>55</v>
      </c>
      <c r="O127" s="138"/>
      <c r="P127" s="138"/>
      <c r="Q127" s="138"/>
      <c r="R127" s="138"/>
      <c r="S127" s="138"/>
      <c r="T127" s="138"/>
      <c r="U127" s="138"/>
    </row>
    <row r="128" spans="1:21" x14ac:dyDescent="0.25">
      <c r="D128" s="32" t="s">
        <v>53</v>
      </c>
      <c r="E128" s="31">
        <v>0.1</v>
      </c>
    </row>
  </sheetData>
  <mergeCells count="11">
    <mergeCell ref="F4:F5"/>
    <mergeCell ref="G4:G5"/>
    <mergeCell ref="I2:N2"/>
    <mergeCell ref="A1:A5"/>
    <mergeCell ref="C1:C5"/>
    <mergeCell ref="D4:D5"/>
    <mergeCell ref="D1:G1"/>
    <mergeCell ref="D2:G3"/>
    <mergeCell ref="E4:E5"/>
    <mergeCell ref="I3:N5"/>
    <mergeCell ref="B1:B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83868-C79C-434E-899B-9546966EC303}">
  <sheetPr>
    <tabColor rgb="FF002060"/>
  </sheetPr>
  <dimension ref="A1:M31"/>
  <sheetViews>
    <sheetView workbookViewId="0">
      <selection activeCell="D31" sqref="D31"/>
    </sheetView>
  </sheetViews>
  <sheetFormatPr defaultRowHeight="15" x14ac:dyDescent="0.25"/>
  <cols>
    <col min="1" max="1" width="30" customWidth="1"/>
    <col min="2" max="6" width="22.42578125" customWidth="1"/>
  </cols>
  <sheetData>
    <row r="1" spans="1:13" x14ac:dyDescent="0.25">
      <c r="A1" s="166" t="s">
        <v>0</v>
      </c>
      <c r="B1" s="166" t="s">
        <v>90</v>
      </c>
      <c r="C1" s="175" t="s">
        <v>1</v>
      </c>
      <c r="D1" s="176"/>
      <c r="E1" s="176"/>
      <c r="F1" s="176"/>
    </row>
    <row r="2" spans="1:13" x14ac:dyDescent="0.25">
      <c r="A2" s="166"/>
      <c r="B2" s="166"/>
      <c r="C2" s="193" t="s">
        <v>161</v>
      </c>
      <c r="D2" s="194"/>
      <c r="E2" s="194"/>
      <c r="F2" s="194"/>
      <c r="H2" s="198" t="s">
        <v>62</v>
      </c>
      <c r="I2" s="198"/>
      <c r="J2" s="198"/>
      <c r="K2" s="198"/>
      <c r="L2" s="198"/>
      <c r="M2" s="198"/>
    </row>
    <row r="3" spans="1:13" x14ac:dyDescent="0.25">
      <c r="A3" s="166"/>
      <c r="B3" s="166"/>
      <c r="C3" s="191"/>
      <c r="D3" s="192"/>
      <c r="E3" s="192"/>
      <c r="F3" s="192"/>
      <c r="H3" s="199" t="s">
        <v>63</v>
      </c>
      <c r="I3" s="199"/>
      <c r="J3" s="199"/>
      <c r="K3" s="199"/>
      <c r="L3" s="199"/>
      <c r="M3" s="199"/>
    </row>
    <row r="4" spans="1:13" x14ac:dyDescent="0.25">
      <c r="A4" s="166"/>
      <c r="B4" s="166"/>
      <c r="C4" s="170" t="s">
        <v>98</v>
      </c>
      <c r="D4" s="170" t="s">
        <v>97</v>
      </c>
      <c r="E4" s="170" t="s">
        <v>95</v>
      </c>
      <c r="F4" s="170" t="s">
        <v>96</v>
      </c>
      <c r="H4" s="199"/>
      <c r="I4" s="199"/>
      <c r="J4" s="199"/>
      <c r="K4" s="199"/>
      <c r="L4" s="199"/>
      <c r="M4" s="199"/>
    </row>
    <row r="5" spans="1:13" x14ac:dyDescent="0.25">
      <c r="A5" s="166"/>
      <c r="B5" s="166"/>
      <c r="C5" s="172"/>
      <c r="D5" s="172"/>
      <c r="E5" s="172"/>
      <c r="F5" s="172"/>
      <c r="H5" s="199"/>
      <c r="I5" s="199"/>
      <c r="J5" s="199"/>
      <c r="K5" s="199"/>
      <c r="L5" s="199"/>
      <c r="M5" s="199"/>
    </row>
    <row r="6" spans="1:13" x14ac:dyDescent="0.25">
      <c r="A6" s="22" t="s">
        <v>3</v>
      </c>
      <c r="B6" s="23">
        <f>SUMIFS('Altre specie'!C:C,'Altre specie'!$A:$A,'Altre specie REG'!$A6)</f>
        <v>20</v>
      </c>
      <c r="C6" s="23">
        <f>SUMIFS('Altre specie'!D:D,'Altre specie'!$A:$A,'Altre specie REG'!$A6)</f>
        <v>4</v>
      </c>
      <c r="D6" s="23">
        <f>SUMIFS('Altre specie'!E:E,'Altre specie'!$A:$A,'Altre specie REG'!$A6)</f>
        <v>0</v>
      </c>
      <c r="E6" s="23">
        <f>SUMIFS('Altre specie'!F:F,'Altre specie'!$A:$A,'Altre specie REG'!$A6)</f>
        <v>0</v>
      </c>
      <c r="F6" s="3">
        <f>SUM(C6:E6)</f>
        <v>4</v>
      </c>
      <c r="G6" s="98"/>
      <c r="H6" s="88"/>
      <c r="I6" s="87"/>
      <c r="J6" s="88"/>
      <c r="K6" s="100"/>
      <c r="L6" s="100"/>
      <c r="M6" s="100"/>
    </row>
    <row r="7" spans="1:13" x14ac:dyDescent="0.25">
      <c r="A7" s="22" t="s">
        <v>4</v>
      </c>
      <c r="B7" s="23">
        <f>SUMIFS('Altre specie'!C:C,'Altre specie'!$A:$A,'Altre specie REG'!$A7)</f>
        <v>6</v>
      </c>
      <c r="C7" s="23">
        <f>SUMIFS('Altre specie'!D:D,'Altre specie'!$A:$A,'Altre specie REG'!$A7)</f>
        <v>2</v>
      </c>
      <c r="D7" s="23">
        <f>SUMIFS('Altre specie'!E:E,'Altre specie'!$A:$A,'Altre specie REG'!$A7)</f>
        <v>0</v>
      </c>
      <c r="E7" s="23">
        <f>SUMIFS('Altre specie'!F:F,'Altre specie'!$A:$A,'Altre specie REG'!$A7)</f>
        <v>0</v>
      </c>
      <c r="F7" s="3">
        <f t="shared" ref="F7:F26" si="0">SUM(C7:E7)</f>
        <v>2</v>
      </c>
      <c r="G7" s="98"/>
      <c r="H7" s="88"/>
      <c r="I7" s="87"/>
      <c r="J7" s="88"/>
      <c r="K7" s="100"/>
      <c r="L7" s="100"/>
      <c r="M7" s="100"/>
    </row>
    <row r="8" spans="1:13" x14ac:dyDescent="0.25">
      <c r="A8" s="22" t="s">
        <v>5</v>
      </c>
      <c r="B8" s="23">
        <f>SUMIFS('Altre specie'!C:C,'Altre specie'!$A:$A,'Altre specie REG'!$A8)</f>
        <v>3</v>
      </c>
      <c r="C8" s="23">
        <f>SUMIFS('Altre specie'!D:D,'Altre specie'!$A:$A,'Altre specie REG'!$A8)</f>
        <v>2</v>
      </c>
      <c r="D8" s="23">
        <f>SUMIFS('Altre specie'!E:E,'Altre specie'!$A:$A,'Altre specie REG'!$A8)</f>
        <v>0</v>
      </c>
      <c r="E8" s="23">
        <f>SUMIFS('Altre specie'!F:F,'Altre specie'!$A:$A,'Altre specie REG'!$A8)</f>
        <v>0</v>
      </c>
      <c r="F8" s="3">
        <f t="shared" si="0"/>
        <v>2</v>
      </c>
      <c r="G8" s="98"/>
      <c r="H8" s="88"/>
      <c r="I8" s="87"/>
      <c r="J8" s="88"/>
      <c r="K8" s="87"/>
      <c r="L8" s="87"/>
      <c r="M8" s="87"/>
    </row>
    <row r="9" spans="1:13" x14ac:dyDescent="0.25">
      <c r="A9" s="22" t="s">
        <v>6</v>
      </c>
      <c r="B9" s="23">
        <f>SUMIFS('Altre specie'!C:C,'Altre specie'!$A:$A,'Altre specie REG'!$A9)</f>
        <v>17</v>
      </c>
      <c r="C9" s="23">
        <f>SUMIFS('Altre specie'!D:D,'Altre specie'!$A:$A,'Altre specie REG'!$A9)</f>
        <v>4</v>
      </c>
      <c r="D9" s="23">
        <f>SUMIFS('Altre specie'!E:E,'Altre specie'!$A:$A,'Altre specie REG'!$A9)</f>
        <v>0</v>
      </c>
      <c r="E9" s="23">
        <f>SUMIFS('Altre specie'!F:F,'Altre specie'!$A:$A,'Altre specie REG'!$A9)</f>
        <v>0</v>
      </c>
      <c r="F9" s="3">
        <f t="shared" si="0"/>
        <v>4</v>
      </c>
      <c r="G9" s="98"/>
      <c r="H9" s="88"/>
      <c r="I9" s="87"/>
      <c r="J9" s="88"/>
      <c r="K9" s="87"/>
      <c r="L9" s="87"/>
      <c r="M9" s="87"/>
    </row>
    <row r="10" spans="1:13" x14ac:dyDescent="0.25">
      <c r="A10" s="22" t="s">
        <v>7</v>
      </c>
      <c r="B10" s="23">
        <f>SUMIFS('Altre specie'!C:C,'Altre specie'!$A:$A,'Altre specie REG'!$A10)</f>
        <v>95</v>
      </c>
      <c r="C10" s="23">
        <f>SUMIFS('Altre specie'!D:D,'Altre specie'!$A:$A,'Altre specie REG'!$A10)</f>
        <v>13</v>
      </c>
      <c r="D10" s="23">
        <f>SUMIFS('Altre specie'!E:E,'Altre specie'!$A:$A,'Altre specie REG'!$A10)</f>
        <v>2</v>
      </c>
      <c r="E10" s="23">
        <f>SUMIFS('Altre specie'!F:F,'Altre specie'!$A:$A,'Altre specie REG'!$A10)</f>
        <v>0</v>
      </c>
      <c r="F10" s="3">
        <f t="shared" si="0"/>
        <v>15</v>
      </c>
      <c r="G10" s="98"/>
      <c r="H10" s="88"/>
      <c r="I10" s="87"/>
      <c r="J10" s="88"/>
      <c r="K10" s="87"/>
      <c r="L10" s="87"/>
      <c r="M10" s="87"/>
    </row>
    <row r="11" spans="1:13" x14ac:dyDescent="0.25">
      <c r="A11" s="22" t="s">
        <v>8</v>
      </c>
      <c r="B11" s="23">
        <f>SUMIFS('Altre specie'!C:C,'Altre specie'!$A:$A,'Altre specie REG'!$A11)</f>
        <v>48</v>
      </c>
      <c r="C11" s="23">
        <f>SUMIFS('Altre specie'!D:D,'Altre specie'!$A:$A,'Altre specie REG'!$A11)</f>
        <v>4</v>
      </c>
      <c r="D11" s="23">
        <f>SUMIFS('Altre specie'!E:E,'Altre specie'!$A:$A,'Altre specie REG'!$A11)</f>
        <v>2</v>
      </c>
      <c r="E11" s="23">
        <f>SUMIFS('Altre specie'!F:F,'Altre specie'!$A:$A,'Altre specie REG'!$A11)</f>
        <v>0</v>
      </c>
      <c r="F11" s="3">
        <f t="shared" si="0"/>
        <v>6</v>
      </c>
      <c r="G11" s="98"/>
      <c r="H11" s="88"/>
      <c r="I11" s="87"/>
      <c r="J11" s="88"/>
      <c r="K11" s="87"/>
      <c r="L11" s="87"/>
      <c r="M11" s="87"/>
    </row>
    <row r="12" spans="1:13" x14ac:dyDescent="0.25">
      <c r="A12" s="22" t="s">
        <v>9</v>
      </c>
      <c r="B12" s="23">
        <f>SUMIFS('Altre specie'!C:C,'Altre specie'!$A:$A,'Altre specie REG'!$A12)</f>
        <v>70</v>
      </c>
      <c r="C12" s="23">
        <f>SUMIFS('Altre specie'!D:D,'Altre specie'!$A:$A,'Altre specie REG'!$A12)</f>
        <v>15</v>
      </c>
      <c r="D12" s="23">
        <f>SUMIFS('Altre specie'!E:E,'Altre specie'!$A:$A,'Altre specie REG'!$A12)</f>
        <v>0</v>
      </c>
      <c r="E12" s="23">
        <f>SUMIFS('Altre specie'!F:F,'Altre specie'!$A:$A,'Altre specie REG'!$A12)</f>
        <v>0</v>
      </c>
      <c r="F12" s="3">
        <f t="shared" si="0"/>
        <v>15</v>
      </c>
      <c r="G12" s="98"/>
      <c r="H12" s="88"/>
      <c r="I12" s="87"/>
      <c r="J12" s="88"/>
      <c r="K12" s="87"/>
      <c r="L12" s="87"/>
      <c r="M12" s="87"/>
    </row>
    <row r="13" spans="1:13" x14ac:dyDescent="0.25">
      <c r="A13" s="83" t="s">
        <v>10</v>
      </c>
      <c r="B13" s="23">
        <f>SUMIFS('Altre specie'!C:C,'Altre specie'!$A:$A,'Altre specie REG'!$A13)</f>
        <v>17</v>
      </c>
      <c r="C13" s="23">
        <f>SUMIFS('Altre specie'!D:D,'Altre specie'!$A:$A,'Altre specie REG'!$A13)</f>
        <v>5</v>
      </c>
      <c r="D13" s="23">
        <f>SUMIFS('Altre specie'!E:E,'Altre specie'!$A:$A,'Altre specie REG'!$A13)</f>
        <v>0</v>
      </c>
      <c r="E13" s="23">
        <f>SUMIFS('Altre specie'!F:F,'Altre specie'!$A:$A,'Altre specie REG'!$A13)</f>
        <v>0</v>
      </c>
      <c r="F13" s="3">
        <f t="shared" si="0"/>
        <v>5</v>
      </c>
      <c r="G13" s="98"/>
      <c r="H13" s="88"/>
      <c r="I13" s="87"/>
      <c r="J13" s="88"/>
      <c r="K13" s="87"/>
      <c r="L13" s="87"/>
      <c r="M13" s="87"/>
    </row>
    <row r="14" spans="1:13" x14ac:dyDescent="0.25">
      <c r="A14" s="83" t="s">
        <v>11</v>
      </c>
      <c r="B14" s="23">
        <f>SUMIFS('Altre specie'!C:C,'Altre specie'!$A:$A,'Altre specie REG'!$A14)</f>
        <v>471</v>
      </c>
      <c r="C14" s="23">
        <f>SUMIFS('Altre specie'!D:D,'Altre specie'!$A:$A,'Altre specie REG'!$A14)</f>
        <v>34</v>
      </c>
      <c r="D14" s="23">
        <f>SUMIFS('Altre specie'!E:E,'Altre specie'!$A:$A,'Altre specie REG'!$A14)</f>
        <v>16</v>
      </c>
      <c r="E14" s="23">
        <f>SUMIFS('Altre specie'!F:F,'Altre specie'!$A:$A,'Altre specie REG'!$A14)</f>
        <v>0</v>
      </c>
      <c r="F14" s="3">
        <f t="shared" si="0"/>
        <v>50</v>
      </c>
      <c r="G14" s="98"/>
      <c r="H14" s="88"/>
      <c r="I14" s="87"/>
      <c r="J14" s="88"/>
      <c r="K14" s="87"/>
      <c r="L14" s="87"/>
      <c r="M14" s="87"/>
    </row>
    <row r="15" spans="1:13" x14ac:dyDescent="0.25">
      <c r="A15" s="83" t="s">
        <v>12</v>
      </c>
      <c r="B15" s="23">
        <f>SUMIFS('Altre specie'!C:C,'Altre specie'!$A:$A,'Altre specie REG'!$A15)</f>
        <v>42</v>
      </c>
      <c r="C15" s="23">
        <f>SUMIFS('Altre specie'!D:D,'Altre specie'!$A:$A,'Altre specie REG'!$A15)</f>
        <v>7</v>
      </c>
      <c r="D15" s="23">
        <f>SUMIFS('Altre specie'!E:E,'Altre specie'!$A:$A,'Altre specie REG'!$A15)</f>
        <v>1</v>
      </c>
      <c r="E15" s="23">
        <f>SUMIFS('Altre specie'!F:F,'Altre specie'!$A:$A,'Altre specie REG'!$A15)</f>
        <v>0</v>
      </c>
      <c r="F15" s="3">
        <f t="shared" si="0"/>
        <v>8</v>
      </c>
      <c r="G15" s="98"/>
      <c r="H15" s="88"/>
      <c r="I15" s="87"/>
      <c r="J15" s="88"/>
      <c r="K15" s="87"/>
      <c r="L15" s="87"/>
      <c r="M15" s="87"/>
    </row>
    <row r="16" spans="1:13" x14ac:dyDescent="0.25">
      <c r="A16" s="83" t="s">
        <v>13</v>
      </c>
      <c r="B16" s="23">
        <f>SUMIFS('Altre specie'!C:C,'Altre specie'!$A:$A,'Altre specie REG'!$A16)</f>
        <v>2</v>
      </c>
      <c r="C16" s="23">
        <f>SUMIFS('Altre specie'!D:D,'Altre specie'!$A:$A,'Altre specie REG'!$A16)</f>
        <v>2</v>
      </c>
      <c r="D16" s="23">
        <f>SUMIFS('Altre specie'!E:E,'Altre specie'!$A:$A,'Altre specie REG'!$A16)</f>
        <v>0</v>
      </c>
      <c r="E16" s="23">
        <f>SUMIFS('Altre specie'!F:F,'Altre specie'!$A:$A,'Altre specie REG'!$A16)</f>
        <v>0</v>
      </c>
      <c r="F16" s="3">
        <f t="shared" si="0"/>
        <v>2</v>
      </c>
      <c r="G16" s="98"/>
      <c r="H16" s="88"/>
      <c r="I16" s="87"/>
      <c r="J16" s="88"/>
      <c r="K16" s="87"/>
      <c r="L16" s="87"/>
      <c r="M16" s="87"/>
    </row>
    <row r="17" spans="1:13" x14ac:dyDescent="0.25">
      <c r="A17" s="83" t="s">
        <v>14</v>
      </c>
      <c r="B17" s="23">
        <f>SUMIFS('Altre specie'!C:C,'Altre specie'!$A:$A,'Altre specie REG'!$A17)</f>
        <v>131</v>
      </c>
      <c r="C17" s="23">
        <f>SUMIFS('Altre specie'!D:D,'Altre specie'!$A:$A,'Altre specie REG'!$A17)</f>
        <v>14</v>
      </c>
      <c r="D17" s="23">
        <f>SUMIFS('Altre specie'!E:E,'Altre specie'!$A:$A,'Altre specie REG'!$A17)</f>
        <v>4</v>
      </c>
      <c r="E17" s="23">
        <f>SUMIFS('Altre specie'!F:F,'Altre specie'!$A:$A,'Altre specie REG'!$A17)</f>
        <v>0</v>
      </c>
      <c r="F17" s="3">
        <f t="shared" si="0"/>
        <v>18</v>
      </c>
      <c r="G17" s="98"/>
      <c r="H17" s="88"/>
      <c r="I17" s="87"/>
      <c r="J17" s="88"/>
      <c r="K17" s="87"/>
      <c r="L17" s="87"/>
      <c r="M17" s="87"/>
    </row>
    <row r="18" spans="1:13" x14ac:dyDescent="0.25">
      <c r="A18" s="83" t="s">
        <v>15</v>
      </c>
      <c r="B18" s="23">
        <f>SUMIFS('Altre specie'!C:C,'Altre specie'!$A:$A,'Altre specie REG'!$A18)</f>
        <v>39</v>
      </c>
      <c r="C18" s="23">
        <f>SUMIFS('Altre specie'!D:D,'Altre specie'!$A:$A,'Altre specie REG'!$A18)</f>
        <v>7</v>
      </c>
      <c r="D18" s="23">
        <f>SUMIFS('Altre specie'!E:E,'Altre specie'!$A:$A,'Altre specie REG'!$A18)</f>
        <v>0</v>
      </c>
      <c r="E18" s="23">
        <f>SUMIFS('Altre specie'!F:F,'Altre specie'!$A:$A,'Altre specie REG'!$A18)</f>
        <v>0</v>
      </c>
      <c r="F18" s="3">
        <f t="shared" si="0"/>
        <v>7</v>
      </c>
      <c r="G18" s="98"/>
      <c r="H18" s="88"/>
      <c r="I18" s="87"/>
      <c r="J18" s="88"/>
      <c r="K18" s="87"/>
      <c r="L18" s="87"/>
      <c r="M18" s="87"/>
    </row>
    <row r="19" spans="1:13" x14ac:dyDescent="0.25">
      <c r="A19" s="83" t="s">
        <v>16</v>
      </c>
      <c r="B19" s="23">
        <f>SUMIFS('Altre specie'!C:C,'Altre specie'!$A:$A,'Altre specie REG'!$A19)</f>
        <v>3</v>
      </c>
      <c r="C19" s="23">
        <f>SUMIFS('Altre specie'!D:D,'Altre specie'!$A:$A,'Altre specie REG'!$A19)</f>
        <v>1</v>
      </c>
      <c r="D19" s="23">
        <f>SUMIFS('Altre specie'!E:E,'Altre specie'!$A:$A,'Altre specie REG'!$A19)</f>
        <v>0</v>
      </c>
      <c r="E19" s="23">
        <f>SUMIFS('Altre specie'!F:F,'Altre specie'!$A:$A,'Altre specie REG'!$A19)</f>
        <v>0</v>
      </c>
      <c r="F19" s="3">
        <f t="shared" si="0"/>
        <v>1</v>
      </c>
      <c r="G19" s="98"/>
      <c r="H19" s="88"/>
      <c r="I19" s="87"/>
      <c r="J19" s="88"/>
      <c r="K19" s="87"/>
      <c r="L19" s="87"/>
      <c r="M19" s="87"/>
    </row>
    <row r="20" spans="1:13" x14ac:dyDescent="0.25">
      <c r="A20" s="83" t="s">
        <v>17</v>
      </c>
      <c r="B20" s="23">
        <f>SUMIFS('Altre specie'!C:C,'Altre specie'!$A:$A,'Altre specie REG'!$A20)</f>
        <v>37</v>
      </c>
      <c r="C20" s="23">
        <f>SUMIFS('Altre specie'!D:D,'Altre specie'!$A:$A,'Altre specie REG'!$A20)</f>
        <v>8</v>
      </c>
      <c r="D20" s="23">
        <f>SUMIFS('Altre specie'!E:E,'Altre specie'!$A:$A,'Altre specie REG'!$A20)</f>
        <v>1</v>
      </c>
      <c r="E20" s="23">
        <f>SUMIFS('Altre specie'!F:F,'Altre specie'!$A:$A,'Altre specie REG'!$A20)</f>
        <v>0</v>
      </c>
      <c r="F20" s="3">
        <f t="shared" si="0"/>
        <v>9</v>
      </c>
      <c r="G20" s="98"/>
      <c r="H20" s="88"/>
      <c r="I20" s="87"/>
      <c r="J20" s="88"/>
      <c r="K20" s="87"/>
      <c r="L20" s="87"/>
      <c r="M20" s="87"/>
    </row>
    <row r="21" spans="1:13" x14ac:dyDescent="0.25">
      <c r="A21" s="83" t="s">
        <v>18</v>
      </c>
      <c r="B21" s="23">
        <f>SUMIFS('Altre specie'!C:C,'Altre specie'!$A:$A,'Altre specie REG'!$A21)</f>
        <v>71</v>
      </c>
      <c r="C21" s="23">
        <f>SUMIFS('Altre specie'!D:D,'Altre specie'!$A:$A,'Altre specie REG'!$A21)</f>
        <v>5</v>
      </c>
      <c r="D21" s="23">
        <f>SUMIFS('Altre specie'!E:E,'Altre specie'!$A:$A,'Altre specie REG'!$A21)</f>
        <v>3</v>
      </c>
      <c r="E21" s="23">
        <f>SUMIFS('Altre specie'!F:F,'Altre specie'!$A:$A,'Altre specie REG'!$A21)</f>
        <v>0</v>
      </c>
      <c r="F21" s="3">
        <f t="shared" si="0"/>
        <v>8</v>
      </c>
      <c r="G21" s="98"/>
      <c r="H21" s="88"/>
      <c r="I21" s="87"/>
      <c r="J21" s="88"/>
      <c r="K21" s="87"/>
      <c r="L21" s="87"/>
      <c r="M21" s="87"/>
    </row>
    <row r="22" spans="1:13" x14ac:dyDescent="0.25">
      <c r="A22" s="83" t="s">
        <v>19</v>
      </c>
      <c r="B22" s="23">
        <f>SUMIFS('Altre specie'!C:C,'Altre specie'!$A:$A,'Altre specie REG'!$A22)</f>
        <v>3</v>
      </c>
      <c r="C22" s="23">
        <f>SUMIFS('Altre specie'!D:D,'Altre specie'!$A:$A,'Altre specie REG'!$A22)</f>
        <v>1</v>
      </c>
      <c r="D22" s="23">
        <f>SUMIFS('Altre specie'!E:E,'Altre specie'!$A:$A,'Altre specie REG'!$A22)</f>
        <v>0</v>
      </c>
      <c r="E22" s="23">
        <f>SUMIFS('Altre specie'!F:F,'Altre specie'!$A:$A,'Altre specie REG'!$A22)</f>
        <v>0</v>
      </c>
      <c r="F22" s="3">
        <f t="shared" si="0"/>
        <v>1</v>
      </c>
      <c r="G22" s="98"/>
      <c r="H22" s="88"/>
      <c r="I22" s="87"/>
      <c r="J22" s="88"/>
      <c r="K22" s="87"/>
      <c r="L22" s="87"/>
      <c r="M22" s="87"/>
    </row>
    <row r="23" spans="1:13" x14ac:dyDescent="0.25">
      <c r="A23" s="83" t="s">
        <v>20</v>
      </c>
      <c r="B23" s="23">
        <f>SUMIFS('Altre specie'!C:C,'Altre specie'!$A:$A,'Altre specie REG'!$A23)</f>
        <v>10</v>
      </c>
      <c r="C23" s="23">
        <f>SUMIFS('Altre specie'!D:D,'Altre specie'!$A:$A,'Altre specie REG'!$A23)</f>
        <v>1</v>
      </c>
      <c r="D23" s="23">
        <f>SUMIFS('Altre specie'!E:E,'Altre specie'!$A:$A,'Altre specie REG'!$A23)</f>
        <v>0</v>
      </c>
      <c r="E23" s="23">
        <f>SUMIFS('Altre specie'!F:F,'Altre specie'!$A:$A,'Altre specie REG'!$A23)</f>
        <v>0</v>
      </c>
      <c r="F23" s="3">
        <f t="shared" si="0"/>
        <v>1</v>
      </c>
      <c r="G23" s="98"/>
      <c r="H23" s="88"/>
      <c r="I23" s="87"/>
      <c r="J23" s="88"/>
      <c r="K23" s="87"/>
      <c r="L23" s="87"/>
      <c r="M23" s="87"/>
    </row>
    <row r="24" spans="1:13" x14ac:dyDescent="0.25">
      <c r="A24" s="83" t="s">
        <v>21</v>
      </c>
      <c r="B24" s="23">
        <f>SUMIFS('Altre specie'!C:C,'Altre specie'!$A:$A,'Altre specie REG'!$A24)</f>
        <v>34</v>
      </c>
      <c r="C24" s="23">
        <f>SUMIFS('Altre specie'!D:D,'Altre specie'!$A:$A,'Altre specie REG'!$A24)</f>
        <v>2</v>
      </c>
      <c r="D24" s="23">
        <f>SUMIFS('Altre specie'!E:E,'Altre specie'!$A:$A,'Altre specie REG'!$A24)</f>
        <v>2</v>
      </c>
      <c r="E24" s="23">
        <f>SUMIFS('Altre specie'!F:F,'Altre specie'!$A:$A,'Altre specie REG'!$A24)</f>
        <v>0</v>
      </c>
      <c r="F24" s="3">
        <f t="shared" si="0"/>
        <v>4</v>
      </c>
      <c r="G24" s="98"/>
      <c r="H24" s="88"/>
      <c r="I24" s="87"/>
      <c r="J24" s="88"/>
      <c r="K24" s="87"/>
      <c r="L24" s="87"/>
      <c r="M24" s="87"/>
    </row>
    <row r="25" spans="1:13" x14ac:dyDescent="0.25">
      <c r="A25" s="83" t="s">
        <v>22</v>
      </c>
      <c r="B25" s="23">
        <f>SUMIFS('Altre specie'!C:C,'Altre specie'!$A:$A,'Altre specie REG'!$A25)</f>
        <v>18</v>
      </c>
      <c r="C25" s="23">
        <f>SUMIFS('Altre specie'!D:D,'Altre specie'!$A:$A,'Altre specie REG'!$A25)</f>
        <v>1</v>
      </c>
      <c r="D25" s="23">
        <f>SUMIFS('Altre specie'!E:E,'Altre specie'!$A:$A,'Altre specie REG'!$A25)</f>
        <v>1</v>
      </c>
      <c r="E25" s="23">
        <f>SUMIFS('Altre specie'!F:F,'Altre specie'!$A:$A,'Altre specie REG'!$A25)</f>
        <v>0</v>
      </c>
      <c r="F25" s="3">
        <f t="shared" si="0"/>
        <v>2</v>
      </c>
      <c r="G25" s="98"/>
      <c r="H25" s="88"/>
      <c r="I25" s="87"/>
      <c r="J25" s="88"/>
      <c r="K25" s="87"/>
      <c r="L25" s="87"/>
      <c r="M25" s="87"/>
    </row>
    <row r="26" spans="1:13" x14ac:dyDescent="0.25">
      <c r="A26" s="83" t="s">
        <v>23</v>
      </c>
      <c r="B26" s="23">
        <f>SUMIFS('Altre specie'!C:C,'Altre specie'!$A:$A,'Altre specie REG'!$A26)</f>
        <v>147</v>
      </c>
      <c r="C26" s="23">
        <f>SUMIFS('Altre specie'!D:D,'Altre specie'!$A:$A,'Altre specie REG'!$A26)</f>
        <v>14</v>
      </c>
      <c r="D26" s="23">
        <f>SUMIFS('Altre specie'!E:E,'Altre specie'!$A:$A,'Altre specie REG'!$A26)</f>
        <v>5</v>
      </c>
      <c r="E26" s="23">
        <f>SUMIFS('Altre specie'!F:F,'Altre specie'!$A:$A,'Altre specie REG'!$A26)</f>
        <v>0</v>
      </c>
      <c r="F26" s="3">
        <f t="shared" si="0"/>
        <v>19</v>
      </c>
      <c r="G26" s="98"/>
      <c r="H26" s="88"/>
      <c r="I26" s="87"/>
      <c r="J26" s="88"/>
      <c r="K26" s="87"/>
      <c r="L26" s="87"/>
      <c r="M26" s="87"/>
    </row>
    <row r="27" spans="1:13" x14ac:dyDescent="0.25">
      <c r="A27" s="22" t="s">
        <v>24</v>
      </c>
      <c r="B27" s="24">
        <f t="shared" ref="B27:F27" si="1">SUM(B6:B26)</f>
        <v>1284</v>
      </c>
      <c r="C27" s="65">
        <f t="shared" si="1"/>
        <v>146</v>
      </c>
      <c r="D27" s="26">
        <f t="shared" si="1"/>
        <v>37</v>
      </c>
      <c r="E27" s="26">
        <f t="shared" si="1"/>
        <v>0</v>
      </c>
      <c r="F27" s="26">
        <f t="shared" si="1"/>
        <v>183</v>
      </c>
      <c r="G27" s="88"/>
      <c r="H27" s="88"/>
      <c r="I27" s="88"/>
      <c r="J27" s="88"/>
      <c r="K27" s="87"/>
      <c r="L27" s="87"/>
      <c r="M27" s="87"/>
    </row>
    <row r="28" spans="1:13" x14ac:dyDescent="0.25">
      <c r="G28" s="87"/>
      <c r="H28" s="87"/>
      <c r="I28" s="87"/>
      <c r="J28" s="87"/>
      <c r="K28" s="87"/>
      <c r="L28" s="87"/>
      <c r="M28" s="87"/>
    </row>
    <row r="29" spans="1:13" x14ac:dyDescent="0.25">
      <c r="G29" s="87"/>
      <c r="H29" s="87"/>
      <c r="I29" s="87"/>
      <c r="J29" s="87"/>
      <c r="K29" s="87"/>
      <c r="L29" s="87"/>
      <c r="M29" s="87"/>
    </row>
    <row r="30" spans="1:13" x14ac:dyDescent="0.25">
      <c r="A30" s="119"/>
      <c r="B30" s="19"/>
      <c r="D30" s="135" t="s">
        <v>55</v>
      </c>
      <c r="G30" s="87"/>
      <c r="H30" s="87"/>
      <c r="I30" s="87"/>
      <c r="J30" s="87"/>
      <c r="K30" s="87"/>
      <c r="L30" s="87"/>
      <c r="M30" s="87"/>
    </row>
    <row r="31" spans="1:13" x14ac:dyDescent="0.25">
      <c r="C31" s="32" t="s">
        <v>53</v>
      </c>
      <c r="D31" s="132">
        <f>'Altre specie'!E128</f>
        <v>0.1</v>
      </c>
    </row>
  </sheetData>
  <mergeCells count="10">
    <mergeCell ref="A1:A5"/>
    <mergeCell ref="B1:B5"/>
    <mergeCell ref="C1:F1"/>
    <mergeCell ref="C2:F3"/>
    <mergeCell ref="H2:M2"/>
    <mergeCell ref="H3:M5"/>
    <mergeCell ref="C4:C5"/>
    <mergeCell ref="D4:D5"/>
    <mergeCell ref="E4:E5"/>
    <mergeCell ref="F4:F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EB1A2-F54A-4FB5-83BA-DDC15AFBA613}">
  <sheetPr>
    <tabColor rgb="FF002060"/>
  </sheetPr>
  <dimension ref="A1:P129"/>
  <sheetViews>
    <sheetView topLeftCell="B1" workbookViewId="0">
      <selection activeCell="D8" sqref="D8:E8"/>
    </sheetView>
  </sheetViews>
  <sheetFormatPr defaultRowHeight="15" x14ac:dyDescent="0.25"/>
  <cols>
    <col min="1" max="2" width="30" customWidth="1"/>
    <col min="3" max="3" width="22.85546875" customWidth="1"/>
    <col min="4" max="4" width="30" customWidth="1"/>
    <col min="5" max="5" width="17.7109375" customWidth="1"/>
    <col min="8" max="16" width="9.140625" style="93"/>
  </cols>
  <sheetData>
    <row r="1" spans="1:13" ht="36" customHeight="1" x14ac:dyDescent="0.25">
      <c r="A1" s="166" t="s">
        <v>0</v>
      </c>
      <c r="B1" s="170" t="s">
        <v>176</v>
      </c>
      <c r="C1" s="166" t="s">
        <v>25</v>
      </c>
      <c r="D1" s="184" t="s">
        <v>1</v>
      </c>
      <c r="E1" s="186"/>
    </row>
    <row r="2" spans="1:13" ht="47.25" customHeight="1" x14ac:dyDescent="0.25">
      <c r="A2" s="166"/>
      <c r="B2" s="171"/>
      <c r="C2" s="166"/>
      <c r="D2" s="184" t="s">
        <v>156</v>
      </c>
      <c r="E2" s="186"/>
      <c r="H2" s="196"/>
      <c r="I2" s="196"/>
      <c r="J2" s="196"/>
      <c r="K2" s="196"/>
      <c r="L2" s="196"/>
      <c r="M2" s="196"/>
    </row>
    <row r="3" spans="1:13" x14ac:dyDescent="0.25">
      <c r="A3" s="166"/>
      <c r="B3" s="171"/>
      <c r="C3" s="166"/>
      <c r="D3" s="203" t="str">
        <f>E129*100&amp;"% degli allevamenti aperti"</f>
        <v>100% degli allevamenti aperti</v>
      </c>
      <c r="E3" s="204"/>
      <c r="H3" s="202"/>
      <c r="I3" s="202"/>
      <c r="J3" s="202"/>
      <c r="K3" s="202"/>
      <c r="L3" s="202"/>
      <c r="M3" s="202"/>
    </row>
    <row r="4" spans="1:13" x14ac:dyDescent="0.25">
      <c r="A4" s="166"/>
      <c r="B4" s="171"/>
      <c r="C4" s="166"/>
      <c r="D4" s="193"/>
      <c r="E4" s="205"/>
      <c r="H4" s="202"/>
      <c r="I4" s="202"/>
      <c r="J4" s="202"/>
      <c r="K4" s="202"/>
      <c r="L4" s="202"/>
      <c r="M4" s="202"/>
    </row>
    <row r="5" spans="1:13" x14ac:dyDescent="0.25">
      <c r="A5" s="166"/>
      <c r="B5" s="172"/>
      <c r="C5" s="166"/>
      <c r="D5" s="191"/>
      <c r="E5" s="206"/>
      <c r="H5" s="202"/>
      <c r="I5" s="202"/>
      <c r="J5" s="202"/>
      <c r="K5" s="202"/>
      <c r="L5" s="202"/>
      <c r="M5" s="202"/>
    </row>
    <row r="6" spans="1:13" x14ac:dyDescent="0.25">
      <c r="A6" s="59" t="s">
        <v>3</v>
      </c>
      <c r="B6" s="59" t="s">
        <v>177</v>
      </c>
      <c r="C6" s="23">
        <v>0</v>
      </c>
      <c r="D6" s="200">
        <v>0</v>
      </c>
      <c r="E6" s="201"/>
      <c r="H6" s="202"/>
      <c r="I6" s="202"/>
      <c r="J6" s="202"/>
      <c r="K6" s="202"/>
      <c r="L6" s="202"/>
      <c r="M6" s="202"/>
    </row>
    <row r="7" spans="1:13" x14ac:dyDescent="0.25">
      <c r="A7" s="59" t="s">
        <v>3</v>
      </c>
      <c r="B7" s="62" t="s">
        <v>178</v>
      </c>
      <c r="C7" s="23">
        <v>0</v>
      </c>
      <c r="D7" s="200">
        <f t="shared" ref="D7:D24" si="0">C7*$E$129</f>
        <v>0</v>
      </c>
      <c r="E7" s="201"/>
      <c r="H7" s="202"/>
      <c r="I7" s="202"/>
      <c r="J7" s="202"/>
      <c r="K7" s="202"/>
      <c r="L7" s="202"/>
      <c r="M7" s="202"/>
    </row>
    <row r="8" spans="1:13" x14ac:dyDescent="0.25">
      <c r="A8" s="59" t="s">
        <v>3</v>
      </c>
      <c r="B8" s="62" t="s">
        <v>179</v>
      </c>
      <c r="C8" s="23">
        <v>1</v>
      </c>
      <c r="D8" s="200">
        <f t="shared" si="0"/>
        <v>1</v>
      </c>
      <c r="E8" s="201"/>
      <c r="H8" s="105"/>
      <c r="I8" s="105"/>
      <c r="J8" s="105"/>
      <c r="K8" s="105"/>
      <c r="L8" s="105"/>
      <c r="M8" s="105"/>
    </row>
    <row r="9" spans="1:13" x14ac:dyDescent="0.25">
      <c r="A9" s="59" t="s">
        <v>3</v>
      </c>
      <c r="B9" s="62" t="s">
        <v>180</v>
      </c>
      <c r="C9" s="23">
        <v>0</v>
      </c>
      <c r="D9" s="200">
        <f t="shared" si="0"/>
        <v>0</v>
      </c>
      <c r="E9" s="201"/>
      <c r="H9" s="105"/>
      <c r="I9" s="105"/>
      <c r="J9" s="105"/>
      <c r="K9" s="105"/>
      <c r="L9" s="105"/>
      <c r="M9" s="105"/>
    </row>
    <row r="10" spans="1:13" x14ac:dyDescent="0.25">
      <c r="A10" s="62" t="s">
        <v>4</v>
      </c>
      <c r="B10" s="62" t="s">
        <v>181</v>
      </c>
      <c r="C10" s="23">
        <v>0</v>
      </c>
      <c r="D10" s="200">
        <f t="shared" si="0"/>
        <v>0</v>
      </c>
      <c r="E10" s="201"/>
    </row>
    <row r="11" spans="1:13" x14ac:dyDescent="0.25">
      <c r="A11" s="62" t="s">
        <v>4</v>
      </c>
      <c r="B11" s="62" t="s">
        <v>182</v>
      </c>
      <c r="C11" s="23">
        <v>0</v>
      </c>
      <c r="D11" s="200">
        <f t="shared" si="0"/>
        <v>0</v>
      </c>
      <c r="E11" s="201"/>
    </row>
    <row r="12" spans="1:13" x14ac:dyDescent="0.25">
      <c r="A12" s="62" t="s">
        <v>5</v>
      </c>
      <c r="B12" s="62" t="s">
        <v>183</v>
      </c>
      <c r="C12" s="23">
        <v>0</v>
      </c>
      <c r="D12" s="200">
        <f t="shared" si="0"/>
        <v>0</v>
      </c>
      <c r="E12" s="201"/>
    </row>
    <row r="13" spans="1:13" x14ac:dyDescent="0.25">
      <c r="A13" s="62" t="s">
        <v>5</v>
      </c>
      <c r="B13" s="62" t="s">
        <v>184</v>
      </c>
      <c r="C13" s="23">
        <v>0</v>
      </c>
      <c r="D13" s="200">
        <f t="shared" si="0"/>
        <v>0</v>
      </c>
      <c r="E13" s="201"/>
    </row>
    <row r="14" spans="1:13" x14ac:dyDescent="0.25">
      <c r="A14" s="62" t="s">
        <v>5</v>
      </c>
      <c r="B14" s="62" t="s">
        <v>185</v>
      </c>
      <c r="C14" s="23">
        <v>0</v>
      </c>
      <c r="D14" s="200">
        <f t="shared" si="0"/>
        <v>0</v>
      </c>
      <c r="E14" s="201"/>
    </row>
    <row r="15" spans="1:13" x14ac:dyDescent="0.25">
      <c r="A15" s="62" t="s">
        <v>5</v>
      </c>
      <c r="B15" s="62" t="s">
        <v>186</v>
      </c>
      <c r="C15" s="23">
        <v>0</v>
      </c>
      <c r="D15" s="200">
        <f t="shared" si="0"/>
        <v>0</v>
      </c>
      <c r="E15" s="201"/>
    </row>
    <row r="16" spans="1:13" x14ac:dyDescent="0.25">
      <c r="A16" s="62" t="s">
        <v>5</v>
      </c>
      <c r="B16" s="62" t="s">
        <v>187</v>
      </c>
      <c r="C16" s="23">
        <v>0</v>
      </c>
      <c r="D16" s="200">
        <f t="shared" si="0"/>
        <v>0</v>
      </c>
      <c r="E16" s="201"/>
    </row>
    <row r="17" spans="1:5" x14ac:dyDescent="0.25">
      <c r="A17" s="62" t="s">
        <v>6</v>
      </c>
      <c r="B17" s="62" t="s">
        <v>188</v>
      </c>
      <c r="C17" s="23">
        <v>0</v>
      </c>
      <c r="D17" s="200">
        <f t="shared" si="0"/>
        <v>0</v>
      </c>
      <c r="E17" s="201"/>
    </row>
    <row r="18" spans="1:5" x14ac:dyDescent="0.25">
      <c r="A18" s="62" t="s">
        <v>6</v>
      </c>
      <c r="B18" s="62" t="s">
        <v>189</v>
      </c>
      <c r="C18" s="23">
        <v>0</v>
      </c>
      <c r="D18" s="200">
        <f t="shared" si="0"/>
        <v>0</v>
      </c>
      <c r="E18" s="201"/>
    </row>
    <row r="19" spans="1:5" x14ac:dyDescent="0.25">
      <c r="A19" s="62" t="s">
        <v>6</v>
      </c>
      <c r="B19" s="62" t="s">
        <v>190</v>
      </c>
      <c r="C19" s="23">
        <v>0</v>
      </c>
      <c r="D19" s="200">
        <f t="shared" si="0"/>
        <v>0</v>
      </c>
      <c r="E19" s="201"/>
    </row>
    <row r="20" spans="1:5" x14ac:dyDescent="0.25">
      <c r="A20" s="62" t="s">
        <v>6</v>
      </c>
      <c r="B20" s="62" t="s">
        <v>191</v>
      </c>
      <c r="C20" s="23">
        <v>0</v>
      </c>
      <c r="D20" s="200">
        <f t="shared" si="0"/>
        <v>0</v>
      </c>
      <c r="E20" s="201"/>
    </row>
    <row r="21" spans="1:5" x14ac:dyDescent="0.25">
      <c r="A21" s="62" t="s">
        <v>6</v>
      </c>
      <c r="B21" s="62" t="s">
        <v>192</v>
      </c>
      <c r="C21" s="23">
        <v>0</v>
      </c>
      <c r="D21" s="200">
        <f t="shared" si="0"/>
        <v>0</v>
      </c>
      <c r="E21" s="201"/>
    </row>
    <row r="22" spans="1:5" x14ac:dyDescent="0.25">
      <c r="A22" s="62" t="s">
        <v>6</v>
      </c>
      <c r="B22" s="62" t="s">
        <v>193</v>
      </c>
      <c r="C22" s="23">
        <v>0</v>
      </c>
      <c r="D22" s="200">
        <f t="shared" si="0"/>
        <v>0</v>
      </c>
      <c r="E22" s="201"/>
    </row>
    <row r="23" spans="1:5" x14ac:dyDescent="0.25">
      <c r="A23" s="62" t="s">
        <v>6</v>
      </c>
      <c r="B23" s="62" t="s">
        <v>194</v>
      </c>
      <c r="C23" s="23">
        <v>0</v>
      </c>
      <c r="D23" s="200">
        <f t="shared" si="0"/>
        <v>0</v>
      </c>
      <c r="E23" s="201"/>
    </row>
    <row r="24" spans="1:5" x14ac:dyDescent="0.25">
      <c r="A24" s="62" t="s">
        <v>7</v>
      </c>
      <c r="B24" s="62" t="s">
        <v>195</v>
      </c>
      <c r="C24" s="23">
        <v>0</v>
      </c>
      <c r="D24" s="200">
        <f t="shared" si="0"/>
        <v>0</v>
      </c>
      <c r="E24" s="201"/>
    </row>
    <row r="25" spans="1:5" x14ac:dyDescent="0.25">
      <c r="A25" s="62" t="s">
        <v>7</v>
      </c>
      <c r="B25" s="62" t="s">
        <v>196</v>
      </c>
      <c r="C25" s="23">
        <v>0</v>
      </c>
      <c r="D25" s="200">
        <f t="shared" ref="D25:D88" si="1">C25*$E$129</f>
        <v>0</v>
      </c>
      <c r="E25" s="201"/>
    </row>
    <row r="26" spans="1:5" x14ac:dyDescent="0.25">
      <c r="A26" s="62" t="s">
        <v>7</v>
      </c>
      <c r="B26" s="62" t="s">
        <v>197</v>
      </c>
      <c r="C26" s="23">
        <v>0</v>
      </c>
      <c r="D26" s="200">
        <f t="shared" si="1"/>
        <v>0</v>
      </c>
      <c r="E26" s="201"/>
    </row>
    <row r="27" spans="1:5" x14ac:dyDescent="0.25">
      <c r="A27" s="62" t="s">
        <v>7</v>
      </c>
      <c r="B27" s="62" t="s">
        <v>198</v>
      </c>
      <c r="C27" s="23">
        <v>0</v>
      </c>
      <c r="D27" s="200">
        <f t="shared" si="1"/>
        <v>0</v>
      </c>
      <c r="E27" s="201"/>
    </row>
    <row r="28" spans="1:5" x14ac:dyDescent="0.25">
      <c r="A28" s="62" t="s">
        <v>7</v>
      </c>
      <c r="B28" s="62" t="s">
        <v>199</v>
      </c>
      <c r="C28" s="23">
        <v>0</v>
      </c>
      <c r="D28" s="200">
        <f t="shared" si="1"/>
        <v>0</v>
      </c>
      <c r="E28" s="201"/>
    </row>
    <row r="29" spans="1:5" x14ac:dyDescent="0.25">
      <c r="A29" s="62" t="s">
        <v>7</v>
      </c>
      <c r="B29" s="62" t="s">
        <v>200</v>
      </c>
      <c r="C29" s="23">
        <v>0</v>
      </c>
      <c r="D29" s="200">
        <f t="shared" si="1"/>
        <v>0</v>
      </c>
      <c r="E29" s="201"/>
    </row>
    <row r="30" spans="1:5" x14ac:dyDescent="0.25">
      <c r="A30" s="62" t="s">
        <v>7</v>
      </c>
      <c r="B30" s="62" t="s">
        <v>201</v>
      </c>
      <c r="C30" s="23">
        <v>1</v>
      </c>
      <c r="D30" s="200">
        <f t="shared" si="1"/>
        <v>1</v>
      </c>
      <c r="E30" s="201"/>
    </row>
    <row r="31" spans="1:5" x14ac:dyDescent="0.25">
      <c r="A31" s="62" t="s">
        <v>7</v>
      </c>
      <c r="B31" s="62" t="s">
        <v>202</v>
      </c>
      <c r="C31" s="23">
        <v>1</v>
      </c>
      <c r="D31" s="200">
        <f t="shared" si="1"/>
        <v>1</v>
      </c>
      <c r="E31" s="201"/>
    </row>
    <row r="32" spans="1:5" x14ac:dyDescent="0.25">
      <c r="A32" s="62" t="s">
        <v>7</v>
      </c>
      <c r="B32" s="62" t="s">
        <v>203</v>
      </c>
      <c r="C32" s="23">
        <v>0</v>
      </c>
      <c r="D32" s="200">
        <f t="shared" si="1"/>
        <v>0</v>
      </c>
      <c r="E32" s="201"/>
    </row>
    <row r="33" spans="1:5" x14ac:dyDescent="0.25">
      <c r="A33" s="62" t="s">
        <v>7</v>
      </c>
      <c r="B33" s="62" t="s">
        <v>204</v>
      </c>
      <c r="C33" s="23">
        <v>0</v>
      </c>
      <c r="D33" s="200">
        <f t="shared" si="1"/>
        <v>0</v>
      </c>
      <c r="E33" s="201"/>
    </row>
    <row r="34" spans="1:5" x14ac:dyDescent="0.25">
      <c r="A34" s="62" t="s">
        <v>7</v>
      </c>
      <c r="B34" s="62" t="s">
        <v>205</v>
      </c>
      <c r="C34" s="23">
        <v>0</v>
      </c>
      <c r="D34" s="200">
        <f t="shared" si="1"/>
        <v>0</v>
      </c>
      <c r="E34" s="201"/>
    </row>
    <row r="35" spans="1:5" x14ac:dyDescent="0.25">
      <c r="A35" s="62" t="s">
        <v>8</v>
      </c>
      <c r="B35" s="62" t="s">
        <v>206</v>
      </c>
      <c r="C35" s="23">
        <v>0</v>
      </c>
      <c r="D35" s="200">
        <f t="shared" si="1"/>
        <v>0</v>
      </c>
      <c r="E35" s="201"/>
    </row>
    <row r="36" spans="1:5" x14ac:dyDescent="0.25">
      <c r="A36" s="62" t="s">
        <v>8</v>
      </c>
      <c r="B36" s="62" t="s">
        <v>207</v>
      </c>
      <c r="C36" s="23">
        <v>0</v>
      </c>
      <c r="D36" s="200">
        <f t="shared" si="1"/>
        <v>0</v>
      </c>
      <c r="E36" s="201"/>
    </row>
    <row r="37" spans="1:5" x14ac:dyDescent="0.25">
      <c r="A37" s="62" t="s">
        <v>8</v>
      </c>
      <c r="B37" s="62" t="s">
        <v>208</v>
      </c>
      <c r="C37" s="23">
        <v>0</v>
      </c>
      <c r="D37" s="200">
        <f t="shared" si="1"/>
        <v>0</v>
      </c>
      <c r="E37" s="201"/>
    </row>
    <row r="38" spans="1:5" x14ac:dyDescent="0.25">
      <c r="A38" s="62" t="s">
        <v>9</v>
      </c>
      <c r="B38" s="62" t="s">
        <v>209</v>
      </c>
      <c r="C38" s="23">
        <v>0</v>
      </c>
      <c r="D38" s="200">
        <f t="shared" si="1"/>
        <v>0</v>
      </c>
      <c r="E38" s="201"/>
    </row>
    <row r="39" spans="1:5" x14ac:dyDescent="0.25">
      <c r="A39" s="62" t="s">
        <v>9</v>
      </c>
      <c r="B39" s="62" t="s">
        <v>210</v>
      </c>
      <c r="C39" s="23">
        <v>0</v>
      </c>
      <c r="D39" s="200">
        <f t="shared" si="1"/>
        <v>0</v>
      </c>
      <c r="E39" s="201"/>
    </row>
    <row r="40" spans="1:5" x14ac:dyDescent="0.25">
      <c r="A40" s="62" t="s">
        <v>9</v>
      </c>
      <c r="B40" s="62" t="s">
        <v>211</v>
      </c>
      <c r="C40" s="23">
        <v>0</v>
      </c>
      <c r="D40" s="200">
        <f t="shared" si="1"/>
        <v>0</v>
      </c>
      <c r="E40" s="201"/>
    </row>
    <row r="41" spans="1:5" x14ac:dyDescent="0.25">
      <c r="A41" s="62" t="s">
        <v>9</v>
      </c>
      <c r="B41" s="62" t="s">
        <v>212</v>
      </c>
      <c r="C41" s="23">
        <v>0</v>
      </c>
      <c r="D41" s="200">
        <f t="shared" si="1"/>
        <v>0</v>
      </c>
      <c r="E41" s="201"/>
    </row>
    <row r="42" spans="1:5" x14ac:dyDescent="0.25">
      <c r="A42" s="62" t="s">
        <v>9</v>
      </c>
      <c r="B42" s="62" t="s">
        <v>213</v>
      </c>
      <c r="C42" s="23">
        <v>0</v>
      </c>
      <c r="D42" s="200">
        <f t="shared" si="1"/>
        <v>0</v>
      </c>
      <c r="E42" s="201"/>
    </row>
    <row r="43" spans="1:5" x14ac:dyDescent="0.25">
      <c r="A43" s="62" t="s">
        <v>9</v>
      </c>
      <c r="B43" s="62" t="s">
        <v>214</v>
      </c>
      <c r="C43" s="23">
        <v>0</v>
      </c>
      <c r="D43" s="200">
        <f t="shared" si="1"/>
        <v>0</v>
      </c>
      <c r="E43" s="201"/>
    </row>
    <row r="44" spans="1:5" x14ac:dyDescent="0.25">
      <c r="A44" s="62" t="s">
        <v>9</v>
      </c>
      <c r="B44" s="62" t="s">
        <v>215</v>
      </c>
      <c r="C44" s="23">
        <v>0</v>
      </c>
      <c r="D44" s="200">
        <f t="shared" si="1"/>
        <v>0</v>
      </c>
      <c r="E44" s="201"/>
    </row>
    <row r="45" spans="1:5" x14ac:dyDescent="0.25">
      <c r="A45" s="62" t="s">
        <v>9</v>
      </c>
      <c r="B45" s="62" t="s">
        <v>216</v>
      </c>
      <c r="C45" s="23">
        <v>0</v>
      </c>
      <c r="D45" s="200">
        <f t="shared" si="1"/>
        <v>0</v>
      </c>
      <c r="E45" s="201"/>
    </row>
    <row r="46" spans="1:5" x14ac:dyDescent="0.25">
      <c r="A46" s="62" t="s">
        <v>9</v>
      </c>
      <c r="B46" s="62" t="s">
        <v>217</v>
      </c>
      <c r="C46" s="23">
        <v>0</v>
      </c>
      <c r="D46" s="200">
        <f t="shared" si="1"/>
        <v>0</v>
      </c>
      <c r="E46" s="201"/>
    </row>
    <row r="47" spans="1:5" x14ac:dyDescent="0.25">
      <c r="A47" s="62" t="s">
        <v>9</v>
      </c>
      <c r="B47" s="62" t="s">
        <v>218</v>
      </c>
      <c r="C47" s="23">
        <v>0</v>
      </c>
      <c r="D47" s="200">
        <f t="shared" si="1"/>
        <v>0</v>
      </c>
      <c r="E47" s="201"/>
    </row>
    <row r="48" spans="1:5" x14ac:dyDescent="0.25">
      <c r="A48" s="62" t="s">
        <v>10</v>
      </c>
      <c r="B48" s="62" t="s">
        <v>219</v>
      </c>
      <c r="C48" s="23">
        <v>0</v>
      </c>
      <c r="D48" s="200">
        <f t="shared" si="1"/>
        <v>0</v>
      </c>
      <c r="E48" s="201"/>
    </row>
    <row r="49" spans="1:5" x14ac:dyDescent="0.25">
      <c r="A49" s="62" t="s">
        <v>10</v>
      </c>
      <c r="B49" s="62" t="s">
        <v>220</v>
      </c>
      <c r="C49" s="23">
        <v>0</v>
      </c>
      <c r="D49" s="200">
        <f t="shared" si="1"/>
        <v>0</v>
      </c>
      <c r="E49" s="201"/>
    </row>
    <row r="50" spans="1:5" x14ac:dyDescent="0.25">
      <c r="A50" s="62" t="s">
        <v>10</v>
      </c>
      <c r="B50" s="62" t="s">
        <v>221</v>
      </c>
      <c r="C50" s="23">
        <v>0</v>
      </c>
      <c r="D50" s="200">
        <f t="shared" si="1"/>
        <v>0</v>
      </c>
      <c r="E50" s="201"/>
    </row>
    <row r="51" spans="1:5" x14ac:dyDescent="0.25">
      <c r="A51" s="62" t="s">
        <v>10</v>
      </c>
      <c r="B51" s="62" t="s">
        <v>222</v>
      </c>
      <c r="C51" s="23">
        <v>0</v>
      </c>
      <c r="D51" s="200">
        <f t="shared" si="1"/>
        <v>0</v>
      </c>
      <c r="E51" s="201"/>
    </row>
    <row r="52" spans="1:5" x14ac:dyDescent="0.25">
      <c r="A52" s="62" t="s">
        <v>10</v>
      </c>
      <c r="B52" s="62" t="s">
        <v>291</v>
      </c>
      <c r="C52" s="23">
        <v>0</v>
      </c>
      <c r="D52" s="200">
        <f t="shared" si="1"/>
        <v>0</v>
      </c>
      <c r="E52" s="201"/>
    </row>
    <row r="53" spans="1:5" x14ac:dyDescent="0.25">
      <c r="A53" s="62" t="s">
        <v>11</v>
      </c>
      <c r="B53" s="62" t="s">
        <v>223</v>
      </c>
      <c r="C53" s="23">
        <v>0</v>
      </c>
      <c r="D53" s="200">
        <f t="shared" si="1"/>
        <v>0</v>
      </c>
      <c r="E53" s="201"/>
    </row>
    <row r="54" spans="1:5" x14ac:dyDescent="0.25">
      <c r="A54" s="62" t="s">
        <v>11</v>
      </c>
      <c r="B54" s="62" t="s">
        <v>224</v>
      </c>
      <c r="C54" s="23">
        <v>0</v>
      </c>
      <c r="D54" s="200">
        <f t="shared" si="1"/>
        <v>0</v>
      </c>
      <c r="E54" s="201"/>
    </row>
    <row r="55" spans="1:5" x14ac:dyDescent="0.25">
      <c r="A55" s="62" t="s">
        <v>11</v>
      </c>
      <c r="B55" s="62" t="s">
        <v>225</v>
      </c>
      <c r="C55" s="23">
        <v>0</v>
      </c>
      <c r="D55" s="200">
        <f t="shared" si="1"/>
        <v>0</v>
      </c>
      <c r="E55" s="201"/>
    </row>
    <row r="56" spans="1:5" x14ac:dyDescent="0.25">
      <c r="A56" s="62" t="s">
        <v>11</v>
      </c>
      <c r="B56" s="62" t="s">
        <v>226</v>
      </c>
      <c r="C56" s="23">
        <v>0</v>
      </c>
      <c r="D56" s="200">
        <f t="shared" si="1"/>
        <v>0</v>
      </c>
      <c r="E56" s="201"/>
    </row>
    <row r="57" spans="1:5" x14ac:dyDescent="0.25">
      <c r="A57" s="62" t="s">
        <v>11</v>
      </c>
      <c r="B57" s="62" t="s">
        <v>227</v>
      </c>
      <c r="C57" s="23">
        <v>0</v>
      </c>
      <c r="D57" s="200">
        <f t="shared" si="1"/>
        <v>0</v>
      </c>
      <c r="E57" s="201"/>
    </row>
    <row r="58" spans="1:5" x14ac:dyDescent="0.25">
      <c r="A58" s="62" t="s">
        <v>11</v>
      </c>
      <c r="B58" s="62" t="s">
        <v>228</v>
      </c>
      <c r="C58" s="23">
        <v>1</v>
      </c>
      <c r="D58" s="200">
        <f t="shared" si="1"/>
        <v>1</v>
      </c>
      <c r="E58" s="201"/>
    </row>
    <row r="59" spans="1:5" x14ac:dyDescent="0.25">
      <c r="A59" s="62" t="s">
        <v>11</v>
      </c>
      <c r="B59" s="62" t="s">
        <v>229</v>
      </c>
      <c r="C59" s="23">
        <v>1</v>
      </c>
      <c r="D59" s="200">
        <f t="shared" si="1"/>
        <v>1</v>
      </c>
      <c r="E59" s="201"/>
    </row>
    <row r="60" spans="1:5" x14ac:dyDescent="0.25">
      <c r="A60" s="62" t="s">
        <v>11</v>
      </c>
      <c r="B60" s="62" t="s">
        <v>230</v>
      </c>
      <c r="C60" s="23">
        <v>0</v>
      </c>
      <c r="D60" s="200">
        <f t="shared" si="1"/>
        <v>0</v>
      </c>
      <c r="E60" s="201"/>
    </row>
    <row r="61" spans="1:5" x14ac:dyDescent="0.25">
      <c r="A61" s="62" t="s">
        <v>12</v>
      </c>
      <c r="B61" s="62" t="s">
        <v>231</v>
      </c>
      <c r="C61" s="23">
        <v>0</v>
      </c>
      <c r="D61" s="200">
        <f t="shared" si="1"/>
        <v>0</v>
      </c>
      <c r="E61" s="201"/>
    </row>
    <row r="62" spans="1:5" x14ac:dyDescent="0.25">
      <c r="A62" s="62" t="s">
        <v>12</v>
      </c>
      <c r="B62" s="62" t="s">
        <v>232</v>
      </c>
      <c r="C62" s="23">
        <v>0</v>
      </c>
      <c r="D62" s="200">
        <f t="shared" si="1"/>
        <v>0</v>
      </c>
      <c r="E62" s="201"/>
    </row>
    <row r="63" spans="1:5" x14ac:dyDescent="0.25">
      <c r="A63" s="62" t="s">
        <v>12</v>
      </c>
      <c r="B63" s="62" t="s">
        <v>233</v>
      </c>
      <c r="C63" s="23">
        <v>0</v>
      </c>
      <c r="D63" s="200">
        <f t="shared" si="1"/>
        <v>0</v>
      </c>
      <c r="E63" s="201"/>
    </row>
    <row r="64" spans="1:5" x14ac:dyDescent="0.25">
      <c r="A64" s="62" t="s">
        <v>12</v>
      </c>
      <c r="B64" s="62" t="s">
        <v>234</v>
      </c>
      <c r="C64" s="23">
        <v>0</v>
      </c>
      <c r="D64" s="200">
        <f t="shared" si="1"/>
        <v>0</v>
      </c>
      <c r="E64" s="201"/>
    </row>
    <row r="65" spans="1:5" x14ac:dyDescent="0.25">
      <c r="A65" s="62" t="s">
        <v>12</v>
      </c>
      <c r="B65" s="62" t="s">
        <v>235</v>
      </c>
      <c r="C65" s="23">
        <v>0</v>
      </c>
      <c r="D65" s="200">
        <f t="shared" si="1"/>
        <v>0</v>
      </c>
      <c r="E65" s="201"/>
    </row>
    <row r="66" spans="1:5" x14ac:dyDescent="0.25">
      <c r="A66" s="62" t="s">
        <v>13</v>
      </c>
      <c r="B66" s="62" t="s">
        <v>236</v>
      </c>
      <c r="C66" s="23">
        <v>0</v>
      </c>
      <c r="D66" s="200">
        <f t="shared" si="1"/>
        <v>0</v>
      </c>
      <c r="E66" s="201"/>
    </row>
    <row r="67" spans="1:5" x14ac:dyDescent="0.25">
      <c r="A67" s="62" t="s">
        <v>13</v>
      </c>
      <c r="B67" s="62" t="s">
        <v>237</v>
      </c>
      <c r="C67" s="23">
        <v>0</v>
      </c>
      <c r="D67" s="200">
        <f t="shared" si="1"/>
        <v>0</v>
      </c>
      <c r="E67" s="201"/>
    </row>
    <row r="68" spans="1:5" x14ac:dyDescent="0.25">
      <c r="A68" s="62" t="s">
        <v>13</v>
      </c>
      <c r="B68" s="62" t="s">
        <v>238</v>
      </c>
      <c r="C68" s="23">
        <v>0</v>
      </c>
      <c r="D68" s="200">
        <f t="shared" si="1"/>
        <v>0</v>
      </c>
      <c r="E68" s="201"/>
    </row>
    <row r="69" spans="1:5" x14ac:dyDescent="0.25">
      <c r="A69" s="62" t="s">
        <v>13</v>
      </c>
      <c r="B69" s="62" t="s">
        <v>239</v>
      </c>
      <c r="C69" s="23">
        <v>0</v>
      </c>
      <c r="D69" s="200">
        <f t="shared" si="1"/>
        <v>0</v>
      </c>
      <c r="E69" s="201"/>
    </row>
    <row r="70" spans="1:5" x14ac:dyDescent="0.25">
      <c r="A70" s="62" t="s">
        <v>14</v>
      </c>
      <c r="B70" s="62" t="s">
        <v>293</v>
      </c>
      <c r="C70" s="23">
        <v>0</v>
      </c>
      <c r="D70" s="200">
        <f t="shared" si="1"/>
        <v>0</v>
      </c>
      <c r="E70" s="201"/>
    </row>
    <row r="71" spans="1:5" x14ac:dyDescent="0.25">
      <c r="A71" s="62" t="s">
        <v>14</v>
      </c>
      <c r="B71" s="62" t="s">
        <v>294</v>
      </c>
      <c r="C71" s="23">
        <v>0</v>
      </c>
      <c r="D71" s="200">
        <f t="shared" si="1"/>
        <v>0</v>
      </c>
      <c r="E71" s="201"/>
    </row>
    <row r="72" spans="1:5" x14ac:dyDescent="0.25">
      <c r="A72" s="62" t="s">
        <v>14</v>
      </c>
      <c r="B72" s="62" t="s">
        <v>240</v>
      </c>
      <c r="C72" s="23">
        <v>0</v>
      </c>
      <c r="D72" s="200">
        <f t="shared" si="1"/>
        <v>0</v>
      </c>
      <c r="E72" s="201"/>
    </row>
    <row r="73" spans="1:5" x14ac:dyDescent="0.25">
      <c r="A73" s="62" t="s">
        <v>14</v>
      </c>
      <c r="B73" s="62" t="s">
        <v>241</v>
      </c>
      <c r="C73" s="23">
        <v>0</v>
      </c>
      <c r="D73" s="200">
        <f t="shared" si="1"/>
        <v>0</v>
      </c>
      <c r="E73" s="201"/>
    </row>
    <row r="74" spans="1:5" x14ac:dyDescent="0.25">
      <c r="A74" s="62" t="s">
        <v>14</v>
      </c>
      <c r="B74" s="62" t="s">
        <v>242</v>
      </c>
      <c r="C74" s="23">
        <v>0</v>
      </c>
      <c r="D74" s="200">
        <f t="shared" si="1"/>
        <v>0</v>
      </c>
      <c r="E74" s="201"/>
    </row>
    <row r="75" spans="1:5" x14ac:dyDescent="0.25">
      <c r="A75" s="62" t="s">
        <v>14</v>
      </c>
      <c r="B75" s="62" t="s">
        <v>243</v>
      </c>
      <c r="C75" s="23">
        <v>0</v>
      </c>
      <c r="D75" s="200">
        <f t="shared" si="1"/>
        <v>0</v>
      </c>
      <c r="E75" s="201"/>
    </row>
    <row r="76" spans="1:5" x14ac:dyDescent="0.25">
      <c r="A76" s="62" t="s">
        <v>14</v>
      </c>
      <c r="B76" s="62" t="s">
        <v>244</v>
      </c>
      <c r="C76" s="23">
        <v>0</v>
      </c>
      <c r="D76" s="200">
        <f t="shared" si="1"/>
        <v>0</v>
      </c>
      <c r="E76" s="201"/>
    </row>
    <row r="77" spans="1:5" x14ac:dyDescent="0.25">
      <c r="A77" s="62" t="s">
        <v>14</v>
      </c>
      <c r="B77" s="62" t="s">
        <v>245</v>
      </c>
      <c r="C77" s="23">
        <v>0</v>
      </c>
      <c r="D77" s="200">
        <f t="shared" si="1"/>
        <v>0</v>
      </c>
      <c r="E77" s="201"/>
    </row>
    <row r="78" spans="1:5" x14ac:dyDescent="0.25">
      <c r="A78" s="62" t="s">
        <v>14</v>
      </c>
      <c r="B78" s="62" t="s">
        <v>246</v>
      </c>
      <c r="C78" s="23">
        <v>0</v>
      </c>
      <c r="D78" s="200">
        <f t="shared" si="1"/>
        <v>0</v>
      </c>
      <c r="E78" s="201"/>
    </row>
    <row r="79" spans="1:5" x14ac:dyDescent="0.25">
      <c r="A79" s="62" t="s">
        <v>14</v>
      </c>
      <c r="B79" s="62" t="s">
        <v>247</v>
      </c>
      <c r="C79" s="23">
        <v>0</v>
      </c>
      <c r="D79" s="200">
        <f t="shared" si="1"/>
        <v>0</v>
      </c>
      <c r="E79" s="201"/>
    </row>
    <row r="80" spans="1:5" x14ac:dyDescent="0.25">
      <c r="A80" s="62" t="s">
        <v>14</v>
      </c>
      <c r="B80" s="62" t="s">
        <v>248</v>
      </c>
      <c r="C80" s="23">
        <v>0</v>
      </c>
      <c r="D80" s="200">
        <f t="shared" si="1"/>
        <v>0</v>
      </c>
      <c r="E80" s="201"/>
    </row>
    <row r="81" spans="1:5" x14ac:dyDescent="0.25">
      <c r="A81" s="62" t="s">
        <v>14</v>
      </c>
      <c r="B81" s="62" t="s">
        <v>249</v>
      </c>
      <c r="C81" s="23">
        <v>0</v>
      </c>
      <c r="D81" s="200">
        <f t="shared" si="1"/>
        <v>0</v>
      </c>
      <c r="E81" s="201"/>
    </row>
    <row r="82" spans="1:5" x14ac:dyDescent="0.25">
      <c r="A82" s="62" t="s">
        <v>14</v>
      </c>
      <c r="B82" s="62" t="s">
        <v>250</v>
      </c>
      <c r="C82" s="23">
        <v>0</v>
      </c>
      <c r="D82" s="200">
        <f t="shared" si="1"/>
        <v>0</v>
      </c>
      <c r="E82" s="201"/>
    </row>
    <row r="83" spans="1:5" x14ac:dyDescent="0.25">
      <c r="A83" s="62" t="s">
        <v>15</v>
      </c>
      <c r="B83" s="62" t="s">
        <v>251</v>
      </c>
      <c r="C83" s="23">
        <v>0</v>
      </c>
      <c r="D83" s="200">
        <f t="shared" si="1"/>
        <v>0</v>
      </c>
      <c r="E83" s="201"/>
    </row>
    <row r="84" spans="1:5" x14ac:dyDescent="0.25">
      <c r="A84" s="62" t="s">
        <v>15</v>
      </c>
      <c r="B84" s="62" t="s">
        <v>252</v>
      </c>
      <c r="C84" s="23">
        <v>0</v>
      </c>
      <c r="D84" s="200">
        <f t="shared" si="1"/>
        <v>0</v>
      </c>
      <c r="E84" s="201"/>
    </row>
    <row r="85" spans="1:5" x14ac:dyDescent="0.25">
      <c r="A85" s="62" t="s">
        <v>15</v>
      </c>
      <c r="B85" s="62" t="s">
        <v>253</v>
      </c>
      <c r="C85" s="23">
        <v>0</v>
      </c>
      <c r="D85" s="200">
        <f t="shared" si="1"/>
        <v>0</v>
      </c>
      <c r="E85" s="201"/>
    </row>
    <row r="86" spans="1:5" x14ac:dyDescent="0.25">
      <c r="A86" s="62" t="s">
        <v>15</v>
      </c>
      <c r="B86" s="62" t="s">
        <v>254</v>
      </c>
      <c r="C86" s="23">
        <v>0</v>
      </c>
      <c r="D86" s="200">
        <f t="shared" si="1"/>
        <v>0</v>
      </c>
      <c r="E86" s="201"/>
    </row>
    <row r="87" spans="1:5" x14ac:dyDescent="0.25">
      <c r="A87" s="62" t="s">
        <v>15</v>
      </c>
      <c r="B87" s="62" t="s">
        <v>255</v>
      </c>
      <c r="C87" s="23">
        <v>0</v>
      </c>
      <c r="D87" s="200">
        <f t="shared" si="1"/>
        <v>0</v>
      </c>
      <c r="E87" s="201"/>
    </row>
    <row r="88" spans="1:5" x14ac:dyDescent="0.25">
      <c r="A88" s="62" t="s">
        <v>15</v>
      </c>
      <c r="B88" s="62" t="s">
        <v>256</v>
      </c>
      <c r="C88" s="23">
        <v>0</v>
      </c>
      <c r="D88" s="200">
        <f t="shared" si="1"/>
        <v>0</v>
      </c>
      <c r="E88" s="201"/>
    </row>
    <row r="89" spans="1:5" x14ac:dyDescent="0.25">
      <c r="A89" s="62" t="s">
        <v>16</v>
      </c>
      <c r="B89" s="62" t="s">
        <v>257</v>
      </c>
      <c r="C89" s="23">
        <v>0</v>
      </c>
      <c r="D89" s="200">
        <f t="shared" ref="D89:D122" si="2">C89*$E$129</f>
        <v>0</v>
      </c>
      <c r="E89" s="201"/>
    </row>
    <row r="90" spans="1:5" x14ac:dyDescent="0.25">
      <c r="A90" s="62" t="s">
        <v>16</v>
      </c>
      <c r="B90" s="62" t="s">
        <v>258</v>
      </c>
      <c r="C90" s="23">
        <v>0</v>
      </c>
      <c r="D90" s="200">
        <f t="shared" si="2"/>
        <v>0</v>
      </c>
      <c r="E90" s="201"/>
    </row>
    <row r="91" spans="1:5" x14ac:dyDescent="0.25">
      <c r="A91" s="62" t="s">
        <v>16</v>
      </c>
      <c r="B91" s="62" t="s">
        <v>259</v>
      </c>
      <c r="C91" s="23">
        <v>0</v>
      </c>
      <c r="D91" s="200">
        <f t="shared" si="2"/>
        <v>0</v>
      </c>
      <c r="E91" s="201"/>
    </row>
    <row r="92" spans="1:5" x14ac:dyDescent="0.25">
      <c r="A92" s="62" t="s">
        <v>16</v>
      </c>
      <c r="B92" s="62" t="s">
        <v>260</v>
      </c>
      <c r="C92" s="23">
        <v>0</v>
      </c>
      <c r="D92" s="200">
        <f t="shared" si="2"/>
        <v>0</v>
      </c>
      <c r="E92" s="201"/>
    </row>
    <row r="93" spans="1:5" x14ac:dyDescent="0.25">
      <c r="A93" s="62" t="s">
        <v>16</v>
      </c>
      <c r="B93" s="62" t="s">
        <v>261</v>
      </c>
      <c r="C93" s="23">
        <v>0</v>
      </c>
      <c r="D93" s="200">
        <f t="shared" si="2"/>
        <v>0</v>
      </c>
      <c r="E93" s="201"/>
    </row>
    <row r="94" spans="1:5" x14ac:dyDescent="0.25">
      <c r="A94" s="62" t="s">
        <v>16</v>
      </c>
      <c r="B94" s="62" t="s">
        <v>262</v>
      </c>
      <c r="C94" s="23">
        <v>0</v>
      </c>
      <c r="D94" s="200">
        <f t="shared" si="2"/>
        <v>0</v>
      </c>
      <c r="E94" s="201"/>
    </row>
    <row r="95" spans="1:5" x14ac:dyDescent="0.25">
      <c r="A95" s="62" t="s">
        <v>16</v>
      </c>
      <c r="B95" s="62" t="s">
        <v>263</v>
      </c>
      <c r="C95" s="23">
        <v>0</v>
      </c>
      <c r="D95" s="200">
        <f t="shared" si="2"/>
        <v>0</v>
      </c>
      <c r="E95" s="201"/>
    </row>
    <row r="96" spans="1:5" x14ac:dyDescent="0.25">
      <c r="A96" s="62" t="s">
        <v>16</v>
      </c>
      <c r="B96" s="62" t="s">
        <v>264</v>
      </c>
      <c r="C96" s="23">
        <v>0</v>
      </c>
      <c r="D96" s="200">
        <f t="shared" si="2"/>
        <v>0</v>
      </c>
      <c r="E96" s="201"/>
    </row>
    <row r="97" spans="1:5" x14ac:dyDescent="0.25">
      <c r="A97" s="62" t="s">
        <v>17</v>
      </c>
      <c r="B97" s="62" t="s">
        <v>265</v>
      </c>
      <c r="C97" s="23">
        <v>0</v>
      </c>
      <c r="D97" s="200">
        <f t="shared" si="2"/>
        <v>0</v>
      </c>
      <c r="E97" s="201"/>
    </row>
    <row r="98" spans="1:5" x14ac:dyDescent="0.25">
      <c r="A98" s="62" t="s">
        <v>17</v>
      </c>
      <c r="B98" s="62" t="s">
        <v>266</v>
      </c>
      <c r="C98" s="23">
        <v>0</v>
      </c>
      <c r="D98" s="200">
        <f t="shared" si="2"/>
        <v>0</v>
      </c>
      <c r="E98" s="201"/>
    </row>
    <row r="99" spans="1:5" x14ac:dyDescent="0.25">
      <c r="A99" s="62" t="s">
        <v>17</v>
      </c>
      <c r="B99" s="62" t="s">
        <v>267</v>
      </c>
      <c r="C99" s="23">
        <v>0</v>
      </c>
      <c r="D99" s="200">
        <f t="shared" si="2"/>
        <v>0</v>
      </c>
      <c r="E99" s="201"/>
    </row>
    <row r="100" spans="1:5" x14ac:dyDescent="0.25">
      <c r="A100" s="62" t="s">
        <v>17</v>
      </c>
      <c r="B100" s="62" t="s">
        <v>268</v>
      </c>
      <c r="C100" s="23">
        <v>0</v>
      </c>
      <c r="D100" s="200">
        <f t="shared" si="2"/>
        <v>0</v>
      </c>
      <c r="E100" s="201"/>
    </row>
    <row r="101" spans="1:5" x14ac:dyDescent="0.25">
      <c r="A101" s="62" t="s">
        <v>17</v>
      </c>
      <c r="B101" s="62" t="s">
        <v>269</v>
      </c>
      <c r="C101" s="23">
        <v>0</v>
      </c>
      <c r="D101" s="200">
        <f t="shared" si="2"/>
        <v>0</v>
      </c>
      <c r="E101" s="201"/>
    </row>
    <row r="102" spans="1:5" x14ac:dyDescent="0.25">
      <c r="A102" s="62" t="s">
        <v>17</v>
      </c>
      <c r="B102" s="62" t="s">
        <v>270</v>
      </c>
      <c r="C102" s="23">
        <v>0</v>
      </c>
      <c r="D102" s="200">
        <f t="shared" si="2"/>
        <v>0</v>
      </c>
      <c r="E102" s="201"/>
    </row>
    <row r="103" spans="1:5" x14ac:dyDescent="0.25">
      <c r="A103" s="62" t="s">
        <v>17</v>
      </c>
      <c r="B103" s="62" t="s">
        <v>271</v>
      </c>
      <c r="C103" s="23">
        <v>0</v>
      </c>
      <c r="D103" s="200">
        <f t="shared" si="2"/>
        <v>0</v>
      </c>
      <c r="E103" s="201"/>
    </row>
    <row r="104" spans="1:5" x14ac:dyDescent="0.25">
      <c r="A104" s="62" t="s">
        <v>17</v>
      </c>
      <c r="B104" s="62" t="s">
        <v>272</v>
      </c>
      <c r="C104" s="23">
        <v>0</v>
      </c>
      <c r="D104" s="200">
        <f t="shared" si="2"/>
        <v>0</v>
      </c>
      <c r="E104" s="201"/>
    </row>
    <row r="105" spans="1:5" x14ac:dyDescent="0.25">
      <c r="A105" s="62" t="s">
        <v>17</v>
      </c>
      <c r="B105" s="62" t="s">
        <v>273</v>
      </c>
      <c r="C105" s="23">
        <v>0</v>
      </c>
      <c r="D105" s="200">
        <f t="shared" si="2"/>
        <v>0</v>
      </c>
      <c r="E105" s="201"/>
    </row>
    <row r="106" spans="1:5" x14ac:dyDescent="0.25">
      <c r="A106" s="62" t="s">
        <v>18</v>
      </c>
      <c r="B106" s="62" t="s">
        <v>274</v>
      </c>
      <c r="C106" s="23">
        <v>0</v>
      </c>
      <c r="D106" s="200">
        <f t="shared" si="2"/>
        <v>0</v>
      </c>
      <c r="E106" s="201"/>
    </row>
    <row r="107" spans="1:5" x14ac:dyDescent="0.25">
      <c r="A107" s="62" t="s">
        <v>18</v>
      </c>
      <c r="B107" s="62" t="s">
        <v>275</v>
      </c>
      <c r="C107" s="23">
        <v>0</v>
      </c>
      <c r="D107" s="200">
        <f t="shared" si="2"/>
        <v>0</v>
      </c>
      <c r="E107" s="201"/>
    </row>
    <row r="108" spans="1:5" x14ac:dyDescent="0.25">
      <c r="A108" s="62" t="s">
        <v>18</v>
      </c>
      <c r="B108" s="62" t="s">
        <v>276</v>
      </c>
      <c r="C108" s="23">
        <v>0</v>
      </c>
      <c r="D108" s="200">
        <f t="shared" si="2"/>
        <v>0</v>
      </c>
      <c r="E108" s="201"/>
    </row>
    <row r="109" spans="1:5" x14ac:dyDescent="0.25">
      <c r="A109" s="62" t="s">
        <v>19</v>
      </c>
      <c r="B109" s="62" t="s">
        <v>277</v>
      </c>
      <c r="C109" s="23">
        <v>0</v>
      </c>
      <c r="D109" s="200">
        <f t="shared" si="2"/>
        <v>0</v>
      </c>
      <c r="E109" s="201"/>
    </row>
    <row r="110" spans="1:5" x14ac:dyDescent="0.25">
      <c r="A110" s="62" t="s">
        <v>20</v>
      </c>
      <c r="B110" s="62" t="s">
        <v>278</v>
      </c>
      <c r="C110" s="23">
        <v>0</v>
      </c>
      <c r="D110" s="200">
        <f t="shared" si="2"/>
        <v>0</v>
      </c>
      <c r="E110" s="201"/>
    </row>
    <row r="111" spans="1:5" x14ac:dyDescent="0.25">
      <c r="A111" s="62" t="s">
        <v>21</v>
      </c>
      <c r="B111" s="62" t="s">
        <v>279</v>
      </c>
      <c r="C111" s="23">
        <v>0</v>
      </c>
      <c r="D111" s="200">
        <f t="shared" si="2"/>
        <v>0</v>
      </c>
      <c r="E111" s="201"/>
    </row>
    <row r="112" spans="1:5" x14ac:dyDescent="0.25">
      <c r="A112" s="62" t="s">
        <v>21</v>
      </c>
      <c r="B112" s="62" t="s">
        <v>280</v>
      </c>
      <c r="C112" s="23">
        <v>0</v>
      </c>
      <c r="D112" s="200">
        <f t="shared" si="2"/>
        <v>0</v>
      </c>
      <c r="E112" s="201"/>
    </row>
    <row r="113" spans="1:5" x14ac:dyDescent="0.25">
      <c r="A113" s="62" t="s">
        <v>22</v>
      </c>
      <c r="B113" s="62" t="s">
        <v>281</v>
      </c>
      <c r="C113" s="23">
        <v>0</v>
      </c>
      <c r="D113" s="200">
        <f t="shared" si="2"/>
        <v>0</v>
      </c>
      <c r="E113" s="201"/>
    </row>
    <row r="114" spans="1:5" x14ac:dyDescent="0.25">
      <c r="A114" s="62" t="s">
        <v>23</v>
      </c>
      <c r="B114" s="62" t="s">
        <v>282</v>
      </c>
      <c r="C114" s="23">
        <v>0</v>
      </c>
      <c r="D114" s="200">
        <f t="shared" si="2"/>
        <v>0</v>
      </c>
      <c r="E114" s="201"/>
    </row>
    <row r="115" spans="1:5" x14ac:dyDescent="0.25">
      <c r="A115" s="62" t="s">
        <v>23</v>
      </c>
      <c r="B115" s="62" t="s">
        <v>283</v>
      </c>
      <c r="C115" s="23">
        <v>0</v>
      </c>
      <c r="D115" s="200">
        <f t="shared" si="2"/>
        <v>0</v>
      </c>
      <c r="E115" s="201"/>
    </row>
    <row r="116" spans="1:5" x14ac:dyDescent="0.25">
      <c r="A116" s="62" t="s">
        <v>23</v>
      </c>
      <c r="B116" s="62" t="s">
        <v>284</v>
      </c>
      <c r="C116" s="23">
        <v>0</v>
      </c>
      <c r="D116" s="200">
        <f t="shared" si="2"/>
        <v>0</v>
      </c>
      <c r="E116" s="201"/>
    </row>
    <row r="117" spans="1:5" x14ac:dyDescent="0.25">
      <c r="A117" s="62" t="s">
        <v>23</v>
      </c>
      <c r="B117" s="62" t="s">
        <v>285</v>
      </c>
      <c r="C117" s="23">
        <v>0</v>
      </c>
      <c r="D117" s="200">
        <f t="shared" si="2"/>
        <v>0</v>
      </c>
      <c r="E117" s="201"/>
    </row>
    <row r="118" spans="1:5" x14ac:dyDescent="0.25">
      <c r="A118" s="62" t="s">
        <v>23</v>
      </c>
      <c r="B118" s="62" t="s">
        <v>286</v>
      </c>
      <c r="C118" s="23">
        <v>0</v>
      </c>
      <c r="D118" s="200">
        <f t="shared" si="2"/>
        <v>0</v>
      </c>
      <c r="E118" s="201"/>
    </row>
    <row r="119" spans="1:5" x14ac:dyDescent="0.25">
      <c r="A119" s="62" t="s">
        <v>23</v>
      </c>
      <c r="B119" s="62" t="s">
        <v>287</v>
      </c>
      <c r="C119" s="23">
        <v>1</v>
      </c>
      <c r="D119" s="200">
        <f t="shared" si="2"/>
        <v>1</v>
      </c>
      <c r="E119" s="201"/>
    </row>
    <row r="120" spans="1:5" x14ac:dyDescent="0.25">
      <c r="A120" s="62" t="s">
        <v>23</v>
      </c>
      <c r="B120" s="62" t="s">
        <v>288</v>
      </c>
      <c r="C120" s="23">
        <v>0</v>
      </c>
      <c r="D120" s="200">
        <f t="shared" si="2"/>
        <v>0</v>
      </c>
      <c r="E120" s="201"/>
    </row>
    <row r="121" spans="1:5" x14ac:dyDescent="0.25">
      <c r="A121" s="62" t="s">
        <v>23</v>
      </c>
      <c r="B121" s="62" t="s">
        <v>289</v>
      </c>
      <c r="C121" s="23">
        <v>0</v>
      </c>
      <c r="D121" s="200">
        <f t="shared" si="2"/>
        <v>0</v>
      </c>
      <c r="E121" s="201"/>
    </row>
    <row r="122" spans="1:5" x14ac:dyDescent="0.25">
      <c r="A122" s="62" t="s">
        <v>23</v>
      </c>
      <c r="B122" s="62" t="s">
        <v>290</v>
      </c>
      <c r="C122" s="23">
        <v>0</v>
      </c>
      <c r="D122" s="200">
        <f t="shared" si="2"/>
        <v>0</v>
      </c>
      <c r="E122" s="201"/>
    </row>
    <row r="123" spans="1:5" x14ac:dyDescent="0.25">
      <c r="A123" s="129"/>
      <c r="B123" s="129"/>
      <c r="C123" s="58"/>
      <c r="D123" s="58"/>
      <c r="E123" s="58"/>
    </row>
    <row r="124" spans="1:5" x14ac:dyDescent="0.25">
      <c r="A124" s="129"/>
      <c r="B124" s="129"/>
      <c r="C124" s="58"/>
      <c r="D124" s="58"/>
      <c r="E124" s="58"/>
    </row>
    <row r="125" spans="1:5" x14ac:dyDescent="0.25">
      <c r="A125" s="129"/>
      <c r="B125" s="129"/>
      <c r="C125" s="58"/>
      <c r="D125" s="58"/>
      <c r="E125" s="58"/>
    </row>
    <row r="126" spans="1:5" x14ac:dyDescent="0.25">
      <c r="A126" s="129"/>
      <c r="B126" s="129"/>
      <c r="C126" s="58"/>
      <c r="D126" s="58"/>
      <c r="E126" s="58"/>
    </row>
    <row r="128" spans="1:5" x14ac:dyDescent="0.25">
      <c r="E128" s="33" t="s">
        <v>55</v>
      </c>
    </row>
    <row r="129" spans="1:5" ht="30" x14ac:dyDescent="0.25">
      <c r="A129" s="35" t="s">
        <v>54</v>
      </c>
      <c r="B129" s="119"/>
      <c r="C129" s="19"/>
      <c r="D129" s="32" t="s">
        <v>53</v>
      </c>
      <c r="E129" s="31">
        <v>1</v>
      </c>
    </row>
  </sheetData>
  <mergeCells count="125">
    <mergeCell ref="D8:E8"/>
    <mergeCell ref="D9:E9"/>
    <mergeCell ref="D10:E10"/>
    <mergeCell ref="D11:E11"/>
    <mergeCell ref="D12:E12"/>
    <mergeCell ref="H2:M2"/>
    <mergeCell ref="H3:M7"/>
    <mergeCell ref="A1:A5"/>
    <mergeCell ref="C1:C5"/>
    <mergeCell ref="D1:E1"/>
    <mergeCell ref="D2:E2"/>
    <mergeCell ref="D3:E5"/>
    <mergeCell ref="D6:E6"/>
    <mergeCell ref="D7:E7"/>
    <mergeCell ref="B1:B5"/>
    <mergeCell ref="D18:E18"/>
    <mergeCell ref="D19:E19"/>
    <mergeCell ref="D20:E20"/>
    <mergeCell ref="D21:E21"/>
    <mergeCell ref="D22:E22"/>
    <mergeCell ref="D13:E13"/>
    <mergeCell ref="D14:E14"/>
    <mergeCell ref="D15:E15"/>
    <mergeCell ref="D16:E16"/>
    <mergeCell ref="D17:E17"/>
    <mergeCell ref="D28:E28"/>
    <mergeCell ref="D29:E29"/>
    <mergeCell ref="D30:E30"/>
    <mergeCell ref="D31:E31"/>
    <mergeCell ref="D32:E32"/>
    <mergeCell ref="D23:E23"/>
    <mergeCell ref="D24:E24"/>
    <mergeCell ref="D25:E25"/>
    <mergeCell ref="D26:E26"/>
    <mergeCell ref="D27:E27"/>
    <mergeCell ref="D38:E38"/>
    <mergeCell ref="D39:E39"/>
    <mergeCell ref="D40:E40"/>
    <mergeCell ref="D41:E41"/>
    <mergeCell ref="D42:E42"/>
    <mergeCell ref="D33:E33"/>
    <mergeCell ref="D34:E34"/>
    <mergeCell ref="D35:E35"/>
    <mergeCell ref="D36:E36"/>
    <mergeCell ref="D37:E37"/>
    <mergeCell ref="D48:E48"/>
    <mergeCell ref="D49:E49"/>
    <mergeCell ref="D50:E50"/>
    <mergeCell ref="D51:E51"/>
    <mergeCell ref="D52:E52"/>
    <mergeCell ref="D43:E43"/>
    <mergeCell ref="D44:E44"/>
    <mergeCell ref="D45:E45"/>
    <mergeCell ref="D46:E46"/>
    <mergeCell ref="D47:E47"/>
    <mergeCell ref="D58:E58"/>
    <mergeCell ref="D59:E59"/>
    <mergeCell ref="D60:E60"/>
    <mergeCell ref="D61:E61"/>
    <mergeCell ref="D62:E62"/>
    <mergeCell ref="D53:E53"/>
    <mergeCell ref="D54:E54"/>
    <mergeCell ref="D55:E55"/>
    <mergeCell ref="D56:E56"/>
    <mergeCell ref="D57:E57"/>
    <mergeCell ref="D68:E68"/>
    <mergeCell ref="D69:E69"/>
    <mergeCell ref="D70:E70"/>
    <mergeCell ref="D71:E71"/>
    <mergeCell ref="D72:E72"/>
    <mergeCell ref="D63:E63"/>
    <mergeCell ref="D64:E64"/>
    <mergeCell ref="D65:E65"/>
    <mergeCell ref="D66:E66"/>
    <mergeCell ref="D67:E67"/>
    <mergeCell ref="D78:E78"/>
    <mergeCell ref="D79:E79"/>
    <mergeCell ref="D80:E80"/>
    <mergeCell ref="D81:E81"/>
    <mergeCell ref="D82:E82"/>
    <mergeCell ref="D73:E73"/>
    <mergeCell ref="D74:E74"/>
    <mergeCell ref="D75:E75"/>
    <mergeCell ref="D76:E76"/>
    <mergeCell ref="D77:E77"/>
    <mergeCell ref="D88:E88"/>
    <mergeCell ref="D89:E89"/>
    <mergeCell ref="D90:E90"/>
    <mergeCell ref="D91:E91"/>
    <mergeCell ref="D92:E92"/>
    <mergeCell ref="D83:E83"/>
    <mergeCell ref="D84:E84"/>
    <mergeCell ref="D85:E85"/>
    <mergeCell ref="D86:E86"/>
    <mergeCell ref="D87:E87"/>
    <mergeCell ref="D98:E98"/>
    <mergeCell ref="D99:E99"/>
    <mergeCell ref="D100:E100"/>
    <mergeCell ref="D101:E101"/>
    <mergeCell ref="D102:E102"/>
    <mergeCell ref="D93:E93"/>
    <mergeCell ref="D94:E94"/>
    <mergeCell ref="D95:E95"/>
    <mergeCell ref="D96:E96"/>
    <mergeCell ref="D97:E97"/>
    <mergeCell ref="D108:E108"/>
    <mergeCell ref="D109:E109"/>
    <mergeCell ref="D110:E110"/>
    <mergeCell ref="D111:E111"/>
    <mergeCell ref="D112:E112"/>
    <mergeCell ref="D103:E103"/>
    <mergeCell ref="D104:E104"/>
    <mergeCell ref="D105:E105"/>
    <mergeCell ref="D106:E106"/>
    <mergeCell ref="D107:E107"/>
    <mergeCell ref="D118:E118"/>
    <mergeCell ref="D119:E119"/>
    <mergeCell ref="D120:E120"/>
    <mergeCell ref="D121:E121"/>
    <mergeCell ref="D122:E122"/>
    <mergeCell ref="D113:E113"/>
    <mergeCell ref="D114:E114"/>
    <mergeCell ref="D115:E115"/>
    <mergeCell ref="D116:E116"/>
    <mergeCell ref="D117:E117"/>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E774-BA75-4950-A521-BAD889F42C4D}">
  <sheetPr>
    <tabColor rgb="FF002060"/>
  </sheetPr>
  <dimension ref="A1:D30"/>
  <sheetViews>
    <sheetView workbookViewId="0">
      <selection activeCell="D30" sqref="D30"/>
    </sheetView>
  </sheetViews>
  <sheetFormatPr defaultRowHeight="15" x14ac:dyDescent="0.25"/>
  <cols>
    <col min="1" max="1" width="30" customWidth="1"/>
    <col min="2" max="2" width="22.85546875" customWidth="1"/>
    <col min="3" max="3" width="30" customWidth="1"/>
    <col min="4" max="4" width="17.7109375" customWidth="1"/>
  </cols>
  <sheetData>
    <row r="1" spans="1:4" x14ac:dyDescent="0.25">
      <c r="A1" s="166" t="s">
        <v>0</v>
      </c>
      <c r="B1" s="166" t="s">
        <v>25</v>
      </c>
      <c r="C1" s="184" t="s">
        <v>1</v>
      </c>
      <c r="D1" s="186"/>
    </row>
    <row r="2" spans="1:4" x14ac:dyDescent="0.25">
      <c r="A2" s="166"/>
      <c r="B2" s="166"/>
      <c r="C2" s="184" t="s">
        <v>156</v>
      </c>
      <c r="D2" s="186"/>
    </row>
    <row r="3" spans="1:4" x14ac:dyDescent="0.25">
      <c r="A3" s="166"/>
      <c r="B3" s="166"/>
      <c r="C3" s="203" t="str">
        <f>D30*100&amp;"% degli allevamenti aperti"</f>
        <v>100% degli allevamenti aperti</v>
      </c>
      <c r="D3" s="204"/>
    </row>
    <row r="4" spans="1:4" x14ac:dyDescent="0.25">
      <c r="A4" s="166"/>
      <c r="B4" s="166"/>
      <c r="C4" s="193"/>
      <c r="D4" s="205"/>
    </row>
    <row r="5" spans="1:4" x14ac:dyDescent="0.25">
      <c r="A5" s="166"/>
      <c r="B5" s="166"/>
      <c r="C5" s="191"/>
      <c r="D5" s="206"/>
    </row>
    <row r="6" spans="1:4" x14ac:dyDescent="0.25">
      <c r="A6" s="22" t="s">
        <v>3</v>
      </c>
      <c r="B6" s="23">
        <f>SUMIFS('Animali da pelliccia'!C:C,'Animali da pelliccia'!$A:$A,'Animali da pelliccia REG'!$A6)</f>
        <v>1</v>
      </c>
      <c r="C6" s="200">
        <f>SUMIFS('Animali da pelliccia'!D:D,'Animali da pelliccia'!$A:$A,'Animali da pelliccia REG'!$A6)</f>
        <v>1</v>
      </c>
      <c r="D6" s="201"/>
    </row>
    <row r="7" spans="1:4" x14ac:dyDescent="0.25">
      <c r="A7" s="22" t="s">
        <v>4</v>
      </c>
      <c r="B7" s="23">
        <f>SUMIFS('Animali da pelliccia'!C:C,'Animali da pelliccia'!$A:$A,'Animali da pelliccia REG'!$A7)</f>
        <v>0</v>
      </c>
      <c r="C7" s="200">
        <f>SUMIFS('Animali da pelliccia'!D:D,'Animali da pelliccia'!$A:$A,'Animali da pelliccia REG'!$A7)</f>
        <v>0</v>
      </c>
      <c r="D7" s="201"/>
    </row>
    <row r="8" spans="1:4" x14ac:dyDescent="0.25">
      <c r="A8" s="22" t="s">
        <v>5</v>
      </c>
      <c r="B8" s="23">
        <f>SUMIFS('Animali da pelliccia'!C:C,'Animali da pelliccia'!$A:$A,'Animali da pelliccia REG'!$A8)</f>
        <v>0</v>
      </c>
      <c r="C8" s="200">
        <f>SUMIFS('Animali da pelliccia'!D:D,'Animali da pelliccia'!$A:$A,'Animali da pelliccia REG'!$A8)</f>
        <v>0</v>
      </c>
      <c r="D8" s="201"/>
    </row>
    <row r="9" spans="1:4" x14ac:dyDescent="0.25">
      <c r="A9" s="22" t="s">
        <v>6</v>
      </c>
      <c r="B9" s="23">
        <f>SUMIFS('Animali da pelliccia'!C:C,'Animali da pelliccia'!$A:$A,'Animali da pelliccia REG'!$A9)</f>
        <v>0</v>
      </c>
      <c r="C9" s="200">
        <f>SUMIFS('Animali da pelliccia'!D:D,'Animali da pelliccia'!$A:$A,'Animali da pelliccia REG'!$A9)</f>
        <v>0</v>
      </c>
      <c r="D9" s="201"/>
    </row>
    <row r="10" spans="1:4" x14ac:dyDescent="0.25">
      <c r="A10" s="22" t="s">
        <v>7</v>
      </c>
      <c r="B10" s="23">
        <f>SUMIFS('Animali da pelliccia'!C:C,'Animali da pelliccia'!$A:$A,'Animali da pelliccia REG'!$A10)</f>
        <v>2</v>
      </c>
      <c r="C10" s="200">
        <f>SUMIFS('Animali da pelliccia'!D:D,'Animali da pelliccia'!$A:$A,'Animali da pelliccia REG'!$A10)</f>
        <v>2</v>
      </c>
      <c r="D10" s="201"/>
    </row>
    <row r="11" spans="1:4" x14ac:dyDescent="0.25">
      <c r="A11" s="22" t="s">
        <v>8</v>
      </c>
      <c r="B11" s="23">
        <f>SUMIFS('Animali da pelliccia'!C:C,'Animali da pelliccia'!$A:$A,'Animali da pelliccia REG'!$A11)</f>
        <v>0</v>
      </c>
      <c r="C11" s="200">
        <f>SUMIFS('Animali da pelliccia'!D:D,'Animali da pelliccia'!$A:$A,'Animali da pelliccia REG'!$A11)</f>
        <v>0</v>
      </c>
      <c r="D11" s="201"/>
    </row>
    <row r="12" spans="1:4" x14ac:dyDescent="0.25">
      <c r="A12" s="22" t="s">
        <v>9</v>
      </c>
      <c r="B12" s="23">
        <f>SUMIFS('Animali da pelliccia'!C:C,'Animali da pelliccia'!$A:$A,'Animali da pelliccia REG'!$A12)</f>
        <v>0</v>
      </c>
      <c r="C12" s="200">
        <f>SUMIFS('Animali da pelliccia'!D:D,'Animali da pelliccia'!$A:$A,'Animali da pelliccia REG'!$A12)</f>
        <v>0</v>
      </c>
      <c r="D12" s="201"/>
    </row>
    <row r="13" spans="1:4" x14ac:dyDescent="0.25">
      <c r="A13" s="22" t="s">
        <v>10</v>
      </c>
      <c r="B13" s="23">
        <f>SUMIFS('Animali da pelliccia'!C:C,'Animali da pelliccia'!$A:$A,'Animali da pelliccia REG'!$A13)</f>
        <v>0</v>
      </c>
      <c r="C13" s="200">
        <f>SUMIFS('Animali da pelliccia'!D:D,'Animali da pelliccia'!$A:$A,'Animali da pelliccia REG'!$A13)</f>
        <v>0</v>
      </c>
      <c r="D13" s="201"/>
    </row>
    <row r="14" spans="1:4" x14ac:dyDescent="0.25">
      <c r="A14" s="22" t="s">
        <v>11</v>
      </c>
      <c r="B14" s="23">
        <f>SUMIFS('Animali da pelliccia'!C:C,'Animali da pelliccia'!$A:$A,'Animali da pelliccia REG'!$A14)</f>
        <v>2</v>
      </c>
      <c r="C14" s="200">
        <f>SUMIFS('Animali da pelliccia'!D:D,'Animali da pelliccia'!$A:$A,'Animali da pelliccia REG'!$A14)</f>
        <v>2</v>
      </c>
      <c r="D14" s="201"/>
    </row>
    <row r="15" spans="1:4" x14ac:dyDescent="0.25">
      <c r="A15" s="22" t="s">
        <v>12</v>
      </c>
      <c r="B15" s="23">
        <f>SUMIFS('Animali da pelliccia'!C:C,'Animali da pelliccia'!$A:$A,'Animali da pelliccia REG'!$A15)</f>
        <v>0</v>
      </c>
      <c r="C15" s="200">
        <f>SUMIFS('Animali da pelliccia'!D:D,'Animali da pelliccia'!$A:$A,'Animali da pelliccia REG'!$A15)</f>
        <v>0</v>
      </c>
      <c r="D15" s="201"/>
    </row>
    <row r="16" spans="1:4" x14ac:dyDescent="0.25">
      <c r="A16" s="22" t="s">
        <v>13</v>
      </c>
      <c r="B16" s="23">
        <f>SUMIFS('Animali da pelliccia'!C:C,'Animali da pelliccia'!$A:$A,'Animali da pelliccia REG'!$A16)</f>
        <v>0</v>
      </c>
      <c r="C16" s="200">
        <f>SUMIFS('Animali da pelliccia'!D:D,'Animali da pelliccia'!$A:$A,'Animali da pelliccia REG'!$A16)</f>
        <v>0</v>
      </c>
      <c r="D16" s="201"/>
    </row>
    <row r="17" spans="1:4" x14ac:dyDescent="0.25">
      <c r="A17" s="22" t="s">
        <v>14</v>
      </c>
      <c r="B17" s="23">
        <f>SUMIFS('Animali da pelliccia'!C:C,'Animali da pelliccia'!$A:$A,'Animali da pelliccia REG'!$A17)</f>
        <v>0</v>
      </c>
      <c r="C17" s="200">
        <f>SUMIFS('Animali da pelliccia'!D:D,'Animali da pelliccia'!$A:$A,'Animali da pelliccia REG'!$A17)</f>
        <v>0</v>
      </c>
      <c r="D17" s="201"/>
    </row>
    <row r="18" spans="1:4" x14ac:dyDescent="0.25">
      <c r="A18" s="22" t="s">
        <v>15</v>
      </c>
      <c r="B18" s="23">
        <f>SUMIFS('Animali da pelliccia'!C:C,'Animali da pelliccia'!$A:$A,'Animali da pelliccia REG'!$A18)</f>
        <v>0</v>
      </c>
      <c r="C18" s="200">
        <f>SUMIFS('Animali da pelliccia'!D:D,'Animali da pelliccia'!$A:$A,'Animali da pelliccia REG'!$A18)</f>
        <v>0</v>
      </c>
      <c r="D18" s="201"/>
    </row>
    <row r="19" spans="1:4" x14ac:dyDescent="0.25">
      <c r="A19" s="22" t="s">
        <v>16</v>
      </c>
      <c r="B19" s="23">
        <f>SUMIFS('Animali da pelliccia'!C:C,'Animali da pelliccia'!$A:$A,'Animali da pelliccia REG'!$A19)</f>
        <v>0</v>
      </c>
      <c r="C19" s="200">
        <f>SUMIFS('Animali da pelliccia'!D:D,'Animali da pelliccia'!$A:$A,'Animali da pelliccia REG'!$A19)</f>
        <v>0</v>
      </c>
      <c r="D19" s="201"/>
    </row>
    <row r="20" spans="1:4" x14ac:dyDescent="0.25">
      <c r="A20" s="22" t="s">
        <v>17</v>
      </c>
      <c r="B20" s="23">
        <f>SUMIFS('Animali da pelliccia'!C:C,'Animali da pelliccia'!$A:$A,'Animali da pelliccia REG'!$A20)</f>
        <v>0</v>
      </c>
      <c r="C20" s="200">
        <f>SUMIFS('Animali da pelliccia'!D:D,'Animali da pelliccia'!$A:$A,'Animali da pelliccia REG'!$A20)</f>
        <v>0</v>
      </c>
      <c r="D20" s="201"/>
    </row>
    <row r="21" spans="1:4" x14ac:dyDescent="0.25">
      <c r="A21" s="22" t="s">
        <v>18</v>
      </c>
      <c r="B21" s="23">
        <f>SUMIFS('Animali da pelliccia'!C:C,'Animali da pelliccia'!$A:$A,'Animali da pelliccia REG'!$A21)</f>
        <v>0</v>
      </c>
      <c r="C21" s="200">
        <f>SUMIFS('Animali da pelliccia'!D:D,'Animali da pelliccia'!$A:$A,'Animali da pelliccia REG'!$A21)</f>
        <v>0</v>
      </c>
      <c r="D21" s="201"/>
    </row>
    <row r="22" spans="1:4" x14ac:dyDescent="0.25">
      <c r="A22" s="22" t="s">
        <v>19</v>
      </c>
      <c r="B22" s="23">
        <f>SUMIFS('Animali da pelliccia'!C:C,'Animali da pelliccia'!$A:$A,'Animali da pelliccia REG'!$A22)</f>
        <v>0</v>
      </c>
      <c r="C22" s="200">
        <f>SUMIFS('Animali da pelliccia'!D:D,'Animali da pelliccia'!$A:$A,'Animali da pelliccia REG'!$A22)</f>
        <v>0</v>
      </c>
      <c r="D22" s="201"/>
    </row>
    <row r="23" spans="1:4" x14ac:dyDescent="0.25">
      <c r="A23" s="22" t="s">
        <v>20</v>
      </c>
      <c r="B23" s="23">
        <f>SUMIFS('Animali da pelliccia'!C:C,'Animali da pelliccia'!$A:$A,'Animali da pelliccia REG'!$A23)</f>
        <v>0</v>
      </c>
      <c r="C23" s="200">
        <f>SUMIFS('Animali da pelliccia'!D:D,'Animali da pelliccia'!$A:$A,'Animali da pelliccia REG'!$A23)</f>
        <v>0</v>
      </c>
      <c r="D23" s="201"/>
    </row>
    <row r="24" spans="1:4" x14ac:dyDescent="0.25">
      <c r="A24" s="22" t="s">
        <v>21</v>
      </c>
      <c r="B24" s="23">
        <f>SUMIFS('Animali da pelliccia'!C:C,'Animali da pelliccia'!$A:$A,'Animali da pelliccia REG'!$A24)</f>
        <v>0</v>
      </c>
      <c r="C24" s="200">
        <f>SUMIFS('Animali da pelliccia'!D:D,'Animali da pelliccia'!$A:$A,'Animali da pelliccia REG'!$A24)</f>
        <v>0</v>
      </c>
      <c r="D24" s="201"/>
    </row>
    <row r="25" spans="1:4" x14ac:dyDescent="0.25">
      <c r="A25" s="22" t="s">
        <v>22</v>
      </c>
      <c r="B25" s="23">
        <f>SUMIFS('Animali da pelliccia'!C:C,'Animali da pelliccia'!$A:$A,'Animali da pelliccia REG'!$A25)</f>
        <v>0</v>
      </c>
      <c r="C25" s="200">
        <f>SUMIFS('Animali da pelliccia'!D:D,'Animali da pelliccia'!$A:$A,'Animali da pelliccia REG'!$A25)</f>
        <v>0</v>
      </c>
      <c r="D25" s="201"/>
    </row>
    <row r="26" spans="1:4" x14ac:dyDescent="0.25">
      <c r="A26" s="22" t="s">
        <v>23</v>
      </c>
      <c r="B26" s="23">
        <f>SUMIFS('Animali da pelliccia'!C:C,'Animali da pelliccia'!$A:$A,'Animali da pelliccia REG'!$A26)</f>
        <v>1</v>
      </c>
      <c r="C26" s="200">
        <f>SUMIFS('Animali da pelliccia'!D:D,'Animali da pelliccia'!$A:$A,'Animali da pelliccia REG'!$A26)</f>
        <v>1</v>
      </c>
      <c r="D26" s="201"/>
    </row>
    <row r="27" spans="1:4" x14ac:dyDescent="0.25">
      <c r="A27" s="22" t="s">
        <v>24</v>
      </c>
      <c r="B27" s="24">
        <f>SUM(B6:B26)</f>
        <v>6</v>
      </c>
      <c r="C27" s="207">
        <f>SUM(C6:C26)</f>
        <v>6</v>
      </c>
      <c r="D27" s="208"/>
    </row>
    <row r="29" spans="1:4" x14ac:dyDescent="0.25">
      <c r="D29" s="135" t="s">
        <v>55</v>
      </c>
    </row>
    <row r="30" spans="1:4" x14ac:dyDescent="0.25">
      <c r="A30" s="119"/>
      <c r="B30" s="19"/>
      <c r="C30" s="32" t="s">
        <v>53</v>
      </c>
      <c r="D30" s="132">
        <f>'Animali da pelliccia'!E129</f>
        <v>1</v>
      </c>
    </row>
  </sheetData>
  <mergeCells count="27">
    <mergeCell ref="C6:D6"/>
    <mergeCell ref="A1:A5"/>
    <mergeCell ref="B1:B5"/>
    <mergeCell ref="C1:D1"/>
    <mergeCell ref="C2:D2"/>
    <mergeCell ref="C3:D5"/>
    <mergeCell ref="C18:D18"/>
    <mergeCell ref="C7:D7"/>
    <mergeCell ref="C8:D8"/>
    <mergeCell ref="C9:D9"/>
    <mergeCell ref="C10:D10"/>
    <mergeCell ref="C11:D11"/>
    <mergeCell ref="C12:D12"/>
    <mergeCell ref="C13:D13"/>
    <mergeCell ref="C14:D14"/>
    <mergeCell ref="C15:D15"/>
    <mergeCell ref="C16:D16"/>
    <mergeCell ref="C17:D17"/>
    <mergeCell ref="C25:D25"/>
    <mergeCell ref="C26:D26"/>
    <mergeCell ref="C27:D27"/>
    <mergeCell ref="C19:D19"/>
    <mergeCell ref="C20:D20"/>
    <mergeCell ref="C21:D21"/>
    <mergeCell ref="C22:D22"/>
    <mergeCell ref="C23:D23"/>
    <mergeCell ref="C24:D2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4A08-82AB-40F3-8351-6EB47AEE8D5B}">
  <sheetPr>
    <tabColor rgb="FF00B050"/>
    <pageSetUpPr fitToPage="1"/>
  </sheetPr>
  <dimension ref="A1:BI25"/>
  <sheetViews>
    <sheetView tabSelected="1" workbookViewId="0">
      <selection activeCell="I28" sqref="I28"/>
    </sheetView>
  </sheetViews>
  <sheetFormatPr defaultRowHeight="15" x14ac:dyDescent="0.25"/>
  <cols>
    <col min="1" max="1" width="12.85546875" style="15" customWidth="1"/>
    <col min="6" max="6" width="10.5703125" customWidth="1"/>
    <col min="21" max="21" width="9.7109375" bestFit="1" customWidth="1"/>
    <col min="24" max="28" width="4.28515625" style="7" customWidth="1"/>
    <col min="29" max="30" width="8.85546875" style="7" customWidth="1"/>
    <col min="31" max="31" width="9" style="7" customWidth="1"/>
    <col min="32" max="32" width="10.5703125" style="7" customWidth="1"/>
    <col min="33" max="40" width="4.28515625" style="7" customWidth="1"/>
    <col min="47" max="47" width="6.28515625" customWidth="1"/>
    <col min="51" max="53" width="16.28515625" customWidth="1"/>
    <col min="54" max="55" width="17.140625" customWidth="1"/>
    <col min="56" max="57" width="14" customWidth="1"/>
    <col min="58" max="59" width="16" customWidth="1"/>
    <col min="60" max="61" width="13.5703125" customWidth="1"/>
  </cols>
  <sheetData>
    <row r="1" spans="1:61" s="39" customFormat="1" ht="26.25" customHeight="1" x14ac:dyDescent="0.4">
      <c r="A1" s="37" t="s">
        <v>50</v>
      </c>
      <c r="B1" s="209">
        <v>2022</v>
      </c>
      <c r="C1" s="209"/>
      <c r="D1" s="209"/>
      <c r="E1" s="209"/>
      <c r="F1" s="209"/>
      <c r="G1" s="209"/>
      <c r="H1" s="209"/>
      <c r="I1" s="209"/>
      <c r="J1" s="209"/>
      <c r="K1" s="209"/>
      <c r="L1" s="209"/>
      <c r="M1" s="209"/>
      <c r="N1" s="209"/>
      <c r="O1" s="209"/>
      <c r="P1" s="209"/>
      <c r="Q1" s="209"/>
      <c r="R1" s="209"/>
      <c r="S1" s="209"/>
      <c r="T1" s="209"/>
      <c r="U1" s="209"/>
      <c r="V1" s="209"/>
      <c r="W1" s="209"/>
      <c r="X1" s="38"/>
      <c r="Y1" s="38"/>
      <c r="Z1" s="38"/>
      <c r="AA1" s="38"/>
      <c r="AB1" s="38"/>
      <c r="AC1" s="209">
        <v>2021</v>
      </c>
      <c r="AD1" s="209"/>
      <c r="AE1" s="210" t="s">
        <v>173</v>
      </c>
      <c r="AF1" s="212" t="s">
        <v>174</v>
      </c>
      <c r="AG1" s="38"/>
      <c r="AH1" s="38"/>
      <c r="AI1" s="38"/>
      <c r="AJ1" s="38"/>
      <c r="AK1" s="38"/>
      <c r="AL1" s="38"/>
      <c r="AM1" s="38"/>
      <c r="AN1" s="38"/>
      <c r="AO1" s="209" t="s">
        <v>87</v>
      </c>
      <c r="AP1" s="209"/>
      <c r="AQ1" s="209"/>
      <c r="AR1" s="209"/>
      <c r="AS1" s="209"/>
      <c r="AT1" s="209"/>
      <c r="AU1"/>
      <c r="AV1" s="210" t="s">
        <v>166</v>
      </c>
      <c r="AW1" s="212" t="s">
        <v>167</v>
      </c>
      <c r="AX1"/>
      <c r="AY1" s="209">
        <v>2020</v>
      </c>
      <c r="AZ1" s="209"/>
      <c r="BA1"/>
      <c r="BB1" s="214">
        <v>2019</v>
      </c>
      <c r="BC1" s="215"/>
      <c r="BD1" s="215"/>
      <c r="BE1" s="216"/>
      <c r="BF1" s="214">
        <v>2018</v>
      </c>
      <c r="BG1" s="215"/>
      <c r="BH1" s="215"/>
      <c r="BI1" s="216"/>
    </row>
    <row r="2" spans="1:61" ht="90" customHeight="1" x14ac:dyDescent="0.25">
      <c r="A2" s="21" t="s">
        <v>51</v>
      </c>
      <c r="B2" s="101" t="s">
        <v>42</v>
      </c>
      <c r="C2" s="84" t="s">
        <v>26</v>
      </c>
      <c r="D2" s="84" t="s">
        <v>27</v>
      </c>
      <c r="E2" s="84" t="s">
        <v>28</v>
      </c>
      <c r="F2" s="84" t="s">
        <v>29</v>
      </c>
      <c r="G2" s="84" t="s">
        <v>30</v>
      </c>
      <c r="H2" s="84" t="s">
        <v>31</v>
      </c>
      <c r="I2" s="84" t="s">
        <v>322</v>
      </c>
      <c r="J2" s="84" t="s">
        <v>33</v>
      </c>
      <c r="K2" s="84" t="s">
        <v>34</v>
      </c>
      <c r="L2" s="84" t="s">
        <v>64</v>
      </c>
      <c r="M2" s="84" t="s">
        <v>35</v>
      </c>
      <c r="N2" s="84" t="s">
        <v>36</v>
      </c>
      <c r="O2" s="84" t="s">
        <v>37</v>
      </c>
      <c r="P2" s="84" t="s">
        <v>38</v>
      </c>
      <c r="Q2" s="84" t="s">
        <v>39</v>
      </c>
      <c r="R2" s="84" t="s">
        <v>40</v>
      </c>
      <c r="S2" s="84" t="s">
        <v>41</v>
      </c>
      <c r="T2" s="84" t="s">
        <v>60</v>
      </c>
      <c r="U2" s="68" t="s">
        <v>61</v>
      </c>
      <c r="V2" s="20" t="s">
        <v>48</v>
      </c>
      <c r="W2" s="20" t="s">
        <v>49</v>
      </c>
      <c r="X2" s="17"/>
      <c r="Y2" s="17"/>
      <c r="Z2" s="17"/>
      <c r="AA2" s="17"/>
      <c r="AB2" s="17"/>
      <c r="AC2" s="84" t="s">
        <v>48</v>
      </c>
      <c r="AD2" s="84" t="s">
        <v>49</v>
      </c>
      <c r="AE2" s="211"/>
      <c r="AF2" s="213"/>
      <c r="AG2" s="17"/>
      <c r="AH2" s="17"/>
      <c r="AI2" s="17"/>
      <c r="AJ2" s="17"/>
      <c r="AK2" s="17"/>
      <c r="AL2" s="17"/>
      <c r="AM2" s="17"/>
      <c r="AN2" s="17"/>
      <c r="AO2" s="20" t="s">
        <v>26</v>
      </c>
      <c r="AP2" s="20" t="s">
        <v>44</v>
      </c>
      <c r="AQ2" s="20" t="s">
        <v>45</v>
      </c>
      <c r="AR2" s="20" t="s">
        <v>46</v>
      </c>
      <c r="AS2" s="20" t="s">
        <v>47</v>
      </c>
      <c r="AT2" s="20" t="s">
        <v>43</v>
      </c>
      <c r="AV2" s="211"/>
      <c r="AW2" s="213"/>
      <c r="AY2" s="40" t="s">
        <v>81</v>
      </c>
      <c r="AZ2" s="57" t="s">
        <v>168</v>
      </c>
      <c r="BB2" s="40" t="s">
        <v>80</v>
      </c>
      <c r="BC2" s="57" t="s">
        <v>169</v>
      </c>
      <c r="BD2" s="40" t="s">
        <v>81</v>
      </c>
      <c r="BE2" s="57" t="s">
        <v>170</v>
      </c>
      <c r="BF2" s="40" t="s">
        <v>80</v>
      </c>
      <c r="BG2" s="57" t="s">
        <v>171</v>
      </c>
      <c r="BH2" s="40" t="s">
        <v>81</v>
      </c>
      <c r="BI2" s="57" t="s">
        <v>172</v>
      </c>
    </row>
    <row r="3" spans="1:61" x14ac:dyDescent="0.25">
      <c r="A3" s="21" t="s">
        <v>3</v>
      </c>
      <c r="B3" s="4">
        <f>'Suino REG'!L7</f>
        <v>29</v>
      </c>
      <c r="C3" s="4">
        <f>'Suino REG'!K7</f>
        <v>57</v>
      </c>
      <c r="D3" s="4">
        <f>'Vitelli a carne bianca REG'!F6</f>
        <v>0</v>
      </c>
      <c r="E3" s="4">
        <f>'Vitelli altre tipologie REG'!J6</f>
        <v>47</v>
      </c>
      <c r="F3" s="4">
        <f>'Annutoli REG'!J6</f>
        <v>1</v>
      </c>
      <c r="G3" s="4">
        <f>'Bovini REG'!J6</f>
        <v>70</v>
      </c>
      <c r="H3" s="4">
        <f>'Bufalini REG'!J6</f>
        <v>5</v>
      </c>
      <c r="I3" s="4">
        <f>'Polli da carne REG'!F6</f>
        <v>7</v>
      </c>
      <c r="J3" s="4">
        <f>'Ovaiole REG'!F6</f>
        <v>6</v>
      </c>
      <c r="K3" s="4">
        <f>'Tacchini REG'!F6</f>
        <v>2</v>
      </c>
      <c r="L3" s="4">
        <f>'Ratiti REG'!F6</f>
        <v>1</v>
      </c>
      <c r="M3" s="4">
        <f>'Altri avicoli REG'!F6</f>
        <v>14</v>
      </c>
      <c r="N3" s="4">
        <f>'Ovini REG'!J6</f>
        <v>99</v>
      </c>
      <c r="O3" s="4">
        <f>'Caprini REG'!J6</f>
        <v>12</v>
      </c>
      <c r="P3" s="4">
        <f>'Equidi REG'!F6</f>
        <v>10</v>
      </c>
      <c r="Q3" s="4">
        <f>'Conigli REG'!J6</f>
        <v>8</v>
      </c>
      <c r="R3" s="4">
        <f>'Lepri REG'!J6</f>
        <v>7</v>
      </c>
      <c r="S3" s="4">
        <f>'Acquacoltura REG'!F6</f>
        <v>4</v>
      </c>
      <c r="T3" s="4">
        <f>'Altre specie REG'!F6</f>
        <v>4</v>
      </c>
      <c r="U3" s="4">
        <f>'Animali da pelliccia REG'!C6:C6</f>
        <v>1</v>
      </c>
      <c r="V3" s="13">
        <f>SUM(C3:U3)</f>
        <v>355</v>
      </c>
      <c r="W3" s="13">
        <f>V3+B3</f>
        <v>384</v>
      </c>
      <c r="X3" s="18"/>
      <c r="Y3" s="18"/>
      <c r="Z3" s="18"/>
      <c r="AA3" s="18"/>
      <c r="AB3" s="18"/>
      <c r="AC3" s="18">
        <v>292</v>
      </c>
      <c r="AD3" s="18">
        <v>319</v>
      </c>
      <c r="AE3" s="4">
        <f>V3-AC3</f>
        <v>63</v>
      </c>
      <c r="AF3" s="4">
        <f>W3-AD3</f>
        <v>65</v>
      </c>
      <c r="AG3" s="18"/>
      <c r="AH3" s="18"/>
      <c r="AI3" s="18"/>
      <c r="AJ3" s="18"/>
      <c r="AK3" s="18"/>
      <c r="AL3" s="18"/>
      <c r="AM3" s="18"/>
      <c r="AN3" s="18"/>
      <c r="AO3" s="1">
        <v>104</v>
      </c>
      <c r="AP3" s="1">
        <v>173</v>
      </c>
      <c r="AQ3" s="1">
        <v>8</v>
      </c>
      <c r="AR3" s="1">
        <v>6</v>
      </c>
      <c r="AS3" s="1">
        <v>258</v>
      </c>
      <c r="AT3" s="14">
        <f t="shared" ref="AT3:AT24" si="0">SUM(AO3:AS3)</f>
        <v>549</v>
      </c>
      <c r="AV3" s="4">
        <f t="shared" ref="AV3:AV23" si="1">V3-AT3</f>
        <v>-194</v>
      </c>
      <c r="AW3" s="4">
        <f t="shared" ref="AW3:AW23" si="2">W3-AT3</f>
        <v>-165</v>
      </c>
      <c r="AY3" s="24">
        <f>'2020'!G3</f>
        <v>373</v>
      </c>
      <c r="AZ3" s="24">
        <f>V3-AY3</f>
        <v>-18</v>
      </c>
      <c r="BB3" s="23">
        <f>'2019'!V3</f>
        <v>379</v>
      </c>
      <c r="BC3" s="24">
        <f>V3-BB3</f>
        <v>-24</v>
      </c>
      <c r="BD3" s="23">
        <f>'2019'!G3</f>
        <v>426</v>
      </c>
      <c r="BE3" s="24">
        <f>V3-BD3</f>
        <v>-71</v>
      </c>
      <c r="BF3" s="23">
        <f>'2018'!W3</f>
        <v>374</v>
      </c>
      <c r="BG3" s="24">
        <f>V3-BF3</f>
        <v>-19</v>
      </c>
      <c r="BH3" s="23">
        <f>'2018'!H3</f>
        <v>373</v>
      </c>
      <c r="BI3" s="58">
        <f>V3-BH3</f>
        <v>-18</v>
      </c>
    </row>
    <row r="4" spans="1:61" x14ac:dyDescent="0.25">
      <c r="A4" s="21" t="s">
        <v>4</v>
      </c>
      <c r="B4" s="4">
        <f>'Suino REG'!L8</f>
        <v>25</v>
      </c>
      <c r="C4" s="4">
        <f>'Suino REG'!K8</f>
        <v>47</v>
      </c>
      <c r="D4" s="4">
        <f>'Vitelli a carne bianca REG'!F7</f>
        <v>1</v>
      </c>
      <c r="E4" s="4">
        <f>'Vitelli altre tipologie REG'!J7</f>
        <v>70</v>
      </c>
      <c r="F4" s="4">
        <f>'Annutoli REG'!J7</f>
        <v>2</v>
      </c>
      <c r="G4" s="4">
        <f>'Bovini REG'!J7</f>
        <v>98</v>
      </c>
      <c r="H4" s="4">
        <f>'Bufalini REG'!J7</f>
        <v>5</v>
      </c>
      <c r="I4" s="4">
        <f>'Polli da carne REG'!F7</f>
        <v>1</v>
      </c>
      <c r="J4" s="4">
        <f>'Ovaiole REG'!F7</f>
        <v>2</v>
      </c>
      <c r="K4" s="4">
        <f>'Tacchini REG'!F7</f>
        <v>0</v>
      </c>
      <c r="L4" s="4">
        <f>'Ratiti REG'!F7</f>
        <v>1</v>
      </c>
      <c r="M4" s="4">
        <f>'Altri avicoli REG'!F7</f>
        <v>3</v>
      </c>
      <c r="N4" s="4">
        <f>'Ovini REG'!J7</f>
        <v>149</v>
      </c>
      <c r="O4" s="4">
        <f>'Caprini REG'!J7</f>
        <v>20</v>
      </c>
      <c r="P4" s="4">
        <f>'Equidi REG'!F7</f>
        <v>8</v>
      </c>
      <c r="Q4" s="4">
        <f>'Conigli REG'!J7</f>
        <v>3</v>
      </c>
      <c r="R4" s="4">
        <f>'Lepri REG'!J7</f>
        <v>3</v>
      </c>
      <c r="S4" s="4">
        <f>'Acquacoltura REG'!F7</f>
        <v>2</v>
      </c>
      <c r="T4" s="4">
        <f>'Altre specie REG'!F7</f>
        <v>2</v>
      </c>
      <c r="U4" s="4">
        <f>'Animali da pelliccia REG'!C7:C7</f>
        <v>0</v>
      </c>
      <c r="V4" s="13">
        <f t="shared" ref="V4:V23" si="3">SUM(C4:U4)</f>
        <v>417</v>
      </c>
      <c r="W4" s="13">
        <f t="shared" ref="W4:W24" si="4">V4+B4</f>
        <v>442</v>
      </c>
      <c r="X4" s="18"/>
      <c r="Y4" s="18"/>
      <c r="Z4" s="18"/>
      <c r="AA4" s="18"/>
      <c r="AB4" s="18"/>
      <c r="AC4" s="18">
        <v>397</v>
      </c>
      <c r="AD4" s="18">
        <v>423</v>
      </c>
      <c r="AE4" s="4">
        <f t="shared" ref="AE4:AE23" si="5">V4-AC4</f>
        <v>20</v>
      </c>
      <c r="AF4" s="4">
        <f t="shared" ref="AF4:AF23" si="6">W4-AD4</f>
        <v>19</v>
      </c>
      <c r="AG4" s="18"/>
      <c r="AH4" s="18"/>
      <c r="AI4" s="18"/>
      <c r="AJ4" s="18"/>
      <c r="AK4" s="18"/>
      <c r="AL4" s="18"/>
      <c r="AM4" s="18"/>
      <c r="AN4" s="18"/>
      <c r="AO4" s="1">
        <v>31</v>
      </c>
      <c r="AP4" s="1">
        <v>135</v>
      </c>
      <c r="AQ4" s="1">
        <v>2</v>
      </c>
      <c r="AR4" s="1">
        <v>0</v>
      </c>
      <c r="AS4" s="1">
        <v>318</v>
      </c>
      <c r="AT4" s="14">
        <f t="shared" si="0"/>
        <v>486</v>
      </c>
      <c r="AV4" s="4">
        <f t="shared" si="1"/>
        <v>-69</v>
      </c>
      <c r="AW4" s="4">
        <f t="shared" si="2"/>
        <v>-44</v>
      </c>
      <c r="AY4" s="24">
        <f>'2020'!G4</f>
        <v>459</v>
      </c>
      <c r="AZ4" s="24">
        <f t="shared" ref="AZ4:AZ24" si="7">V4-AY4</f>
        <v>-42</v>
      </c>
      <c r="BB4" s="23">
        <f>'2019'!V4</f>
        <v>434</v>
      </c>
      <c r="BC4" s="24">
        <f t="shared" ref="BC4:BC24" si="8">V4-BB4</f>
        <v>-17</v>
      </c>
      <c r="BD4" s="23">
        <f>'2019'!G4</f>
        <v>568</v>
      </c>
      <c r="BE4" s="24">
        <f t="shared" ref="BE4:BE24" si="9">V4-BD4</f>
        <v>-151</v>
      </c>
      <c r="BF4" s="23">
        <f>'2018'!W4</f>
        <v>443</v>
      </c>
      <c r="BG4" s="24">
        <f t="shared" ref="BG4:BG24" si="10">V4-BF4</f>
        <v>-26</v>
      </c>
      <c r="BH4" s="23">
        <f>'2018'!H4</f>
        <v>637</v>
      </c>
      <c r="BI4" s="58">
        <f t="shared" ref="BI4:BI24" si="11">V4-BH4</f>
        <v>-220</v>
      </c>
    </row>
    <row r="5" spans="1:61" x14ac:dyDescent="0.25">
      <c r="A5" s="21" t="s">
        <v>5</v>
      </c>
      <c r="B5" s="4">
        <f>'Suino REG'!L9</f>
        <v>43</v>
      </c>
      <c r="C5" s="4">
        <f>'Suino REG'!K9</f>
        <v>79</v>
      </c>
      <c r="D5" s="4">
        <f>'Vitelli a carne bianca REG'!F8</f>
        <v>2</v>
      </c>
      <c r="E5" s="4">
        <f>'Vitelli altre tipologie REG'!J8</f>
        <v>59</v>
      </c>
      <c r="F5" s="4">
        <f>'Annutoli REG'!J8</f>
        <v>4</v>
      </c>
      <c r="G5" s="4">
        <f>'Bovini REG'!J8</f>
        <v>113</v>
      </c>
      <c r="H5" s="4">
        <f>'Bufalini REG'!J8</f>
        <v>6</v>
      </c>
      <c r="I5" s="4">
        <f>'Polli da carne REG'!F8</f>
        <v>4</v>
      </c>
      <c r="J5" s="4">
        <f>'Ovaiole REG'!F8</f>
        <v>6</v>
      </c>
      <c r="K5" s="4">
        <f>'Tacchini REG'!F8</f>
        <v>0</v>
      </c>
      <c r="L5" s="4">
        <f>'Ratiti REG'!F8</f>
        <v>0</v>
      </c>
      <c r="M5" s="4">
        <f>'Altri avicoli REG'!F8</f>
        <v>7</v>
      </c>
      <c r="N5" s="4">
        <f>'Ovini REG'!J8</f>
        <v>174</v>
      </c>
      <c r="O5" s="4">
        <f>'Caprini REG'!J8</f>
        <v>93</v>
      </c>
      <c r="P5" s="4">
        <f>'Equidi REG'!F8</f>
        <v>3</v>
      </c>
      <c r="Q5" s="4">
        <f>'Conigli REG'!J8</f>
        <v>8</v>
      </c>
      <c r="R5" s="4">
        <f>'Lepri REG'!J8</f>
        <v>5</v>
      </c>
      <c r="S5" s="4">
        <f>'Acquacoltura REG'!F8</f>
        <v>4</v>
      </c>
      <c r="T5" s="4">
        <f>'Altre specie REG'!F8</f>
        <v>2</v>
      </c>
      <c r="U5" s="4">
        <f>'Animali da pelliccia REG'!C8:C8</f>
        <v>0</v>
      </c>
      <c r="V5" s="13">
        <f t="shared" si="3"/>
        <v>569</v>
      </c>
      <c r="W5" s="13">
        <f t="shared" si="4"/>
        <v>612</v>
      </c>
      <c r="X5" s="18"/>
      <c r="Y5" s="18"/>
      <c r="Z5" s="18"/>
      <c r="AA5" s="18"/>
      <c r="AB5" s="18"/>
      <c r="AC5" s="18">
        <v>513</v>
      </c>
      <c r="AD5" s="18">
        <v>554</v>
      </c>
      <c r="AE5" s="4">
        <f t="shared" si="5"/>
        <v>56</v>
      </c>
      <c r="AF5" s="4">
        <f t="shared" si="6"/>
        <v>58</v>
      </c>
      <c r="AG5" s="18"/>
      <c r="AH5" s="18"/>
      <c r="AI5" s="18"/>
      <c r="AJ5" s="18"/>
      <c r="AK5" s="18"/>
      <c r="AL5" s="18"/>
      <c r="AM5" s="18"/>
      <c r="AN5" s="18"/>
      <c r="AO5" s="1">
        <v>107</v>
      </c>
      <c r="AP5" s="1">
        <v>224</v>
      </c>
      <c r="AQ5" s="1">
        <v>6</v>
      </c>
      <c r="AR5" s="1">
        <v>1</v>
      </c>
      <c r="AS5" s="1">
        <v>450</v>
      </c>
      <c r="AT5" s="14">
        <f t="shared" si="0"/>
        <v>788</v>
      </c>
      <c r="AV5" s="4">
        <f t="shared" si="1"/>
        <v>-219</v>
      </c>
      <c r="AW5" s="4">
        <f t="shared" si="2"/>
        <v>-176</v>
      </c>
      <c r="AY5" s="24">
        <f>'2020'!G5</f>
        <v>285</v>
      </c>
      <c r="AZ5" s="24">
        <f t="shared" si="7"/>
        <v>284</v>
      </c>
      <c r="BB5" s="23">
        <f>'2019'!V5</f>
        <v>612</v>
      </c>
      <c r="BC5" s="24">
        <f t="shared" si="8"/>
        <v>-43</v>
      </c>
      <c r="BD5" s="23">
        <f>'2019'!G5</f>
        <v>458</v>
      </c>
      <c r="BE5" s="24">
        <f t="shared" si="9"/>
        <v>111</v>
      </c>
      <c r="BF5" s="23">
        <f>'2018'!W5</f>
        <v>611</v>
      </c>
      <c r="BG5" s="24">
        <f t="shared" si="10"/>
        <v>-42</v>
      </c>
      <c r="BH5" s="23">
        <f>'2018'!H5</f>
        <v>487</v>
      </c>
      <c r="BI5" s="58">
        <f t="shared" si="11"/>
        <v>82</v>
      </c>
    </row>
    <row r="6" spans="1:61" x14ac:dyDescent="0.25">
      <c r="A6" s="21" t="s">
        <v>6</v>
      </c>
      <c r="B6" s="4">
        <f>'Suino REG'!L10</f>
        <v>51</v>
      </c>
      <c r="C6" s="4">
        <f>'Suino REG'!K10</f>
        <v>97</v>
      </c>
      <c r="D6" s="4">
        <f>'Vitelli a carne bianca REG'!F9</f>
        <v>1</v>
      </c>
      <c r="E6" s="4">
        <f>'Vitelli altre tipologie REG'!J9</f>
        <v>92</v>
      </c>
      <c r="F6" s="4">
        <f>'Annutoli REG'!J9</f>
        <v>118</v>
      </c>
      <c r="G6" s="4">
        <f>'Bovini REG'!J9</f>
        <v>158</v>
      </c>
      <c r="H6" s="4">
        <f>'Bufalini REG'!J9</f>
        <v>157</v>
      </c>
      <c r="I6" s="4">
        <f>'Polli da carne REG'!F9</f>
        <v>12</v>
      </c>
      <c r="J6" s="4">
        <f>'Ovaiole REG'!F9</f>
        <v>10</v>
      </c>
      <c r="K6" s="4">
        <f>'Tacchini REG'!F9</f>
        <v>0</v>
      </c>
      <c r="L6" s="4">
        <f>'Ratiti REG'!F9</f>
        <v>0</v>
      </c>
      <c r="M6" s="4">
        <f>'Altri avicoli REG'!F9</f>
        <v>12</v>
      </c>
      <c r="N6" s="4">
        <f>'Ovini REG'!J9</f>
        <v>139</v>
      </c>
      <c r="O6" s="4">
        <f>'Caprini REG'!J9</f>
        <v>50</v>
      </c>
      <c r="P6" s="4">
        <f>'Equidi REG'!F9</f>
        <v>7</v>
      </c>
      <c r="Q6" s="4">
        <f>'Conigli REG'!J9</f>
        <v>11</v>
      </c>
      <c r="R6" s="4">
        <f>'Lepri REG'!J9</f>
        <v>2</v>
      </c>
      <c r="S6" s="4">
        <f>'Acquacoltura REG'!F9</f>
        <v>6</v>
      </c>
      <c r="T6" s="4">
        <f>'Altre specie REG'!F9</f>
        <v>4</v>
      </c>
      <c r="U6" s="4">
        <f>'Animali da pelliccia REG'!C9:C9</f>
        <v>0</v>
      </c>
      <c r="V6" s="13">
        <f t="shared" si="3"/>
        <v>876</v>
      </c>
      <c r="W6" s="13">
        <f t="shared" si="4"/>
        <v>927</v>
      </c>
      <c r="X6" s="18"/>
      <c r="Y6" s="18"/>
      <c r="Z6" s="18"/>
      <c r="AA6" s="18"/>
      <c r="AB6" s="18"/>
      <c r="AC6" s="18">
        <v>796</v>
      </c>
      <c r="AD6" s="18">
        <v>844</v>
      </c>
      <c r="AE6" s="4">
        <f t="shared" si="5"/>
        <v>80</v>
      </c>
      <c r="AF6" s="4">
        <f t="shared" si="6"/>
        <v>83</v>
      </c>
      <c r="AG6" s="18"/>
      <c r="AH6" s="18"/>
      <c r="AI6" s="18"/>
      <c r="AJ6" s="18"/>
      <c r="AK6" s="18"/>
      <c r="AL6" s="18"/>
      <c r="AM6" s="18"/>
      <c r="AN6" s="18"/>
      <c r="AO6" s="1">
        <v>168</v>
      </c>
      <c r="AP6" s="1">
        <v>396</v>
      </c>
      <c r="AQ6" s="1">
        <v>13</v>
      </c>
      <c r="AR6" s="1">
        <v>8</v>
      </c>
      <c r="AS6" s="1">
        <v>608</v>
      </c>
      <c r="AT6" s="14">
        <f t="shared" si="0"/>
        <v>1193</v>
      </c>
      <c r="AV6" s="4">
        <f t="shared" si="1"/>
        <v>-317</v>
      </c>
      <c r="AW6" s="4">
        <f t="shared" si="2"/>
        <v>-266</v>
      </c>
      <c r="AY6" s="24">
        <f>'2020'!G6</f>
        <v>488</v>
      </c>
      <c r="AZ6" s="24">
        <f t="shared" si="7"/>
        <v>388</v>
      </c>
      <c r="BB6" s="23">
        <f>'2019'!V6</f>
        <v>931</v>
      </c>
      <c r="BC6" s="24">
        <f t="shared" si="8"/>
        <v>-55</v>
      </c>
      <c r="BD6" s="23">
        <f>'2019'!G6</f>
        <v>816</v>
      </c>
      <c r="BE6" s="24">
        <f t="shared" si="9"/>
        <v>60</v>
      </c>
      <c r="BF6" s="23">
        <f>'2018'!W6</f>
        <v>951</v>
      </c>
      <c r="BG6" s="24">
        <f t="shared" si="10"/>
        <v>-75</v>
      </c>
      <c r="BH6" s="23">
        <f>'2018'!H6</f>
        <v>863</v>
      </c>
      <c r="BI6" s="58">
        <f t="shared" si="11"/>
        <v>13</v>
      </c>
    </row>
    <row r="7" spans="1:61" x14ac:dyDescent="0.25">
      <c r="A7" s="21" t="s">
        <v>7</v>
      </c>
      <c r="B7" s="4">
        <f>'Suino REG'!L11</f>
        <v>149</v>
      </c>
      <c r="C7" s="4">
        <f>'Suino REG'!K11</f>
        <v>272</v>
      </c>
      <c r="D7" s="4">
        <f>'Vitelli a carne bianca REG'!F10</f>
        <v>4</v>
      </c>
      <c r="E7" s="4">
        <f>'Vitelli altre tipologie REG'!J10</f>
        <v>305</v>
      </c>
      <c r="F7" s="4">
        <f>'Annutoli REG'!J10</f>
        <v>3</v>
      </c>
      <c r="G7" s="4">
        <f>'Bovini REG'!J10</f>
        <v>415</v>
      </c>
      <c r="H7" s="4">
        <f>'Bufalini REG'!J10</f>
        <v>5</v>
      </c>
      <c r="I7" s="4">
        <f>'Polli da carne REG'!F10</f>
        <v>27</v>
      </c>
      <c r="J7" s="4">
        <f>'Ovaiole REG'!F10</f>
        <v>18</v>
      </c>
      <c r="K7" s="4">
        <f>'Tacchini REG'!F10</f>
        <v>12</v>
      </c>
      <c r="L7" s="4">
        <f>'Ratiti REG'!F10</f>
        <v>4</v>
      </c>
      <c r="M7" s="4">
        <f>'Altri avicoli REG'!F10</f>
        <v>37</v>
      </c>
      <c r="N7" s="4">
        <f>'Ovini REG'!J10</f>
        <v>48</v>
      </c>
      <c r="O7" s="4">
        <f>'Caprini REG'!J10</f>
        <v>24</v>
      </c>
      <c r="P7" s="4">
        <f>'Equidi REG'!F10</f>
        <v>10</v>
      </c>
      <c r="Q7" s="4">
        <f>'Conigli REG'!J10</f>
        <v>18</v>
      </c>
      <c r="R7" s="4">
        <f>'Lepri REG'!J10</f>
        <v>11</v>
      </c>
      <c r="S7" s="4">
        <f>'Acquacoltura REG'!F10</f>
        <v>15</v>
      </c>
      <c r="T7" s="4">
        <f>'Altre specie REG'!F10</f>
        <v>15</v>
      </c>
      <c r="U7" s="4">
        <f>'Animali da pelliccia REG'!C10:C10</f>
        <v>2</v>
      </c>
      <c r="V7" s="13">
        <f t="shared" si="3"/>
        <v>1245</v>
      </c>
      <c r="W7" s="13">
        <f t="shared" si="4"/>
        <v>1394</v>
      </c>
      <c r="X7" s="18"/>
      <c r="Y7" s="18"/>
      <c r="Z7" s="18"/>
      <c r="AA7" s="18"/>
      <c r="AB7" s="18"/>
      <c r="AC7" s="18">
        <v>1137</v>
      </c>
      <c r="AD7" s="18">
        <v>1288</v>
      </c>
      <c r="AE7" s="4">
        <f t="shared" si="5"/>
        <v>108</v>
      </c>
      <c r="AF7" s="4">
        <f t="shared" si="6"/>
        <v>106</v>
      </c>
      <c r="AG7" s="18"/>
      <c r="AH7" s="18"/>
      <c r="AI7" s="18"/>
      <c r="AJ7" s="18"/>
      <c r="AK7" s="18"/>
      <c r="AL7" s="18"/>
      <c r="AM7" s="18"/>
      <c r="AN7" s="18"/>
      <c r="AO7" s="1">
        <v>254</v>
      </c>
      <c r="AP7" s="1">
        <v>407</v>
      </c>
      <c r="AQ7" s="1">
        <v>23</v>
      </c>
      <c r="AR7" s="1">
        <v>19</v>
      </c>
      <c r="AS7" s="1">
        <v>714</v>
      </c>
      <c r="AT7" s="14">
        <f t="shared" si="0"/>
        <v>1417</v>
      </c>
      <c r="AV7" s="4">
        <f t="shared" si="1"/>
        <v>-172</v>
      </c>
      <c r="AW7" s="4">
        <f t="shared" si="2"/>
        <v>-23</v>
      </c>
      <c r="AY7" s="24">
        <f>'2020'!G7</f>
        <v>984</v>
      </c>
      <c r="AZ7" s="24">
        <f t="shared" si="7"/>
        <v>261</v>
      </c>
      <c r="BB7" s="23">
        <f>'2019'!V7</f>
        <v>1098</v>
      </c>
      <c r="BC7" s="24">
        <f t="shared" si="8"/>
        <v>147</v>
      </c>
      <c r="BD7" s="23">
        <f>'2019'!G7</f>
        <v>1685</v>
      </c>
      <c r="BE7" s="24">
        <f t="shared" si="9"/>
        <v>-440</v>
      </c>
      <c r="BF7" s="23">
        <f>'2018'!W7</f>
        <v>1107</v>
      </c>
      <c r="BG7" s="24">
        <f t="shared" si="10"/>
        <v>138</v>
      </c>
      <c r="BH7" s="23">
        <f>'2018'!H7</f>
        <v>1975</v>
      </c>
      <c r="BI7" s="58">
        <f t="shared" si="11"/>
        <v>-730</v>
      </c>
    </row>
    <row r="8" spans="1:61" x14ac:dyDescent="0.25">
      <c r="A8" s="21" t="s">
        <v>8</v>
      </c>
      <c r="B8" s="4">
        <f>'Suino REG'!L12</f>
        <v>30</v>
      </c>
      <c r="C8" s="4">
        <f>'Suino REG'!K12</f>
        <v>57</v>
      </c>
      <c r="D8" s="4">
        <f>'Vitelli a carne bianca REG'!F11</f>
        <v>1</v>
      </c>
      <c r="E8" s="4">
        <f>'Vitelli altre tipologie REG'!J11</f>
        <v>44</v>
      </c>
      <c r="F8" s="4">
        <f>'Annutoli REG'!J11</f>
        <v>2</v>
      </c>
      <c r="G8" s="4">
        <f>'Bovini REG'!J11</f>
        <v>61</v>
      </c>
      <c r="H8" s="4">
        <f>'Bufalini REG'!J11</f>
        <v>3</v>
      </c>
      <c r="I8" s="4">
        <f>'Polli da carne REG'!F11</f>
        <v>13</v>
      </c>
      <c r="J8" s="4">
        <f>'Ovaiole REG'!F11</f>
        <v>4</v>
      </c>
      <c r="K8" s="4">
        <f>'Tacchini REG'!F11</f>
        <v>3</v>
      </c>
      <c r="L8" s="4">
        <f>'Ratiti REG'!F11</f>
        <v>1</v>
      </c>
      <c r="M8" s="4">
        <f>'Altri avicoli REG'!F11</f>
        <v>8</v>
      </c>
      <c r="N8" s="4">
        <f>'Ovini REG'!J11</f>
        <v>11</v>
      </c>
      <c r="O8" s="4">
        <f>'Caprini REG'!J11</f>
        <v>10</v>
      </c>
      <c r="P8" s="4">
        <f>'Equidi REG'!F11</f>
        <v>3</v>
      </c>
      <c r="Q8" s="4">
        <f>'Conigli REG'!J11</f>
        <v>9</v>
      </c>
      <c r="R8" s="4">
        <f>'Lepri REG'!J11</f>
        <v>1</v>
      </c>
      <c r="S8" s="4">
        <f>'Acquacoltura REG'!F11</f>
        <v>13</v>
      </c>
      <c r="T8" s="4">
        <f>'Altre specie REG'!F11</f>
        <v>6</v>
      </c>
      <c r="U8" s="4">
        <f>'Animali da pelliccia REG'!C11:C11</f>
        <v>0</v>
      </c>
      <c r="V8" s="13">
        <f t="shared" si="3"/>
        <v>250</v>
      </c>
      <c r="W8" s="13">
        <f t="shared" si="4"/>
        <v>280</v>
      </c>
      <c r="X8" s="18"/>
      <c r="Y8" s="18"/>
      <c r="Z8" s="18"/>
      <c r="AA8" s="18"/>
      <c r="AB8" s="18"/>
      <c r="AC8" s="18">
        <v>227</v>
      </c>
      <c r="AD8" s="18">
        <v>257</v>
      </c>
      <c r="AE8" s="4">
        <f t="shared" si="5"/>
        <v>23</v>
      </c>
      <c r="AF8" s="4">
        <f t="shared" si="6"/>
        <v>23</v>
      </c>
      <c r="AG8" s="18"/>
      <c r="AH8" s="18"/>
      <c r="AI8" s="18"/>
      <c r="AJ8" s="18"/>
      <c r="AK8" s="18"/>
      <c r="AL8" s="18"/>
      <c r="AM8" s="18"/>
      <c r="AN8" s="18"/>
      <c r="AO8" s="1">
        <v>54</v>
      </c>
      <c r="AP8" s="1">
        <v>82</v>
      </c>
      <c r="AQ8" s="1">
        <v>7</v>
      </c>
      <c r="AR8" s="1">
        <v>12</v>
      </c>
      <c r="AS8" s="1">
        <v>181</v>
      </c>
      <c r="AT8" s="14">
        <f t="shared" si="0"/>
        <v>336</v>
      </c>
      <c r="AV8" s="4">
        <f t="shared" si="1"/>
        <v>-86</v>
      </c>
      <c r="AW8" s="4">
        <f t="shared" si="2"/>
        <v>-56</v>
      </c>
      <c r="AY8" s="24">
        <f>'2020'!G8</f>
        <v>140</v>
      </c>
      <c r="AZ8" s="24">
        <f t="shared" si="7"/>
        <v>110</v>
      </c>
      <c r="BB8" s="23">
        <f>'2019'!V8</f>
        <v>236</v>
      </c>
      <c r="BC8" s="24">
        <f t="shared" si="8"/>
        <v>14</v>
      </c>
      <c r="BD8" s="23">
        <f>'2019'!G8</f>
        <v>130</v>
      </c>
      <c r="BE8" s="24">
        <f t="shared" si="9"/>
        <v>120</v>
      </c>
      <c r="BF8" s="23">
        <f>'2018'!W8</f>
        <v>237</v>
      </c>
      <c r="BG8" s="24">
        <f t="shared" si="10"/>
        <v>13</v>
      </c>
      <c r="BH8" s="23">
        <f>'2018'!H8</f>
        <v>228</v>
      </c>
      <c r="BI8" s="58">
        <f t="shared" si="11"/>
        <v>22</v>
      </c>
    </row>
    <row r="9" spans="1:61" x14ac:dyDescent="0.25">
      <c r="A9" s="21" t="s">
        <v>9</v>
      </c>
      <c r="B9" s="4">
        <f>'Suino REG'!L13</f>
        <v>42</v>
      </c>
      <c r="C9" s="4">
        <f>'Suino REG'!K13</f>
        <v>84</v>
      </c>
      <c r="D9" s="4">
        <f>'Vitelli a carne bianca REG'!F12</f>
        <v>1</v>
      </c>
      <c r="E9" s="4">
        <f>'Vitelli altre tipologie REG'!J12</f>
        <v>120</v>
      </c>
      <c r="F9" s="4">
        <f>'Annutoli REG'!J12</f>
        <v>43</v>
      </c>
      <c r="G9" s="4">
        <f>'Bovini REG'!J12</f>
        <v>194</v>
      </c>
      <c r="H9" s="4">
        <f>'Bufalini REG'!J12</f>
        <v>67</v>
      </c>
      <c r="I9" s="4">
        <f>'Polli da carne REG'!F12</f>
        <v>9</v>
      </c>
      <c r="J9" s="4">
        <f>'Ovaiole REG'!F12</f>
        <v>21</v>
      </c>
      <c r="K9" s="4">
        <f>'Tacchini REG'!F12</f>
        <v>3</v>
      </c>
      <c r="L9" s="4">
        <f>'Ratiti REG'!F12</f>
        <v>0</v>
      </c>
      <c r="M9" s="4">
        <f>'Altri avicoli REG'!F12</f>
        <v>20</v>
      </c>
      <c r="N9" s="4">
        <f>'Ovini REG'!J12</f>
        <v>231</v>
      </c>
      <c r="O9" s="4">
        <f>'Caprini REG'!J12</f>
        <v>51</v>
      </c>
      <c r="P9" s="4">
        <f>'Equidi REG'!F12</f>
        <v>22</v>
      </c>
      <c r="Q9" s="4">
        <f>'Conigli REG'!J12</f>
        <v>16</v>
      </c>
      <c r="R9" s="4">
        <f>'Lepri REG'!J12</f>
        <v>8</v>
      </c>
      <c r="S9" s="4">
        <f>'Acquacoltura REG'!F12</f>
        <v>9</v>
      </c>
      <c r="T9" s="4">
        <f>'Altre specie REG'!F12</f>
        <v>15</v>
      </c>
      <c r="U9" s="4">
        <f>'Animali da pelliccia REG'!C12:C12</f>
        <v>0</v>
      </c>
      <c r="V9" s="13">
        <f t="shared" si="3"/>
        <v>914</v>
      </c>
      <c r="W9" s="13">
        <f t="shared" si="4"/>
        <v>956</v>
      </c>
      <c r="X9" s="18"/>
      <c r="Y9" s="18"/>
      <c r="Z9" s="18"/>
      <c r="AA9" s="18"/>
      <c r="AB9" s="18"/>
      <c r="AC9" s="18">
        <v>777</v>
      </c>
      <c r="AD9" s="18">
        <v>813</v>
      </c>
      <c r="AE9" s="4">
        <f t="shared" si="5"/>
        <v>137</v>
      </c>
      <c r="AF9" s="4">
        <f t="shared" si="6"/>
        <v>143</v>
      </c>
      <c r="AG9" s="18"/>
      <c r="AH9" s="18"/>
      <c r="AI9" s="18"/>
      <c r="AJ9" s="18"/>
      <c r="AK9" s="18"/>
      <c r="AL9" s="18"/>
      <c r="AM9" s="18"/>
      <c r="AN9" s="18"/>
      <c r="AO9" s="1">
        <v>87</v>
      </c>
      <c r="AP9" s="1">
        <v>326</v>
      </c>
      <c r="AQ9" s="1">
        <v>25</v>
      </c>
      <c r="AR9" s="1">
        <v>5</v>
      </c>
      <c r="AS9" s="1">
        <v>803</v>
      </c>
      <c r="AT9" s="14">
        <f t="shared" si="0"/>
        <v>1246</v>
      </c>
      <c r="AV9" s="4">
        <f t="shared" si="1"/>
        <v>-332</v>
      </c>
      <c r="AW9" s="4">
        <f t="shared" si="2"/>
        <v>-290</v>
      </c>
      <c r="AY9" s="24">
        <f>'2020'!G9</f>
        <v>471</v>
      </c>
      <c r="AZ9" s="24">
        <f t="shared" si="7"/>
        <v>443</v>
      </c>
      <c r="BB9" s="23">
        <f>'2019'!V9</f>
        <v>965</v>
      </c>
      <c r="BC9" s="24">
        <f t="shared" si="8"/>
        <v>-51</v>
      </c>
      <c r="BD9" s="23">
        <f>'2019'!G9</f>
        <v>640</v>
      </c>
      <c r="BE9" s="24">
        <f t="shared" si="9"/>
        <v>274</v>
      </c>
      <c r="BF9" s="23">
        <f>'2018'!W9</f>
        <v>972</v>
      </c>
      <c r="BG9" s="24">
        <f t="shared" si="10"/>
        <v>-58</v>
      </c>
      <c r="BH9" s="23">
        <f>'2018'!H9</f>
        <v>539</v>
      </c>
      <c r="BI9" s="58">
        <f t="shared" si="11"/>
        <v>375</v>
      </c>
    </row>
    <row r="10" spans="1:61" x14ac:dyDescent="0.25">
      <c r="A10" s="21" t="s">
        <v>10</v>
      </c>
      <c r="B10" s="4">
        <f>'Suino REG'!L14</f>
        <v>4</v>
      </c>
      <c r="C10" s="4">
        <f>'Suino REG'!K14</f>
        <v>10</v>
      </c>
      <c r="D10" s="4">
        <f>'Vitelli a carne bianca REG'!F13</f>
        <v>0</v>
      </c>
      <c r="E10" s="4">
        <f>'Vitelli altre tipologie REG'!J13</f>
        <v>14</v>
      </c>
      <c r="F10" s="4">
        <f>'Annutoli REG'!J13</f>
        <v>0</v>
      </c>
      <c r="G10" s="4">
        <f>'Bovini REG'!J13</f>
        <v>18</v>
      </c>
      <c r="H10" s="4">
        <f>'Bufalini REG'!J13</f>
        <v>1</v>
      </c>
      <c r="I10" s="4">
        <f>'Polli da carne REG'!F13</f>
        <v>0</v>
      </c>
      <c r="J10" s="4">
        <f>'Ovaiole REG'!F13</f>
        <v>5</v>
      </c>
      <c r="K10" s="4">
        <f>'Tacchini REG'!F13</f>
        <v>0</v>
      </c>
      <c r="L10" s="4">
        <f>'Ratiti REG'!F13</f>
        <v>0</v>
      </c>
      <c r="M10" s="4">
        <f>'Altri avicoli REG'!F13</f>
        <v>5</v>
      </c>
      <c r="N10" s="4">
        <f>'Ovini REG'!J13</f>
        <v>14</v>
      </c>
      <c r="O10" s="4">
        <f>'Caprini REG'!J13</f>
        <v>14</v>
      </c>
      <c r="P10" s="4">
        <f>'Equidi REG'!F13</f>
        <v>5</v>
      </c>
      <c r="Q10" s="4">
        <f>'Conigli REG'!J13</f>
        <v>4</v>
      </c>
      <c r="R10" s="4">
        <f>'Lepri REG'!J13</f>
        <v>1</v>
      </c>
      <c r="S10" s="4">
        <f>'Acquacoltura REG'!F13</f>
        <v>5</v>
      </c>
      <c r="T10" s="4">
        <f>'Altre specie REG'!F13</f>
        <v>5</v>
      </c>
      <c r="U10" s="4">
        <f>'Animali da pelliccia REG'!C13:C13</f>
        <v>0</v>
      </c>
      <c r="V10" s="13">
        <f t="shared" si="3"/>
        <v>101</v>
      </c>
      <c r="W10" s="13">
        <f t="shared" si="4"/>
        <v>105</v>
      </c>
      <c r="X10" s="18"/>
      <c r="Y10" s="18"/>
      <c r="Z10" s="18"/>
      <c r="AA10" s="18"/>
      <c r="AB10" s="18"/>
      <c r="AC10" s="18">
        <v>47</v>
      </c>
      <c r="AD10" s="18">
        <v>49</v>
      </c>
      <c r="AE10" s="4">
        <f t="shared" si="5"/>
        <v>54</v>
      </c>
      <c r="AF10" s="4">
        <f t="shared" si="6"/>
        <v>56</v>
      </c>
      <c r="AG10" s="18"/>
      <c r="AH10" s="18"/>
      <c r="AI10" s="18"/>
      <c r="AJ10" s="18"/>
      <c r="AK10" s="18"/>
      <c r="AL10" s="18"/>
      <c r="AM10" s="18"/>
      <c r="AN10" s="18"/>
      <c r="AO10" s="1">
        <v>3</v>
      </c>
      <c r="AP10" s="1">
        <v>33</v>
      </c>
      <c r="AQ10" s="1">
        <v>6</v>
      </c>
      <c r="AR10" s="1">
        <v>0</v>
      </c>
      <c r="AS10" s="1">
        <v>71</v>
      </c>
      <c r="AT10" s="14">
        <f t="shared" si="0"/>
        <v>113</v>
      </c>
      <c r="AV10" s="4">
        <f t="shared" si="1"/>
        <v>-12</v>
      </c>
      <c r="AW10" s="4">
        <f t="shared" si="2"/>
        <v>-8</v>
      </c>
      <c r="AY10" s="24">
        <f>'2020'!G10</f>
        <v>161</v>
      </c>
      <c r="AZ10" s="24">
        <f t="shared" si="7"/>
        <v>-60</v>
      </c>
      <c r="BB10" s="23">
        <f>'2019'!V10</f>
        <v>59</v>
      </c>
      <c r="BC10" s="24">
        <f t="shared" si="8"/>
        <v>42</v>
      </c>
      <c r="BD10" s="23">
        <f>'2019'!G10</f>
        <v>135</v>
      </c>
      <c r="BE10" s="24">
        <f t="shared" si="9"/>
        <v>-34</v>
      </c>
      <c r="BF10" s="23">
        <f>'2018'!W10</f>
        <v>60</v>
      </c>
      <c r="BG10" s="24">
        <f t="shared" si="10"/>
        <v>41</v>
      </c>
      <c r="BH10" s="23">
        <f>'2018'!H10</f>
        <v>159</v>
      </c>
      <c r="BI10" s="58">
        <f t="shared" si="11"/>
        <v>-58</v>
      </c>
    </row>
    <row r="11" spans="1:61" x14ac:dyDescent="0.25">
      <c r="A11" s="21" t="s">
        <v>11</v>
      </c>
      <c r="B11" s="4">
        <f>'Suino REG'!L15</f>
        <v>369</v>
      </c>
      <c r="C11" s="4">
        <f>'Suino REG'!K15</f>
        <v>653</v>
      </c>
      <c r="D11" s="4">
        <f>'Vitelli a carne bianca REG'!F14</f>
        <v>56</v>
      </c>
      <c r="E11" s="4">
        <f>'Vitelli altre tipologie REG'!J14</f>
        <v>573</v>
      </c>
      <c r="F11" s="4">
        <f>'Annutoli REG'!J14</f>
        <v>7</v>
      </c>
      <c r="G11" s="4">
        <f>'Bovini REG'!J14</f>
        <v>758</v>
      </c>
      <c r="H11" s="4">
        <f>'Bufalini REG'!J14</f>
        <v>8</v>
      </c>
      <c r="I11" s="4">
        <f>'Polli da carne REG'!F14</f>
        <v>38</v>
      </c>
      <c r="J11" s="4">
        <f>'Ovaiole REG'!F14</f>
        <v>26</v>
      </c>
      <c r="K11" s="4">
        <f>'Tacchini REG'!F14</f>
        <v>17</v>
      </c>
      <c r="L11" s="4">
        <f>'Ratiti REG'!F14</f>
        <v>6</v>
      </c>
      <c r="M11" s="4">
        <f>'Altri avicoli REG'!F14</f>
        <v>28</v>
      </c>
      <c r="N11" s="4">
        <f>'Ovini REG'!J14</f>
        <v>63</v>
      </c>
      <c r="O11" s="4">
        <f>'Caprini REG'!J14</f>
        <v>94</v>
      </c>
      <c r="P11" s="4">
        <f>'Equidi REG'!F14</f>
        <v>12</v>
      </c>
      <c r="Q11" s="4">
        <f>'Conigli REG'!J14</f>
        <v>32</v>
      </c>
      <c r="R11" s="4">
        <f>'Lepri REG'!J14</f>
        <v>15</v>
      </c>
      <c r="S11" s="4">
        <f>'Acquacoltura REG'!F14</f>
        <v>15</v>
      </c>
      <c r="T11" s="4">
        <f>'Altre specie REG'!F14</f>
        <v>50</v>
      </c>
      <c r="U11" s="4">
        <f>'Animali da pelliccia REG'!C14:C14</f>
        <v>2</v>
      </c>
      <c r="V11" s="13">
        <f t="shared" si="3"/>
        <v>2453</v>
      </c>
      <c r="W11" s="13">
        <f t="shared" si="4"/>
        <v>2822</v>
      </c>
      <c r="X11" s="18"/>
      <c r="Y11" s="18"/>
      <c r="Z11" s="18"/>
      <c r="AA11" s="18"/>
      <c r="AB11" s="18"/>
      <c r="AC11" s="18">
        <v>2377</v>
      </c>
      <c r="AD11" s="18">
        <v>2742</v>
      </c>
      <c r="AE11" s="4">
        <f t="shared" si="5"/>
        <v>76</v>
      </c>
      <c r="AF11" s="4">
        <f t="shared" si="6"/>
        <v>80</v>
      </c>
      <c r="AG11" s="18"/>
      <c r="AH11" s="18"/>
      <c r="AI11" s="18"/>
      <c r="AJ11" s="18"/>
      <c r="AK11" s="18"/>
      <c r="AL11" s="18"/>
      <c r="AM11" s="18"/>
      <c r="AN11" s="18"/>
      <c r="AO11" s="1">
        <v>634</v>
      </c>
      <c r="AP11" s="1">
        <v>767</v>
      </c>
      <c r="AQ11" s="1">
        <v>29</v>
      </c>
      <c r="AR11" s="1">
        <v>33</v>
      </c>
      <c r="AS11" s="1">
        <v>1314</v>
      </c>
      <c r="AT11" s="14">
        <f t="shared" si="0"/>
        <v>2777</v>
      </c>
      <c r="AV11" s="4">
        <f t="shared" si="1"/>
        <v>-324</v>
      </c>
      <c r="AW11" s="4">
        <f t="shared" si="2"/>
        <v>45</v>
      </c>
      <c r="AY11" s="24">
        <f>'2020'!G11</f>
        <v>800</v>
      </c>
      <c r="AZ11" s="24">
        <f t="shared" si="7"/>
        <v>1653</v>
      </c>
      <c r="BB11" s="23">
        <f>'2019'!V11</f>
        <v>1981</v>
      </c>
      <c r="BC11" s="24">
        <f t="shared" si="8"/>
        <v>472</v>
      </c>
      <c r="BD11" s="23">
        <f>'2019'!G11</f>
        <v>2875</v>
      </c>
      <c r="BE11" s="24">
        <f t="shared" si="9"/>
        <v>-422</v>
      </c>
      <c r="BF11" s="23">
        <f>'2018'!W11</f>
        <v>2008</v>
      </c>
      <c r="BG11" s="24">
        <f t="shared" si="10"/>
        <v>445</v>
      </c>
      <c r="BH11" s="23">
        <f>'2018'!H11</f>
        <v>3330</v>
      </c>
      <c r="BI11" s="58">
        <f t="shared" si="11"/>
        <v>-877</v>
      </c>
    </row>
    <row r="12" spans="1:61" x14ac:dyDescent="0.25">
      <c r="A12" s="21" t="s">
        <v>12</v>
      </c>
      <c r="B12" s="4">
        <f>'Suino REG'!L16</f>
        <v>36</v>
      </c>
      <c r="C12" s="4">
        <f>'Suino REG'!K16</f>
        <v>69</v>
      </c>
      <c r="D12" s="4">
        <f>'Vitelli a carne bianca REG'!F15</f>
        <v>0</v>
      </c>
      <c r="E12" s="4">
        <f>'Vitelli altre tipologie REG'!J15</f>
        <v>39</v>
      </c>
      <c r="F12" s="4">
        <f>'Annutoli REG'!J15</f>
        <v>2</v>
      </c>
      <c r="G12" s="4">
        <f>'Bovini REG'!J15</f>
        <v>53</v>
      </c>
      <c r="H12" s="4">
        <f>'Bufalini REG'!J15</f>
        <v>3</v>
      </c>
      <c r="I12" s="4">
        <f>'Polli da carne REG'!F15</f>
        <v>12</v>
      </c>
      <c r="J12" s="4">
        <f>'Ovaiole REG'!F15</f>
        <v>7</v>
      </c>
      <c r="K12" s="4">
        <f>'Tacchini REG'!F15</f>
        <v>6</v>
      </c>
      <c r="L12" s="4">
        <f>'Ratiti REG'!F15</f>
        <v>2</v>
      </c>
      <c r="M12" s="4">
        <f>'Altri avicoli REG'!F15</f>
        <v>17</v>
      </c>
      <c r="N12" s="4">
        <f>'Ovini REG'!J15</f>
        <v>59</v>
      </c>
      <c r="O12" s="4">
        <f>'Caprini REG'!J15</f>
        <v>13</v>
      </c>
      <c r="P12" s="4">
        <f>'Equidi REG'!F15</f>
        <v>4</v>
      </c>
      <c r="Q12" s="4">
        <f>'Conigli REG'!J15</f>
        <v>12</v>
      </c>
      <c r="R12" s="4">
        <f>'Lepri REG'!J15</f>
        <v>10</v>
      </c>
      <c r="S12" s="4">
        <f>'Acquacoltura REG'!F15</f>
        <v>6</v>
      </c>
      <c r="T12" s="4">
        <f>'Altre specie REG'!F15</f>
        <v>8</v>
      </c>
      <c r="U12" s="4">
        <f>'Animali da pelliccia REG'!C15:C15</f>
        <v>0</v>
      </c>
      <c r="V12" s="13">
        <f t="shared" si="3"/>
        <v>322</v>
      </c>
      <c r="W12" s="13">
        <f t="shared" si="4"/>
        <v>358</v>
      </c>
      <c r="X12" s="18"/>
      <c r="Y12" s="18"/>
      <c r="Z12" s="18"/>
      <c r="AA12" s="18"/>
      <c r="AB12" s="18"/>
      <c r="AC12" s="18">
        <v>262</v>
      </c>
      <c r="AD12" s="18">
        <v>297</v>
      </c>
      <c r="AE12" s="4">
        <f t="shared" si="5"/>
        <v>60</v>
      </c>
      <c r="AF12" s="4">
        <f t="shared" si="6"/>
        <v>61</v>
      </c>
      <c r="AG12" s="18"/>
      <c r="AH12" s="18"/>
      <c r="AI12" s="18"/>
      <c r="AJ12" s="18"/>
      <c r="AK12" s="18"/>
      <c r="AL12" s="18"/>
      <c r="AM12" s="18"/>
      <c r="AN12" s="18"/>
      <c r="AO12" s="1">
        <v>102</v>
      </c>
      <c r="AP12" s="1">
        <v>113</v>
      </c>
      <c r="AQ12" s="1">
        <v>8</v>
      </c>
      <c r="AR12" s="1">
        <v>13</v>
      </c>
      <c r="AS12" s="1">
        <v>236</v>
      </c>
      <c r="AT12" s="14">
        <f t="shared" si="0"/>
        <v>472</v>
      </c>
      <c r="AV12" s="4">
        <f t="shared" si="1"/>
        <v>-150</v>
      </c>
      <c r="AW12" s="4">
        <f t="shared" si="2"/>
        <v>-114</v>
      </c>
      <c r="AY12" s="24">
        <f>'2020'!G12</f>
        <v>274</v>
      </c>
      <c r="AZ12" s="24">
        <f t="shared" si="7"/>
        <v>48</v>
      </c>
      <c r="BB12" s="23">
        <f>'2019'!V12</f>
        <v>289</v>
      </c>
      <c r="BC12" s="24">
        <f t="shared" si="8"/>
        <v>33</v>
      </c>
      <c r="BD12" s="23">
        <f>'2019'!G12</f>
        <v>168</v>
      </c>
      <c r="BE12" s="24">
        <f t="shared" si="9"/>
        <v>154</v>
      </c>
      <c r="BF12" s="23">
        <f>'2018'!W12</f>
        <v>285</v>
      </c>
      <c r="BG12" s="24">
        <f t="shared" si="10"/>
        <v>37</v>
      </c>
      <c r="BH12" s="23">
        <f>'2018'!H12</f>
        <v>251</v>
      </c>
      <c r="BI12" s="58">
        <f t="shared" si="11"/>
        <v>71</v>
      </c>
    </row>
    <row r="13" spans="1:61" x14ac:dyDescent="0.25">
      <c r="A13" s="21" t="s">
        <v>13</v>
      </c>
      <c r="B13" s="4">
        <f>'Suino REG'!L17</f>
        <v>15</v>
      </c>
      <c r="C13" s="4">
        <f>'Suino REG'!K17</f>
        <v>30</v>
      </c>
      <c r="D13" s="4">
        <f>'Vitelli a carne bianca REG'!F16</f>
        <v>1</v>
      </c>
      <c r="E13" s="4">
        <f>'Vitelli altre tipologie REG'!J16</f>
        <v>28</v>
      </c>
      <c r="F13" s="4">
        <f>'Annutoli REG'!J16</f>
        <v>1</v>
      </c>
      <c r="G13" s="4">
        <f>'Bovini REG'!J16</f>
        <v>44</v>
      </c>
      <c r="H13" s="4">
        <f>'Bufalini REG'!J16</f>
        <v>2</v>
      </c>
      <c r="I13" s="4">
        <f>'Polli da carne REG'!F16</f>
        <v>20</v>
      </c>
      <c r="J13" s="4">
        <f>'Ovaiole REG'!F16</f>
        <v>3</v>
      </c>
      <c r="K13" s="4">
        <f>'Tacchini REG'!F16</f>
        <v>0</v>
      </c>
      <c r="L13" s="4">
        <f>'Ratiti REG'!F16</f>
        <v>0</v>
      </c>
      <c r="M13" s="4">
        <f>'Altri avicoli REG'!F16</f>
        <v>9</v>
      </c>
      <c r="N13" s="4">
        <f>'Ovini REG'!J16</f>
        <v>47</v>
      </c>
      <c r="O13" s="4">
        <f>'Caprini REG'!J16</f>
        <v>8</v>
      </c>
      <c r="P13" s="4">
        <f>'Equidi REG'!F16</f>
        <v>5</v>
      </c>
      <c r="Q13" s="4">
        <f>'Conigli REG'!J16</f>
        <v>3</v>
      </c>
      <c r="R13" s="4">
        <f>'Lepri REG'!J16</f>
        <v>2</v>
      </c>
      <c r="S13" s="4">
        <f>'Acquacoltura REG'!F16</f>
        <v>3</v>
      </c>
      <c r="T13" s="4">
        <f>'Altre specie REG'!F16</f>
        <v>2</v>
      </c>
      <c r="U13" s="4">
        <f>'Animali da pelliccia REG'!C16:C16</f>
        <v>0</v>
      </c>
      <c r="V13" s="13">
        <f t="shared" si="3"/>
        <v>208</v>
      </c>
      <c r="W13" s="13">
        <f t="shared" si="4"/>
        <v>223</v>
      </c>
      <c r="X13" s="18"/>
      <c r="Y13" s="18"/>
      <c r="Z13" s="18"/>
      <c r="AA13" s="18"/>
      <c r="AB13" s="18"/>
      <c r="AC13" s="18">
        <v>161</v>
      </c>
      <c r="AD13" s="18">
        <v>172</v>
      </c>
      <c r="AE13" s="4">
        <f t="shared" si="5"/>
        <v>47</v>
      </c>
      <c r="AF13" s="4">
        <f t="shared" si="6"/>
        <v>51</v>
      </c>
      <c r="AG13" s="18"/>
      <c r="AH13" s="18"/>
      <c r="AI13" s="18"/>
      <c r="AJ13" s="18"/>
      <c r="AK13" s="18"/>
      <c r="AL13" s="18"/>
      <c r="AM13" s="18"/>
      <c r="AN13" s="18"/>
      <c r="AO13" s="1">
        <v>37</v>
      </c>
      <c r="AP13" s="1">
        <v>109</v>
      </c>
      <c r="AQ13" s="1">
        <v>2</v>
      </c>
      <c r="AR13" s="1">
        <v>20</v>
      </c>
      <c r="AS13" s="1">
        <v>139</v>
      </c>
      <c r="AT13" s="14">
        <f t="shared" si="0"/>
        <v>307</v>
      </c>
      <c r="AV13" s="4">
        <f t="shared" si="1"/>
        <v>-99</v>
      </c>
      <c r="AW13" s="4">
        <f t="shared" si="2"/>
        <v>-84</v>
      </c>
      <c r="AY13" s="24">
        <f>'2020'!G13</f>
        <v>169</v>
      </c>
      <c r="AZ13" s="24">
        <f t="shared" si="7"/>
        <v>39</v>
      </c>
      <c r="BB13" s="23">
        <f>'2019'!V13</f>
        <v>231</v>
      </c>
      <c r="BC13" s="24">
        <f t="shared" si="8"/>
        <v>-23</v>
      </c>
      <c r="BD13" s="23">
        <f>'2019'!G13</f>
        <v>395</v>
      </c>
      <c r="BE13" s="24">
        <f t="shared" si="9"/>
        <v>-187</v>
      </c>
      <c r="BF13" s="23">
        <f>'2018'!W13</f>
        <v>237</v>
      </c>
      <c r="BG13" s="24">
        <f t="shared" si="10"/>
        <v>-29</v>
      </c>
      <c r="BH13" s="23">
        <f>'2018'!H13</f>
        <v>488</v>
      </c>
      <c r="BI13" s="58">
        <f t="shared" si="11"/>
        <v>-280</v>
      </c>
    </row>
    <row r="14" spans="1:61" x14ac:dyDescent="0.25">
      <c r="A14" s="21" t="s">
        <v>14</v>
      </c>
      <c r="B14" s="4">
        <f>'Suino REG'!L18</f>
        <v>210</v>
      </c>
      <c r="C14" s="4">
        <f>'Suino REG'!K18</f>
        <v>376</v>
      </c>
      <c r="D14" s="4">
        <f>'Vitelli a carne bianca REG'!F17</f>
        <v>27</v>
      </c>
      <c r="E14" s="4">
        <f>'Vitelli altre tipologie REG'!J17</f>
        <v>468</v>
      </c>
      <c r="F14" s="4">
        <f>'Annutoli REG'!J17</f>
        <v>3</v>
      </c>
      <c r="G14" s="4">
        <f>'Bovini REG'!J17</f>
        <v>661</v>
      </c>
      <c r="H14" s="4">
        <f>'Bufalini REG'!J17</f>
        <v>7</v>
      </c>
      <c r="I14" s="4">
        <f>'Polli da carne REG'!F17</f>
        <v>33</v>
      </c>
      <c r="J14" s="4">
        <f>'Ovaiole REG'!F17</f>
        <v>18</v>
      </c>
      <c r="K14" s="4">
        <f>'Tacchini REG'!F17</f>
        <v>7</v>
      </c>
      <c r="L14" s="4">
        <f>'Ratiti REG'!F17</f>
        <v>3</v>
      </c>
      <c r="M14" s="4">
        <f>'Altri avicoli REG'!F17</f>
        <v>22</v>
      </c>
      <c r="N14" s="4">
        <f>'Ovini REG'!J17</f>
        <v>75</v>
      </c>
      <c r="O14" s="4">
        <f>'Caprini REG'!J17</f>
        <v>79</v>
      </c>
      <c r="P14" s="4">
        <f>'Equidi REG'!F17</f>
        <v>8</v>
      </c>
      <c r="Q14" s="4">
        <f>'Conigli REG'!J17</f>
        <v>33</v>
      </c>
      <c r="R14" s="4">
        <f>'Lepri REG'!J17</f>
        <v>9</v>
      </c>
      <c r="S14" s="4">
        <f>'Acquacoltura REG'!F17</f>
        <v>22</v>
      </c>
      <c r="T14" s="4">
        <f>'Altre specie REG'!F17</f>
        <v>18</v>
      </c>
      <c r="U14" s="4">
        <f>'Animali da pelliccia REG'!C17:C17</f>
        <v>0</v>
      </c>
      <c r="V14" s="13">
        <f t="shared" si="3"/>
        <v>1869</v>
      </c>
      <c r="W14" s="13">
        <f t="shared" si="4"/>
        <v>2079</v>
      </c>
      <c r="X14" s="18"/>
      <c r="Y14" s="18"/>
      <c r="Z14" s="18"/>
      <c r="AA14" s="18"/>
      <c r="AB14" s="18"/>
      <c r="AC14" s="18">
        <v>1754</v>
      </c>
      <c r="AD14" s="18">
        <v>1958</v>
      </c>
      <c r="AE14" s="4">
        <f t="shared" si="5"/>
        <v>115</v>
      </c>
      <c r="AF14" s="4">
        <f t="shared" si="6"/>
        <v>121</v>
      </c>
      <c r="AG14" s="18"/>
      <c r="AH14" s="18"/>
      <c r="AI14" s="18"/>
      <c r="AJ14" s="18"/>
      <c r="AK14" s="18"/>
      <c r="AL14" s="18"/>
      <c r="AM14" s="18"/>
      <c r="AN14" s="18"/>
      <c r="AO14" s="1">
        <v>325</v>
      </c>
      <c r="AP14" s="1">
        <v>730</v>
      </c>
      <c r="AQ14" s="1">
        <v>21</v>
      </c>
      <c r="AR14" s="1">
        <v>29</v>
      </c>
      <c r="AS14" s="1">
        <v>1018</v>
      </c>
      <c r="AT14" s="14">
        <f t="shared" si="0"/>
        <v>2123</v>
      </c>
      <c r="AV14" s="4">
        <f t="shared" si="1"/>
        <v>-254</v>
      </c>
      <c r="AW14" s="4">
        <f t="shared" si="2"/>
        <v>-44</v>
      </c>
      <c r="AY14" s="24">
        <f>'2020'!G14</f>
        <v>1593</v>
      </c>
      <c r="AZ14" s="24">
        <f t="shared" si="7"/>
        <v>276</v>
      </c>
      <c r="BB14" s="23">
        <f>'2019'!V14</f>
        <v>1682</v>
      </c>
      <c r="BC14" s="24">
        <f t="shared" si="8"/>
        <v>187</v>
      </c>
      <c r="BD14" s="23">
        <f>'2019'!G14</f>
        <v>1523</v>
      </c>
      <c r="BE14" s="24">
        <f t="shared" si="9"/>
        <v>346</v>
      </c>
      <c r="BF14" s="23">
        <f>'2018'!W14</f>
        <v>1712</v>
      </c>
      <c r="BG14" s="24">
        <f t="shared" si="10"/>
        <v>157</v>
      </c>
      <c r="BH14" s="23">
        <f>'2018'!H14</f>
        <v>1969</v>
      </c>
      <c r="BI14" s="58">
        <f t="shared" si="11"/>
        <v>-100</v>
      </c>
    </row>
    <row r="15" spans="1:61" x14ac:dyDescent="0.25">
      <c r="A15" s="21" t="s">
        <v>15</v>
      </c>
      <c r="B15" s="4">
        <f>'Suino REG'!L19</f>
        <v>27</v>
      </c>
      <c r="C15" s="4">
        <f>'Suino REG'!K19</f>
        <v>52</v>
      </c>
      <c r="D15" s="4">
        <f>'Vitelli a carne bianca REG'!F18</f>
        <v>0</v>
      </c>
      <c r="E15" s="4">
        <f>'Vitelli altre tipologie REG'!J18</f>
        <v>126</v>
      </c>
      <c r="F15" s="4">
        <f>'Annutoli REG'!J18</f>
        <v>9</v>
      </c>
      <c r="G15" s="4">
        <f>'Bovini REG'!J18</f>
        <v>187</v>
      </c>
      <c r="H15" s="4">
        <f>'Bufalini REG'!J18</f>
        <v>11</v>
      </c>
      <c r="I15" s="4">
        <f>'Polli da carne REG'!F18</f>
        <v>4</v>
      </c>
      <c r="J15" s="4">
        <f>'Ovaiole REG'!F18</f>
        <v>13</v>
      </c>
      <c r="K15" s="4">
        <f>'Tacchini REG'!F18</f>
        <v>1</v>
      </c>
      <c r="L15" s="4">
        <f>'Ratiti REG'!F18</f>
        <v>1</v>
      </c>
      <c r="M15" s="4">
        <f>'Altri avicoli REG'!F18</f>
        <v>18</v>
      </c>
      <c r="N15" s="4">
        <f>'Ovini REG'!J18</f>
        <v>124</v>
      </c>
      <c r="O15" s="4">
        <f>'Caprini REG'!J18</f>
        <v>44</v>
      </c>
      <c r="P15" s="4">
        <f>'Equidi REG'!F18</f>
        <v>16</v>
      </c>
      <c r="Q15" s="4">
        <f>'Conigli REG'!J18</f>
        <v>9</v>
      </c>
      <c r="R15" s="4">
        <f>'Lepri REG'!J18</f>
        <v>3</v>
      </c>
      <c r="S15" s="4">
        <f>'Acquacoltura REG'!F18</f>
        <v>6</v>
      </c>
      <c r="T15" s="4">
        <f>'Altre specie REG'!F18</f>
        <v>7</v>
      </c>
      <c r="U15" s="4">
        <f>'Animali da pelliccia REG'!C18:C18</f>
        <v>0</v>
      </c>
      <c r="V15" s="13">
        <f t="shared" si="3"/>
        <v>631</v>
      </c>
      <c r="W15" s="13">
        <f t="shared" si="4"/>
        <v>658</v>
      </c>
      <c r="X15" s="18"/>
      <c r="Y15" s="18"/>
      <c r="Z15" s="18"/>
      <c r="AA15" s="18"/>
      <c r="AB15" s="18"/>
      <c r="AC15" s="18">
        <v>571</v>
      </c>
      <c r="AD15" s="18">
        <v>594</v>
      </c>
      <c r="AE15" s="4">
        <f t="shared" si="5"/>
        <v>60</v>
      </c>
      <c r="AF15" s="4">
        <f t="shared" si="6"/>
        <v>64</v>
      </c>
      <c r="AG15" s="18"/>
      <c r="AH15" s="18"/>
      <c r="AI15" s="18"/>
      <c r="AJ15" s="18"/>
      <c r="AK15" s="18"/>
      <c r="AL15" s="18"/>
      <c r="AM15" s="18"/>
      <c r="AN15" s="18"/>
      <c r="AO15" s="1">
        <v>27</v>
      </c>
      <c r="AP15" s="1">
        <v>211</v>
      </c>
      <c r="AQ15" s="1">
        <v>15</v>
      </c>
      <c r="AR15" s="1">
        <v>13</v>
      </c>
      <c r="AS15" s="1">
        <v>516</v>
      </c>
      <c r="AT15" s="14">
        <f t="shared" si="0"/>
        <v>782</v>
      </c>
      <c r="AV15" s="4">
        <f t="shared" si="1"/>
        <v>-151</v>
      </c>
      <c r="AW15" s="4">
        <f t="shared" si="2"/>
        <v>-124</v>
      </c>
      <c r="AY15" s="24">
        <f>'2020'!G15</f>
        <v>474</v>
      </c>
      <c r="AZ15" s="24">
        <f t="shared" si="7"/>
        <v>157</v>
      </c>
      <c r="BB15" s="23">
        <f>'2019'!V15</f>
        <v>669</v>
      </c>
      <c r="BC15" s="24">
        <f t="shared" si="8"/>
        <v>-38</v>
      </c>
      <c r="BD15" s="23">
        <f>'2019'!G15</f>
        <v>899</v>
      </c>
      <c r="BE15" s="24">
        <f t="shared" si="9"/>
        <v>-268</v>
      </c>
      <c r="BF15" s="23">
        <f>'2018'!W15</f>
        <v>670</v>
      </c>
      <c r="BG15" s="24">
        <f t="shared" si="10"/>
        <v>-39</v>
      </c>
      <c r="BH15" s="23">
        <f>'2018'!H15</f>
        <v>938</v>
      </c>
      <c r="BI15" s="58">
        <f t="shared" si="11"/>
        <v>-307</v>
      </c>
    </row>
    <row r="16" spans="1:61" x14ac:dyDescent="0.25">
      <c r="A16" s="21" t="s">
        <v>69</v>
      </c>
      <c r="B16" s="4">
        <f>'Suino REG'!L20</f>
        <v>368</v>
      </c>
      <c r="C16" s="4">
        <f>'Suino REG'!K20</f>
        <v>197</v>
      </c>
      <c r="D16" s="4">
        <f>'Vitelli a carne bianca REG'!F19</f>
        <v>1</v>
      </c>
      <c r="E16" s="4">
        <f>'Vitelli altre tipologie REG'!J19</f>
        <v>156</v>
      </c>
      <c r="F16" s="4">
        <f>'Annutoli REG'!J19</f>
        <v>0</v>
      </c>
      <c r="G16" s="4">
        <f>'Bovini REG'!J19</f>
        <v>280</v>
      </c>
      <c r="H16" s="4">
        <f>'Bufalini REG'!J19</f>
        <v>1</v>
      </c>
      <c r="I16" s="4">
        <f>'Polli da carne REG'!F19</f>
        <v>4</v>
      </c>
      <c r="J16" s="4">
        <f>'Ovaiole REG'!F19</f>
        <v>9</v>
      </c>
      <c r="K16" s="4">
        <f>'Tacchini REG'!F19</f>
        <v>0</v>
      </c>
      <c r="L16" s="4">
        <f>'Ratiti REG'!F19</f>
        <v>1</v>
      </c>
      <c r="M16" s="4">
        <f>'Altri avicoli REG'!F19</f>
        <v>8</v>
      </c>
      <c r="N16" s="4">
        <f>'Ovini REG'!J19</f>
        <v>1189</v>
      </c>
      <c r="O16" s="4">
        <f>'Caprini REG'!J19</f>
        <v>211</v>
      </c>
      <c r="P16" s="4">
        <f>'Equidi REG'!F19</f>
        <v>6</v>
      </c>
      <c r="Q16" s="4">
        <f>'Conigli REG'!J19</f>
        <v>13</v>
      </c>
      <c r="R16" s="4">
        <f>'Lepri REG'!J19</f>
        <v>1</v>
      </c>
      <c r="S16" s="4">
        <f>'Acquacoltura REG'!F19</f>
        <v>8</v>
      </c>
      <c r="T16" s="4">
        <f>'Altre specie REG'!F19</f>
        <v>1</v>
      </c>
      <c r="U16" s="4">
        <f>'Animali da pelliccia REG'!C19:C19</f>
        <v>0</v>
      </c>
      <c r="V16" s="13">
        <f t="shared" si="3"/>
        <v>2086</v>
      </c>
      <c r="W16" s="13">
        <f t="shared" si="4"/>
        <v>2454</v>
      </c>
      <c r="X16" s="18"/>
      <c r="Y16" s="18"/>
      <c r="Z16" s="18"/>
      <c r="AA16" s="18"/>
      <c r="AB16" s="18"/>
      <c r="AC16" s="18">
        <v>2030</v>
      </c>
      <c r="AD16" s="18">
        <v>2394</v>
      </c>
      <c r="AE16" s="4">
        <f t="shared" si="5"/>
        <v>56</v>
      </c>
      <c r="AF16" s="4">
        <f t="shared" si="6"/>
        <v>60</v>
      </c>
      <c r="AG16" s="18"/>
      <c r="AH16" s="18"/>
      <c r="AI16" s="18"/>
      <c r="AJ16" s="18"/>
      <c r="AK16" s="18"/>
      <c r="AL16" s="18"/>
      <c r="AM16" s="18"/>
      <c r="AN16" s="18"/>
      <c r="AO16" s="1">
        <v>175</v>
      </c>
      <c r="AP16" s="1">
        <v>375</v>
      </c>
      <c r="AQ16" s="1">
        <v>7</v>
      </c>
      <c r="AR16" s="1">
        <v>2</v>
      </c>
      <c r="AS16" s="1">
        <v>2157</v>
      </c>
      <c r="AT16" s="14">
        <f t="shared" si="0"/>
        <v>2716</v>
      </c>
      <c r="AV16" s="4">
        <f t="shared" si="1"/>
        <v>-630</v>
      </c>
      <c r="AW16" s="4">
        <f t="shared" si="2"/>
        <v>-262</v>
      </c>
      <c r="AY16" s="24">
        <f>'2020'!G16</f>
        <v>946</v>
      </c>
      <c r="AZ16" s="24">
        <f t="shared" si="7"/>
        <v>1140</v>
      </c>
      <c r="BB16" s="23">
        <f>'2019'!V16</f>
        <v>2594</v>
      </c>
      <c r="BC16" s="24">
        <f t="shared" si="8"/>
        <v>-508</v>
      </c>
      <c r="BD16" s="23">
        <f>'2019'!G16</f>
        <v>1131</v>
      </c>
      <c r="BE16" s="24">
        <f t="shared" si="9"/>
        <v>955</v>
      </c>
      <c r="BF16" s="23">
        <f>'2018'!W16</f>
        <v>2617</v>
      </c>
      <c r="BG16" s="24">
        <f t="shared" si="10"/>
        <v>-531</v>
      </c>
      <c r="BH16" s="23">
        <f>'2018'!H16</f>
        <v>1402</v>
      </c>
      <c r="BI16" s="58">
        <f t="shared" si="11"/>
        <v>684</v>
      </c>
    </row>
    <row r="17" spans="1:61" x14ac:dyDescent="0.25">
      <c r="A17" s="21" t="s">
        <v>70</v>
      </c>
      <c r="B17" s="4">
        <f>'Suino REG'!L21</f>
        <v>82</v>
      </c>
      <c r="C17" s="4">
        <f>'Suino REG'!K21</f>
        <v>52</v>
      </c>
      <c r="D17" s="4">
        <f>'Vitelli a carne bianca REG'!F20</f>
        <v>2</v>
      </c>
      <c r="E17" s="4">
        <f>'Vitelli altre tipologie REG'!J20</f>
        <v>256</v>
      </c>
      <c r="F17" s="4">
        <f>'Annutoli REG'!J20</f>
        <v>4</v>
      </c>
      <c r="G17" s="4">
        <f>'Bovini REG'!J20</f>
        <v>388</v>
      </c>
      <c r="H17" s="4">
        <f>'Bufalini REG'!J20</f>
        <v>9</v>
      </c>
      <c r="I17" s="4">
        <f>'Polli da carne REG'!F20</f>
        <v>6</v>
      </c>
      <c r="J17" s="4">
        <f>'Ovaiole REG'!F20</f>
        <v>17</v>
      </c>
      <c r="K17" s="4">
        <f>'Tacchini REG'!F20</f>
        <v>0</v>
      </c>
      <c r="L17" s="4">
        <f>'Ratiti REG'!F20</f>
        <v>2</v>
      </c>
      <c r="M17" s="4">
        <f>'Altri avicoli REG'!F20</f>
        <v>11</v>
      </c>
      <c r="N17" s="4">
        <f>'Ovini REG'!J20</f>
        <v>408</v>
      </c>
      <c r="O17" s="4">
        <f>'Caprini REG'!J20</f>
        <v>79</v>
      </c>
      <c r="P17" s="4">
        <f>'Equidi REG'!F20</f>
        <v>28</v>
      </c>
      <c r="Q17" s="4">
        <f>'Conigli REG'!J20</f>
        <v>15</v>
      </c>
      <c r="R17" s="4">
        <f>'Lepri REG'!J20</f>
        <v>0</v>
      </c>
      <c r="S17" s="4">
        <f>'Acquacoltura REG'!F20</f>
        <v>8</v>
      </c>
      <c r="T17" s="4">
        <f>'Altre specie REG'!F20</f>
        <v>9</v>
      </c>
      <c r="U17" s="4">
        <f>'Animali da pelliccia REG'!C20:C20</f>
        <v>0</v>
      </c>
      <c r="V17" s="13">
        <f t="shared" si="3"/>
        <v>1294</v>
      </c>
      <c r="W17" s="13">
        <f t="shared" si="4"/>
        <v>1376</v>
      </c>
      <c r="X17" s="18"/>
      <c r="Y17" s="18"/>
      <c r="Z17" s="18"/>
      <c r="AA17" s="18"/>
      <c r="AB17" s="18"/>
      <c r="AC17" s="18">
        <v>1235</v>
      </c>
      <c r="AD17" s="18">
        <v>1317</v>
      </c>
      <c r="AE17" s="4">
        <f t="shared" si="5"/>
        <v>59</v>
      </c>
      <c r="AF17" s="4">
        <f t="shared" si="6"/>
        <v>59</v>
      </c>
      <c r="AG17" s="18"/>
      <c r="AH17" s="18"/>
      <c r="AI17" s="18"/>
      <c r="AJ17" s="18"/>
      <c r="AK17" s="18"/>
      <c r="AL17" s="18"/>
      <c r="AM17" s="18"/>
      <c r="AN17" s="18"/>
      <c r="AO17" s="1">
        <v>133</v>
      </c>
      <c r="AP17" s="1">
        <v>579</v>
      </c>
      <c r="AQ17" s="1">
        <v>19</v>
      </c>
      <c r="AR17" s="1">
        <v>3</v>
      </c>
      <c r="AS17" s="1">
        <v>1117</v>
      </c>
      <c r="AT17" s="14">
        <f t="shared" si="0"/>
        <v>1851</v>
      </c>
      <c r="AV17" s="4">
        <f t="shared" si="1"/>
        <v>-557</v>
      </c>
      <c r="AW17" s="4">
        <f t="shared" si="2"/>
        <v>-475</v>
      </c>
      <c r="AY17" s="24">
        <f>'2020'!G17</f>
        <v>1743</v>
      </c>
      <c r="AZ17" s="24">
        <f t="shared" si="7"/>
        <v>-449</v>
      </c>
      <c r="BB17" s="23">
        <f>'2019'!V17</f>
        <v>1568</v>
      </c>
      <c r="BC17" s="24">
        <f t="shared" si="8"/>
        <v>-274</v>
      </c>
      <c r="BD17" s="23">
        <f>'2019'!G17</f>
        <v>1658</v>
      </c>
      <c r="BE17" s="24">
        <f t="shared" si="9"/>
        <v>-364</v>
      </c>
      <c r="BF17" s="23">
        <f>'2018'!W17</f>
        <v>1578</v>
      </c>
      <c r="BG17" s="24">
        <f t="shared" si="10"/>
        <v>-284</v>
      </c>
      <c r="BH17" s="23">
        <f>'2018'!H17</f>
        <v>1731</v>
      </c>
      <c r="BI17" s="58">
        <f t="shared" si="11"/>
        <v>-437</v>
      </c>
    </row>
    <row r="18" spans="1:61" x14ac:dyDescent="0.25">
      <c r="A18" s="21" t="s">
        <v>18</v>
      </c>
      <c r="B18" s="4">
        <f>'Suino REG'!L22</f>
        <v>52</v>
      </c>
      <c r="C18" s="4">
        <f>'Suino REG'!K22</f>
        <v>97</v>
      </c>
      <c r="D18" s="4">
        <f>'Vitelli a carne bianca REG'!F21</f>
        <v>0</v>
      </c>
      <c r="E18" s="4">
        <f>'Vitelli altre tipologie REG'!J21</f>
        <v>58</v>
      </c>
      <c r="F18" s="4">
        <f>'Annutoli REG'!J21</f>
        <v>2</v>
      </c>
      <c r="G18" s="4">
        <f>'Bovini REG'!J21</f>
        <v>76</v>
      </c>
      <c r="H18" s="4">
        <f>'Bufalini REG'!J21</f>
        <v>4</v>
      </c>
      <c r="I18" s="4">
        <f>'Polli da carne REG'!F21</f>
        <v>4</v>
      </c>
      <c r="J18" s="4">
        <f>'Ovaiole REG'!F21</f>
        <v>6</v>
      </c>
      <c r="K18" s="4">
        <f>'Tacchini REG'!F21</f>
        <v>3</v>
      </c>
      <c r="L18" s="4">
        <f>'Ratiti REG'!F21</f>
        <v>0</v>
      </c>
      <c r="M18" s="4">
        <f>'Altri avicoli REG'!F21</f>
        <v>9</v>
      </c>
      <c r="N18" s="4">
        <f>'Ovini REG'!J21</f>
        <v>137</v>
      </c>
      <c r="O18" s="4">
        <f>'Caprini REG'!J21</f>
        <v>22</v>
      </c>
      <c r="P18" s="4">
        <f>'Equidi REG'!F21</f>
        <v>3</v>
      </c>
      <c r="Q18" s="4">
        <f>'Conigli REG'!J21</f>
        <v>8</v>
      </c>
      <c r="R18" s="4">
        <f>'Lepri REG'!J21</f>
        <v>5</v>
      </c>
      <c r="S18" s="4">
        <f>'Acquacoltura REG'!F21</f>
        <v>7</v>
      </c>
      <c r="T18" s="4">
        <f>'Altre specie REG'!F21</f>
        <v>8</v>
      </c>
      <c r="U18" s="4">
        <f>'Animali da pelliccia REG'!C21:C21</f>
        <v>0</v>
      </c>
      <c r="V18" s="13">
        <f t="shared" si="3"/>
        <v>449</v>
      </c>
      <c r="W18" s="13">
        <f t="shared" si="4"/>
        <v>501</v>
      </c>
      <c r="X18" s="18"/>
      <c r="Y18" s="18"/>
      <c r="Z18" s="18"/>
      <c r="AA18" s="18"/>
      <c r="AB18" s="18"/>
      <c r="AC18" s="18">
        <v>422</v>
      </c>
      <c r="AD18" s="18">
        <v>476</v>
      </c>
      <c r="AE18" s="4">
        <f t="shared" si="5"/>
        <v>27</v>
      </c>
      <c r="AF18" s="4">
        <f t="shared" si="6"/>
        <v>25</v>
      </c>
      <c r="AG18" s="18"/>
      <c r="AH18" s="18"/>
      <c r="AI18" s="18"/>
      <c r="AJ18" s="18"/>
      <c r="AK18" s="18"/>
      <c r="AL18" s="18"/>
      <c r="AM18" s="18"/>
      <c r="AN18" s="18"/>
      <c r="AO18" s="1">
        <v>118</v>
      </c>
      <c r="AP18" s="1">
        <v>138</v>
      </c>
      <c r="AQ18" s="1">
        <v>12</v>
      </c>
      <c r="AR18" s="1">
        <v>2</v>
      </c>
      <c r="AS18" s="1">
        <v>392</v>
      </c>
      <c r="AT18" s="14">
        <f t="shared" si="0"/>
        <v>662</v>
      </c>
      <c r="AV18" s="4">
        <f t="shared" si="1"/>
        <v>-213</v>
      </c>
      <c r="AW18" s="4">
        <f t="shared" si="2"/>
        <v>-161</v>
      </c>
      <c r="AY18" s="24">
        <f>'2020'!G18</f>
        <v>611</v>
      </c>
      <c r="AZ18" s="24">
        <f t="shared" si="7"/>
        <v>-162</v>
      </c>
      <c r="BB18" s="23">
        <f>'2019'!V18</f>
        <v>475</v>
      </c>
      <c r="BC18" s="24">
        <f t="shared" si="8"/>
        <v>-26</v>
      </c>
      <c r="BD18" s="23">
        <f>'2019'!G18</f>
        <v>562</v>
      </c>
      <c r="BE18" s="24">
        <f t="shared" si="9"/>
        <v>-113</v>
      </c>
      <c r="BF18" s="23">
        <f>'2018'!W18</f>
        <v>483</v>
      </c>
      <c r="BG18" s="24">
        <f t="shared" si="10"/>
        <v>-34</v>
      </c>
      <c r="BH18" s="23">
        <f>'2018'!H18</f>
        <v>673</v>
      </c>
      <c r="BI18" s="58">
        <f t="shared" si="11"/>
        <v>-224</v>
      </c>
    </row>
    <row r="19" spans="1:61" x14ac:dyDescent="0.25">
      <c r="A19" s="21" t="s">
        <v>19</v>
      </c>
      <c r="B19" s="4">
        <f>'Suino REG'!L23</f>
        <v>7</v>
      </c>
      <c r="C19" s="4">
        <f>'Suino REG'!K23</f>
        <v>13</v>
      </c>
      <c r="D19" s="4">
        <f>'Vitelli a carne bianca REG'!F22</f>
        <v>1</v>
      </c>
      <c r="E19" s="4">
        <f>'Vitelli altre tipologie REG'!J22</f>
        <v>40</v>
      </c>
      <c r="F19" s="4">
        <f>'Annutoli REG'!J22</f>
        <v>0</v>
      </c>
      <c r="G19" s="4">
        <f>'Bovini REG'!J22</f>
        <v>100</v>
      </c>
      <c r="H19" s="4">
        <f>'Bufalini REG'!J22</f>
        <v>1</v>
      </c>
      <c r="I19" s="4">
        <f>'Polli da carne REG'!F22</f>
        <v>0</v>
      </c>
      <c r="J19" s="4">
        <f>'Ovaiole REG'!F22</f>
        <v>9</v>
      </c>
      <c r="K19" s="4">
        <f>'Tacchini REG'!F22</f>
        <v>1</v>
      </c>
      <c r="L19" s="4">
        <f>'Ratiti REG'!F22</f>
        <v>0</v>
      </c>
      <c r="M19" s="4">
        <f>'Altri avicoli REG'!F22</f>
        <v>2</v>
      </c>
      <c r="N19" s="4">
        <f>'Ovini REG'!J22</f>
        <v>40</v>
      </c>
      <c r="O19" s="4">
        <f>'Caprini REG'!J22</f>
        <v>24</v>
      </c>
      <c r="P19" s="4">
        <f>'Equidi REG'!F22</f>
        <v>0</v>
      </c>
      <c r="Q19" s="4">
        <f>'Conigli REG'!J22</f>
        <v>0</v>
      </c>
      <c r="R19" s="4">
        <f>'Lepri REG'!J22</f>
        <v>0</v>
      </c>
      <c r="S19" s="4">
        <f>'Acquacoltura REG'!F22</f>
        <v>5</v>
      </c>
      <c r="T19" s="4">
        <f>'Altre specie REG'!F22</f>
        <v>1</v>
      </c>
      <c r="U19" s="4">
        <f>'Animali da pelliccia REG'!C22:C22</f>
        <v>0</v>
      </c>
      <c r="V19" s="13">
        <f t="shared" si="3"/>
        <v>237</v>
      </c>
      <c r="W19" s="13">
        <f t="shared" si="4"/>
        <v>244</v>
      </c>
      <c r="X19" s="18"/>
      <c r="Y19" s="18"/>
      <c r="Z19" s="18"/>
      <c r="AA19" s="18"/>
      <c r="AB19" s="18"/>
      <c r="AC19" s="18">
        <v>232</v>
      </c>
      <c r="AD19" s="18">
        <v>239</v>
      </c>
      <c r="AE19" s="4">
        <f t="shared" si="5"/>
        <v>5</v>
      </c>
      <c r="AF19" s="4">
        <f t="shared" si="6"/>
        <v>5</v>
      </c>
      <c r="AG19" s="18"/>
      <c r="AH19" s="18"/>
      <c r="AI19" s="18"/>
      <c r="AJ19" s="18"/>
      <c r="AK19" s="18"/>
      <c r="AL19" s="18"/>
      <c r="AM19" s="18"/>
      <c r="AN19" s="18"/>
      <c r="AO19" s="1">
        <v>18</v>
      </c>
      <c r="AP19" s="1">
        <v>482</v>
      </c>
      <c r="AQ19" s="1">
        <v>9</v>
      </c>
      <c r="AR19" s="1">
        <v>0</v>
      </c>
      <c r="AS19" s="1">
        <v>150</v>
      </c>
      <c r="AT19" s="14">
        <f t="shared" si="0"/>
        <v>659</v>
      </c>
      <c r="AV19" s="4">
        <f t="shared" si="1"/>
        <v>-422</v>
      </c>
      <c r="AW19" s="4">
        <f t="shared" si="2"/>
        <v>-415</v>
      </c>
      <c r="AY19" s="24">
        <f>'2020'!G19</f>
        <v>250</v>
      </c>
      <c r="AZ19" s="24">
        <f t="shared" si="7"/>
        <v>-13</v>
      </c>
      <c r="BB19" s="23">
        <f>'2019'!V19</f>
        <v>591</v>
      </c>
      <c r="BC19" s="24">
        <f t="shared" si="8"/>
        <v>-354</v>
      </c>
      <c r="BD19" s="23">
        <f>'2019'!G19</f>
        <v>217</v>
      </c>
      <c r="BE19" s="24">
        <f t="shared" si="9"/>
        <v>20</v>
      </c>
      <c r="BF19" s="23">
        <f>'2018'!W19</f>
        <v>593</v>
      </c>
      <c r="BG19" s="24">
        <f t="shared" si="10"/>
        <v>-356</v>
      </c>
      <c r="BH19" s="23">
        <f>'2018'!H19</f>
        <v>215</v>
      </c>
      <c r="BI19" s="58">
        <f t="shared" si="11"/>
        <v>22</v>
      </c>
    </row>
    <row r="20" spans="1:61" x14ac:dyDescent="0.25">
      <c r="A20" s="21" t="s">
        <v>20</v>
      </c>
      <c r="B20" s="4">
        <f>'Suino REG'!L24</f>
        <v>2</v>
      </c>
      <c r="C20" s="4">
        <f>'Suino REG'!K24</f>
        <v>4</v>
      </c>
      <c r="D20" s="4">
        <f>'Vitelli a carne bianca REG'!F23</f>
        <v>1</v>
      </c>
      <c r="E20" s="4">
        <f>'Vitelli altre tipologie REG'!J23</f>
        <v>30</v>
      </c>
      <c r="F20" s="4">
        <f>'Annutoli REG'!J23</f>
        <v>0</v>
      </c>
      <c r="G20" s="4">
        <f>'Bovini REG'!J23</f>
        <v>48</v>
      </c>
      <c r="H20" s="4">
        <f>'Bufalini REG'!J23</f>
        <v>0</v>
      </c>
      <c r="I20" s="4">
        <f>'Polli da carne REG'!F23</f>
        <v>2</v>
      </c>
      <c r="J20" s="4">
        <f>'Ovaiole REG'!F23</f>
        <v>2</v>
      </c>
      <c r="K20" s="4">
        <f>'Tacchini REG'!F23</f>
        <v>1</v>
      </c>
      <c r="L20" s="4">
        <f>'Ratiti REG'!F23</f>
        <v>1</v>
      </c>
      <c r="M20" s="4">
        <f>'Altri avicoli REG'!F23</f>
        <v>1</v>
      </c>
      <c r="N20" s="4">
        <f>'Ovini REG'!J23</f>
        <v>17</v>
      </c>
      <c r="O20" s="4">
        <f>'Caprini REG'!J23</f>
        <v>10</v>
      </c>
      <c r="P20" s="4">
        <f>'Equidi REG'!F23</f>
        <v>1</v>
      </c>
      <c r="Q20" s="4">
        <f>'Conigli REG'!J23</f>
        <v>2</v>
      </c>
      <c r="R20" s="4">
        <f>'Lepri REG'!J23</f>
        <v>0</v>
      </c>
      <c r="S20" s="4">
        <f>'Acquacoltura REG'!F23</f>
        <v>8</v>
      </c>
      <c r="T20" s="4">
        <f>'Altre specie REG'!F23</f>
        <v>1</v>
      </c>
      <c r="U20" s="4">
        <f>'Animali da pelliccia REG'!C23:C23</f>
        <v>0</v>
      </c>
      <c r="V20" s="13">
        <f t="shared" si="3"/>
        <v>129</v>
      </c>
      <c r="W20" s="13">
        <f t="shared" si="4"/>
        <v>131</v>
      </c>
      <c r="X20" s="18"/>
      <c r="Y20" s="18"/>
      <c r="Z20" s="18"/>
      <c r="AA20" s="18"/>
      <c r="AB20" s="18"/>
      <c r="AC20" s="18">
        <v>125</v>
      </c>
      <c r="AD20" s="18">
        <v>127</v>
      </c>
      <c r="AE20" s="4">
        <f t="shared" si="5"/>
        <v>4</v>
      </c>
      <c r="AF20" s="4">
        <f t="shared" si="6"/>
        <v>4</v>
      </c>
      <c r="AG20" s="18"/>
      <c r="AH20" s="18"/>
      <c r="AI20" s="18"/>
      <c r="AJ20" s="18"/>
      <c r="AK20" s="18"/>
      <c r="AL20" s="18"/>
      <c r="AM20" s="18"/>
      <c r="AN20" s="18"/>
      <c r="AO20" s="1">
        <v>3</v>
      </c>
      <c r="AP20" s="1">
        <v>85</v>
      </c>
      <c r="AQ20" s="1">
        <v>6</v>
      </c>
      <c r="AR20" s="1">
        <v>2</v>
      </c>
      <c r="AS20" s="1">
        <v>107</v>
      </c>
      <c r="AT20" s="14">
        <f t="shared" si="0"/>
        <v>203</v>
      </c>
      <c r="AV20" s="4">
        <f t="shared" si="1"/>
        <v>-74</v>
      </c>
      <c r="AW20" s="4">
        <f t="shared" si="2"/>
        <v>-72</v>
      </c>
      <c r="AY20" s="24">
        <f>'2020'!G20</f>
        <v>177</v>
      </c>
      <c r="AZ20" s="24">
        <f t="shared" si="7"/>
        <v>-48</v>
      </c>
      <c r="BB20" s="23">
        <f>'2019'!V20</f>
        <v>168</v>
      </c>
      <c r="BC20" s="24">
        <f t="shared" si="8"/>
        <v>-39</v>
      </c>
      <c r="BD20" s="23">
        <f>'2019'!G20</f>
        <v>261</v>
      </c>
      <c r="BE20" s="24">
        <f t="shared" si="9"/>
        <v>-132</v>
      </c>
      <c r="BF20" s="23">
        <f>'2018'!W20</f>
        <v>168</v>
      </c>
      <c r="BG20" s="24">
        <f t="shared" si="10"/>
        <v>-39</v>
      </c>
      <c r="BH20" s="23">
        <f>'2018'!H20</f>
        <v>196</v>
      </c>
      <c r="BI20" s="58">
        <f t="shared" si="11"/>
        <v>-67</v>
      </c>
    </row>
    <row r="21" spans="1:61" x14ac:dyDescent="0.25">
      <c r="A21" s="21" t="s">
        <v>21</v>
      </c>
      <c r="B21" s="4">
        <f>'Suino REG'!L25</f>
        <v>49</v>
      </c>
      <c r="C21" s="4">
        <f>'Suino REG'!K25</f>
        <v>89</v>
      </c>
      <c r="D21" s="4">
        <f>'Vitelli a carne bianca REG'!F24</f>
        <v>0</v>
      </c>
      <c r="E21" s="4">
        <f>'Vitelli altre tipologie REG'!J24</f>
        <v>38</v>
      </c>
      <c r="F21" s="4">
        <f>'Annutoli REG'!J24</f>
        <v>3</v>
      </c>
      <c r="G21" s="4">
        <f>'Bovini REG'!J24</f>
        <v>54</v>
      </c>
      <c r="H21" s="4">
        <f>'Bufalini REG'!J24</f>
        <v>4</v>
      </c>
      <c r="I21" s="4">
        <f>'Polli da carne REG'!F24</f>
        <v>4</v>
      </c>
      <c r="J21" s="4">
        <f>'Ovaiole REG'!F24</f>
        <v>5</v>
      </c>
      <c r="K21" s="4">
        <f>'Tacchini REG'!F24</f>
        <v>2</v>
      </c>
      <c r="L21" s="4">
        <f>'Ratiti REG'!F24</f>
        <v>2</v>
      </c>
      <c r="M21" s="4">
        <f>'Altri avicoli REG'!F24</f>
        <v>16</v>
      </c>
      <c r="N21" s="4">
        <f>'Ovini REG'!J24</f>
        <v>57</v>
      </c>
      <c r="O21" s="4">
        <f>'Caprini REG'!J24</f>
        <v>7</v>
      </c>
      <c r="P21" s="4">
        <f>'Equidi REG'!F24</f>
        <v>6</v>
      </c>
      <c r="Q21" s="4">
        <f>'Conigli REG'!J24</f>
        <v>5</v>
      </c>
      <c r="R21" s="4">
        <f>'Lepri REG'!J24</f>
        <v>7</v>
      </c>
      <c r="S21" s="4">
        <f>'Acquacoltura REG'!F24</f>
        <v>3</v>
      </c>
      <c r="T21" s="4">
        <f>'Altre specie REG'!F24</f>
        <v>4</v>
      </c>
      <c r="U21" s="4">
        <f>'Animali da pelliccia REG'!C24:C24</f>
        <v>0</v>
      </c>
      <c r="V21" s="13">
        <f t="shared" si="3"/>
        <v>306</v>
      </c>
      <c r="W21" s="13">
        <f t="shared" si="4"/>
        <v>355</v>
      </c>
      <c r="X21" s="18"/>
      <c r="Y21" s="18"/>
      <c r="Z21" s="18"/>
      <c r="AA21" s="18"/>
      <c r="AB21" s="18"/>
      <c r="AC21" s="18">
        <v>267</v>
      </c>
      <c r="AD21" s="18">
        <v>314</v>
      </c>
      <c r="AE21" s="4">
        <f t="shared" si="5"/>
        <v>39</v>
      </c>
      <c r="AF21" s="4">
        <f t="shared" si="6"/>
        <v>41</v>
      </c>
      <c r="AG21" s="18"/>
      <c r="AH21" s="18"/>
      <c r="AI21" s="18"/>
      <c r="AJ21" s="18"/>
      <c r="AK21" s="18"/>
      <c r="AL21" s="18"/>
      <c r="AM21" s="18"/>
      <c r="AN21" s="18"/>
      <c r="AO21" s="1">
        <v>113</v>
      </c>
      <c r="AP21" s="1">
        <v>110</v>
      </c>
      <c r="AQ21" s="1">
        <v>6</v>
      </c>
      <c r="AR21" s="1">
        <v>5</v>
      </c>
      <c r="AS21" s="1">
        <v>206</v>
      </c>
      <c r="AT21" s="14">
        <f t="shared" si="0"/>
        <v>440</v>
      </c>
      <c r="AV21" s="4">
        <f t="shared" si="1"/>
        <v>-134</v>
      </c>
      <c r="AW21" s="4">
        <f t="shared" si="2"/>
        <v>-85</v>
      </c>
      <c r="AY21" s="24">
        <f>'2020'!G21</f>
        <v>216</v>
      </c>
      <c r="AZ21" s="24">
        <f t="shared" si="7"/>
        <v>90</v>
      </c>
      <c r="BB21" s="23">
        <f>'2019'!V21</f>
        <v>283</v>
      </c>
      <c r="BC21" s="24">
        <f t="shared" si="8"/>
        <v>23</v>
      </c>
      <c r="BD21" s="23">
        <f>'2019'!G21</f>
        <v>280</v>
      </c>
      <c r="BE21" s="24">
        <f t="shared" si="9"/>
        <v>26</v>
      </c>
      <c r="BF21" s="23">
        <f>'2018'!W21</f>
        <v>274</v>
      </c>
      <c r="BG21" s="24">
        <f t="shared" si="10"/>
        <v>32</v>
      </c>
      <c r="BH21" s="23">
        <f>'2018'!H21</f>
        <v>449</v>
      </c>
      <c r="BI21" s="58">
        <f t="shared" si="11"/>
        <v>-143</v>
      </c>
    </row>
    <row r="22" spans="1:61" x14ac:dyDescent="0.25">
      <c r="A22" s="21" t="s">
        <v>22</v>
      </c>
      <c r="B22" s="4">
        <f>'Suino REG'!L26</f>
        <v>1</v>
      </c>
      <c r="C22" s="4">
        <f>'Suino REG'!K26</f>
        <v>2</v>
      </c>
      <c r="D22" s="4">
        <f>'Vitelli a carne bianca REG'!F25</f>
        <v>0</v>
      </c>
      <c r="E22" s="4">
        <f>'Vitelli altre tipologie REG'!J25</f>
        <v>8</v>
      </c>
      <c r="F22" s="4">
        <f>'Annutoli REG'!J25</f>
        <v>0</v>
      </c>
      <c r="G22" s="4">
        <f>'Bovini REG'!J25</f>
        <v>40</v>
      </c>
      <c r="H22" s="4">
        <f>'Bufalini REG'!J25</f>
        <v>0</v>
      </c>
      <c r="I22" s="4">
        <f>'Polli da carne REG'!F25</f>
        <v>1</v>
      </c>
      <c r="J22" s="4">
        <f>'Ovaiole REG'!F25</f>
        <v>1</v>
      </c>
      <c r="K22" s="4">
        <f>'Tacchini REG'!F25</f>
        <v>0</v>
      </c>
      <c r="L22" s="4">
        <f>'Ratiti REG'!F25</f>
        <v>0</v>
      </c>
      <c r="M22" s="4">
        <f>'Altri avicoli REG'!F25</f>
        <v>1</v>
      </c>
      <c r="N22" s="4">
        <f>'Ovini REG'!J25</f>
        <v>3</v>
      </c>
      <c r="O22" s="4">
        <f>'Caprini REG'!J25</f>
        <v>5</v>
      </c>
      <c r="P22" s="4">
        <f>'Equidi REG'!F25</f>
        <v>0</v>
      </c>
      <c r="Q22" s="4">
        <f>'Conigli REG'!J25</f>
        <v>2</v>
      </c>
      <c r="R22" s="4">
        <f>'Lepri REG'!J25</f>
        <v>1</v>
      </c>
      <c r="S22" s="4">
        <f>'Acquacoltura REG'!F25</f>
        <v>1</v>
      </c>
      <c r="T22" s="4">
        <f>'Altre specie REG'!F25</f>
        <v>2</v>
      </c>
      <c r="U22" s="4">
        <f>'Animali da pelliccia REG'!C25:C25</f>
        <v>0</v>
      </c>
      <c r="V22" s="13">
        <f t="shared" si="3"/>
        <v>67</v>
      </c>
      <c r="W22" s="13">
        <f t="shared" si="4"/>
        <v>68</v>
      </c>
      <c r="X22" s="18"/>
      <c r="Y22" s="18"/>
      <c r="Z22" s="18"/>
      <c r="AA22" s="18"/>
      <c r="AB22" s="18"/>
      <c r="AC22" s="18">
        <v>52</v>
      </c>
      <c r="AD22" s="18">
        <v>52</v>
      </c>
      <c r="AE22" s="4">
        <f t="shared" si="5"/>
        <v>15</v>
      </c>
      <c r="AF22" s="4">
        <f t="shared" si="6"/>
        <v>16</v>
      </c>
      <c r="AG22" s="18"/>
      <c r="AH22" s="18"/>
      <c r="AI22" s="18"/>
      <c r="AJ22" s="18"/>
      <c r="AK22" s="18"/>
      <c r="AL22" s="18"/>
      <c r="AM22" s="18"/>
      <c r="AN22" s="18"/>
      <c r="AO22" s="1">
        <v>0</v>
      </c>
      <c r="AP22" s="1">
        <v>91</v>
      </c>
      <c r="AQ22" s="1">
        <v>0</v>
      </c>
      <c r="AR22" s="1">
        <v>0</v>
      </c>
      <c r="AS22" s="1">
        <v>50</v>
      </c>
      <c r="AT22" s="14">
        <f t="shared" si="0"/>
        <v>141</v>
      </c>
      <c r="AV22" s="4">
        <f t="shared" si="1"/>
        <v>-74</v>
      </c>
      <c r="AW22" s="4">
        <f t="shared" si="2"/>
        <v>-73</v>
      </c>
      <c r="AY22" s="24">
        <f>'2020'!G22</f>
        <v>52</v>
      </c>
      <c r="AZ22" s="24">
        <f t="shared" si="7"/>
        <v>15</v>
      </c>
      <c r="BB22" s="23">
        <f>'2019'!V22</f>
        <v>128</v>
      </c>
      <c r="BC22" s="24">
        <f t="shared" si="8"/>
        <v>-61</v>
      </c>
      <c r="BD22" s="23">
        <f>'2019'!G22</f>
        <v>59</v>
      </c>
      <c r="BE22" s="24">
        <f t="shared" si="9"/>
        <v>8</v>
      </c>
      <c r="BF22" s="23">
        <f>'2018'!W22</f>
        <v>133</v>
      </c>
      <c r="BG22" s="24">
        <f t="shared" si="10"/>
        <v>-66</v>
      </c>
      <c r="BH22" s="23">
        <f>'2018'!H22</f>
        <v>51</v>
      </c>
      <c r="BI22" s="58">
        <f t="shared" si="11"/>
        <v>16</v>
      </c>
    </row>
    <row r="23" spans="1:61" x14ac:dyDescent="0.25">
      <c r="A23" s="21" t="s">
        <v>23</v>
      </c>
      <c r="B23" s="4">
        <f>'Suino REG'!L27</f>
        <v>92</v>
      </c>
      <c r="C23" s="4">
        <f>'Suino REG'!K27</f>
        <v>169</v>
      </c>
      <c r="D23" s="4">
        <f>'Vitelli a carne bianca REG'!F26</f>
        <v>74</v>
      </c>
      <c r="E23" s="4">
        <f>'Vitelli altre tipologie REG'!J26</f>
        <v>224</v>
      </c>
      <c r="F23" s="4">
        <f>'Annutoli REG'!J26</f>
        <v>4</v>
      </c>
      <c r="G23" s="4">
        <f>'Bovini REG'!J26</f>
        <v>428</v>
      </c>
      <c r="H23" s="4">
        <f>'Bufalini REG'!J26</f>
        <v>7</v>
      </c>
      <c r="I23" s="4">
        <f>'Polli da carne REG'!F26</f>
        <v>92</v>
      </c>
      <c r="J23" s="4">
        <f>'Ovaiole REG'!F26</f>
        <v>25</v>
      </c>
      <c r="K23" s="4">
        <f>'Tacchini REG'!F26</f>
        <v>54</v>
      </c>
      <c r="L23" s="4">
        <f>'Ratiti REG'!F26</f>
        <v>2</v>
      </c>
      <c r="M23" s="4">
        <f>'Altri avicoli REG'!F26</f>
        <v>48</v>
      </c>
      <c r="N23" s="4">
        <f>'Ovini REG'!J26</f>
        <v>37</v>
      </c>
      <c r="O23" s="4">
        <f>'Caprini REG'!J26</f>
        <v>34</v>
      </c>
      <c r="P23" s="4">
        <f>'Equidi REG'!F26</f>
        <v>9</v>
      </c>
      <c r="Q23" s="4">
        <f>'Conigli REG'!J26</f>
        <v>52</v>
      </c>
      <c r="R23" s="4">
        <f>'Lepri REG'!J26</f>
        <v>21</v>
      </c>
      <c r="S23" s="4">
        <f>'Acquacoltura REG'!F26</f>
        <v>24</v>
      </c>
      <c r="T23" s="4">
        <f>'Altre specie REG'!F26</f>
        <v>19</v>
      </c>
      <c r="U23" s="4">
        <f>'Animali da pelliccia REG'!C26:C26</f>
        <v>1</v>
      </c>
      <c r="V23" s="13">
        <f t="shared" si="3"/>
        <v>1324</v>
      </c>
      <c r="W23" s="13">
        <f t="shared" si="4"/>
        <v>1416</v>
      </c>
      <c r="X23" s="18"/>
      <c r="Y23" s="18"/>
      <c r="Z23" s="18"/>
      <c r="AA23" s="18"/>
      <c r="AB23" s="18"/>
      <c r="AC23" s="18">
        <v>1272</v>
      </c>
      <c r="AD23" s="18">
        <v>1361</v>
      </c>
      <c r="AE23" s="4">
        <f t="shared" si="5"/>
        <v>52</v>
      </c>
      <c r="AF23" s="4">
        <f t="shared" si="6"/>
        <v>55</v>
      </c>
      <c r="AG23" s="18"/>
      <c r="AH23" s="18"/>
      <c r="AI23" s="18"/>
      <c r="AJ23" s="18"/>
      <c r="AK23" s="18"/>
      <c r="AL23" s="18"/>
      <c r="AM23" s="18"/>
      <c r="AN23" s="18"/>
      <c r="AO23" s="1">
        <v>176</v>
      </c>
      <c r="AP23" s="1">
        <v>453</v>
      </c>
      <c r="AQ23" s="1">
        <v>28</v>
      </c>
      <c r="AR23" s="1">
        <v>79</v>
      </c>
      <c r="AS23" s="1">
        <v>1105</v>
      </c>
      <c r="AT23" s="14">
        <f t="shared" si="0"/>
        <v>1841</v>
      </c>
      <c r="AV23" s="4">
        <f t="shared" si="1"/>
        <v>-517</v>
      </c>
      <c r="AW23" s="4">
        <f t="shared" si="2"/>
        <v>-425</v>
      </c>
      <c r="AY23" s="24">
        <f>'2020'!G23</f>
        <v>952</v>
      </c>
      <c r="AZ23" s="24">
        <f t="shared" si="7"/>
        <v>372</v>
      </c>
      <c r="BB23" s="23">
        <f>'2019'!V23</f>
        <v>1364</v>
      </c>
      <c r="BC23" s="24">
        <f t="shared" si="8"/>
        <v>-40</v>
      </c>
      <c r="BD23" s="23">
        <f>'2019'!G23</f>
        <v>1110</v>
      </c>
      <c r="BE23" s="24">
        <f t="shared" si="9"/>
        <v>214</v>
      </c>
      <c r="BF23" s="23">
        <f>'2018'!W23</f>
        <v>1366</v>
      </c>
      <c r="BG23" s="24">
        <f t="shared" si="10"/>
        <v>-42</v>
      </c>
      <c r="BH23" s="23">
        <f>'2018'!H23</f>
        <v>1044</v>
      </c>
      <c r="BI23" s="58">
        <f t="shared" si="11"/>
        <v>280</v>
      </c>
    </row>
    <row r="24" spans="1:61" x14ac:dyDescent="0.25">
      <c r="A24" s="21" t="s">
        <v>24</v>
      </c>
      <c r="B24" s="13">
        <f t="shared" ref="B24:V24" si="12">SUM(B3:B23)</f>
        <v>1683</v>
      </c>
      <c r="C24" s="13">
        <f>SUM(C3:C23)</f>
        <v>2506</v>
      </c>
      <c r="D24" s="13">
        <f t="shared" si="12"/>
        <v>173</v>
      </c>
      <c r="E24" s="13">
        <f t="shared" si="12"/>
        <v>2795</v>
      </c>
      <c r="F24" s="13">
        <f t="shared" si="12"/>
        <v>208</v>
      </c>
      <c r="G24" s="13">
        <f t="shared" si="12"/>
        <v>4244</v>
      </c>
      <c r="H24" s="13">
        <f t="shared" si="12"/>
        <v>306</v>
      </c>
      <c r="I24" s="13">
        <f t="shared" si="12"/>
        <v>293</v>
      </c>
      <c r="J24" s="13">
        <f t="shared" si="12"/>
        <v>213</v>
      </c>
      <c r="K24" s="13">
        <f t="shared" si="12"/>
        <v>112</v>
      </c>
      <c r="L24" s="13">
        <f t="shared" si="12"/>
        <v>27</v>
      </c>
      <c r="M24" s="13">
        <f t="shared" si="12"/>
        <v>296</v>
      </c>
      <c r="N24" s="13">
        <f t="shared" si="12"/>
        <v>3121</v>
      </c>
      <c r="O24" s="13">
        <f t="shared" si="12"/>
        <v>904</v>
      </c>
      <c r="P24" s="13">
        <f t="shared" si="12"/>
        <v>166</v>
      </c>
      <c r="Q24" s="13">
        <f t="shared" si="12"/>
        <v>263</v>
      </c>
      <c r="R24" s="13">
        <f t="shared" si="12"/>
        <v>112</v>
      </c>
      <c r="S24" s="13">
        <f t="shared" si="12"/>
        <v>174</v>
      </c>
      <c r="T24" s="13">
        <f t="shared" si="12"/>
        <v>183</v>
      </c>
      <c r="U24" s="13">
        <f t="shared" si="12"/>
        <v>6</v>
      </c>
      <c r="V24" s="13">
        <f t="shared" si="12"/>
        <v>16102</v>
      </c>
      <c r="W24" s="13">
        <f t="shared" si="4"/>
        <v>17785</v>
      </c>
      <c r="X24" s="18"/>
      <c r="Y24" s="18"/>
      <c r="Z24" s="18"/>
      <c r="AA24" s="18"/>
      <c r="AB24" s="18"/>
      <c r="AC24" s="18">
        <v>14946</v>
      </c>
      <c r="AD24" s="18">
        <v>16590</v>
      </c>
      <c r="AE24" s="4">
        <f>V24-AC24</f>
        <v>1156</v>
      </c>
      <c r="AF24" s="4">
        <f>W24-AD24</f>
        <v>1195</v>
      </c>
      <c r="AG24" s="18"/>
      <c r="AH24" s="18"/>
      <c r="AI24" s="18"/>
      <c r="AJ24" s="18"/>
      <c r="AK24" s="18"/>
      <c r="AL24" s="18"/>
      <c r="AM24" s="18"/>
      <c r="AN24" s="18"/>
      <c r="AO24" s="14">
        <v>2668</v>
      </c>
      <c r="AP24" s="14">
        <v>6019</v>
      </c>
      <c r="AQ24" s="14">
        <v>252</v>
      </c>
      <c r="AR24" s="14">
        <v>252</v>
      </c>
      <c r="AS24" s="14">
        <v>11910</v>
      </c>
      <c r="AT24" s="14">
        <f t="shared" si="0"/>
        <v>21101</v>
      </c>
      <c r="AV24" s="16">
        <f>SUM(AV3:AV23)</f>
        <v>-5000</v>
      </c>
      <c r="AW24" s="16">
        <f>SUM(AW3:AW23)</f>
        <v>-3317</v>
      </c>
      <c r="AY24" s="24">
        <f>'2020'!G24</f>
        <v>11618</v>
      </c>
      <c r="AZ24" s="24">
        <f t="shared" si="7"/>
        <v>4484</v>
      </c>
      <c r="BB24" s="23">
        <f>'2019'!V24</f>
        <v>16737</v>
      </c>
      <c r="BC24" s="24">
        <f t="shared" si="8"/>
        <v>-635</v>
      </c>
      <c r="BD24" s="23">
        <f>'2019'!G24</f>
        <v>15996</v>
      </c>
      <c r="BE24" s="24">
        <f t="shared" si="9"/>
        <v>106</v>
      </c>
      <c r="BF24" s="23">
        <f>'2018'!W24</f>
        <v>16879</v>
      </c>
      <c r="BG24" s="24">
        <f t="shared" si="10"/>
        <v>-777</v>
      </c>
      <c r="BH24" s="23">
        <f>'2018'!H24</f>
        <v>17998</v>
      </c>
      <c r="BI24" s="58">
        <f t="shared" si="11"/>
        <v>-1896</v>
      </c>
    </row>
    <row r="25" spans="1:61" x14ac:dyDescent="0.25">
      <c r="C25" s="85"/>
    </row>
  </sheetData>
  <mergeCells count="10">
    <mergeCell ref="AO1:AT1"/>
    <mergeCell ref="B1:W1"/>
    <mergeCell ref="AV1:AV2"/>
    <mergeCell ref="AW1:AW2"/>
    <mergeCell ref="BF1:BI1"/>
    <mergeCell ref="BB1:BE1"/>
    <mergeCell ref="AY1:AZ1"/>
    <mergeCell ref="AC1:AD1"/>
    <mergeCell ref="AE1:AE2"/>
    <mergeCell ref="AF1:AF2"/>
  </mergeCells>
  <pageMargins left="0.7" right="0.7" top="0.75" bottom="0.75" header="0.3" footer="0.3"/>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5C2C9-4835-4131-9E13-403F2AFA8911}">
  <sheetPr>
    <tabColor rgb="FF002060"/>
  </sheetPr>
  <dimension ref="A1:BE31"/>
  <sheetViews>
    <sheetView topLeftCell="B7" workbookViewId="0">
      <selection activeCell="D32" sqref="D32"/>
    </sheetView>
  </sheetViews>
  <sheetFormatPr defaultRowHeight="15" x14ac:dyDescent="0.25"/>
  <cols>
    <col min="1" max="3" width="30" customWidth="1"/>
    <col min="4" max="4" width="19" customWidth="1"/>
    <col min="5" max="5" width="12.42578125" customWidth="1"/>
    <col min="6" max="6" width="11" customWidth="1"/>
    <col min="7" max="57" width="8.85546875" style="87"/>
  </cols>
  <sheetData>
    <row r="1" spans="1:6" x14ac:dyDescent="0.25">
      <c r="A1" s="166" t="s">
        <v>0</v>
      </c>
      <c r="B1" s="166" t="s">
        <v>89</v>
      </c>
      <c r="C1" s="166" t="s">
        <v>1</v>
      </c>
      <c r="D1" s="166"/>
      <c r="E1" s="166"/>
      <c r="F1" s="166"/>
    </row>
    <row r="2" spans="1:6" x14ac:dyDescent="0.25">
      <c r="A2" s="166"/>
      <c r="B2" s="166"/>
      <c r="C2" s="183" t="s">
        <v>146</v>
      </c>
      <c r="D2" s="183"/>
      <c r="E2" s="183"/>
      <c r="F2" s="183"/>
    </row>
    <row r="3" spans="1:6" x14ac:dyDescent="0.25">
      <c r="A3" s="166"/>
      <c r="B3" s="166"/>
      <c r="C3" s="183" t="str">
        <f>D31*100&amp;"% degli allevamenti aperti da controllare sulla popolazione"</f>
        <v>25% degli allevamenti aperti da controllare sulla popolazione</v>
      </c>
      <c r="D3" s="183"/>
      <c r="E3" s="183"/>
      <c r="F3" s="183"/>
    </row>
    <row r="4" spans="1:6" x14ac:dyDescent="0.25">
      <c r="A4" s="166"/>
      <c r="B4" s="166"/>
      <c r="C4" s="166" t="s">
        <v>98</v>
      </c>
      <c r="D4" s="166" t="s">
        <v>97</v>
      </c>
      <c r="E4" s="166" t="s">
        <v>95</v>
      </c>
      <c r="F4" s="166" t="s">
        <v>96</v>
      </c>
    </row>
    <row r="5" spans="1:6" x14ac:dyDescent="0.25">
      <c r="A5" s="166"/>
      <c r="B5" s="166"/>
      <c r="C5" s="166"/>
      <c r="D5" s="166"/>
      <c r="E5" s="166"/>
      <c r="F5" s="166"/>
    </row>
    <row r="6" spans="1:6" x14ac:dyDescent="0.25">
      <c r="A6" s="62" t="s">
        <v>3</v>
      </c>
      <c r="B6" s="63">
        <f>SUMIFS('Vitelli a carne bianca'!$C:$C,'Vitelli a carne bianca'!$A:$A,A6)</f>
        <v>0</v>
      </c>
      <c r="C6" s="64">
        <f>SUMIFS('Vitelli a carne bianca'!$D:$D,'Vitelli a carne bianca'!$A:$A,A6)</f>
        <v>0</v>
      </c>
      <c r="D6" s="3">
        <f>SUMIFS('Vitelli a carne bianca'!$E:$E,'Vitelli a carne bianca'!$A:$A,A6)</f>
        <v>0</v>
      </c>
      <c r="E6" s="3">
        <f>SUMIFS('Vitelli a carne bianca'!$F:$F,'Vitelli a carne bianca'!$A:$A,A6)</f>
        <v>0</v>
      </c>
      <c r="F6" s="3">
        <f>SUM(C6:E6)</f>
        <v>0</v>
      </c>
    </row>
    <row r="7" spans="1:6" x14ac:dyDescent="0.25">
      <c r="A7" s="62" t="s">
        <v>4</v>
      </c>
      <c r="B7" s="63">
        <f>SUMIFS('Vitelli a carne bianca'!$C:$C,'Vitelli a carne bianca'!$A:$A,A7)</f>
        <v>2</v>
      </c>
      <c r="C7" s="64">
        <f>SUMIFS('Vitelli a carne bianca'!$D:$D,'Vitelli a carne bianca'!$A:$A,A7)</f>
        <v>1</v>
      </c>
      <c r="D7" s="3">
        <f>SUMIFS('Vitelli a carne bianca'!$E:$E,'Vitelli a carne bianca'!$A:$A,A7)</f>
        <v>0</v>
      </c>
      <c r="E7" s="3">
        <f>SUMIFS('Vitelli a carne bianca'!$F:$F,'Vitelli a carne bianca'!$A:$A,A7)</f>
        <v>0</v>
      </c>
      <c r="F7" s="3">
        <f t="shared" ref="F7:F26" si="0">SUM(C7:E7)</f>
        <v>1</v>
      </c>
    </row>
    <row r="8" spans="1:6" x14ac:dyDescent="0.25">
      <c r="A8" s="62" t="s">
        <v>5</v>
      </c>
      <c r="B8" s="63">
        <f>SUMIFS('Vitelli a carne bianca'!$C:$C,'Vitelli a carne bianca'!$A:$A,A8)</f>
        <v>3</v>
      </c>
      <c r="C8" s="64">
        <f>SUMIFS('Vitelli a carne bianca'!$D:$D,'Vitelli a carne bianca'!$A:$A,A8)</f>
        <v>2</v>
      </c>
      <c r="D8" s="3">
        <f>SUMIFS('Vitelli a carne bianca'!$E:$E,'Vitelli a carne bianca'!$A:$A,A8)</f>
        <v>0</v>
      </c>
      <c r="E8" s="3">
        <f>SUMIFS('Vitelli a carne bianca'!$F:$F,'Vitelli a carne bianca'!$A:$A,A8)</f>
        <v>0</v>
      </c>
      <c r="F8" s="3">
        <f t="shared" si="0"/>
        <v>2</v>
      </c>
    </row>
    <row r="9" spans="1:6" x14ac:dyDescent="0.25">
      <c r="A9" s="62" t="s">
        <v>6</v>
      </c>
      <c r="B9" s="63">
        <f>SUMIFS('Vitelli a carne bianca'!$C:$C,'Vitelli a carne bianca'!$A:$A,A9)</f>
        <v>2</v>
      </c>
      <c r="C9" s="64">
        <f>SUMIFS('Vitelli a carne bianca'!$D:$D,'Vitelli a carne bianca'!$A:$A,A9)</f>
        <v>1</v>
      </c>
      <c r="D9" s="3">
        <f>SUMIFS('Vitelli a carne bianca'!$E:$E,'Vitelli a carne bianca'!$A:$A,A9)</f>
        <v>0</v>
      </c>
      <c r="E9" s="3">
        <f>SUMIFS('Vitelli a carne bianca'!$F:$F,'Vitelli a carne bianca'!$A:$A,A9)</f>
        <v>0</v>
      </c>
      <c r="F9" s="3">
        <f t="shared" si="0"/>
        <v>1</v>
      </c>
    </row>
    <row r="10" spans="1:6" x14ac:dyDescent="0.25">
      <c r="A10" s="62" t="s">
        <v>7</v>
      </c>
      <c r="B10" s="63">
        <f>SUMIFS('Vitelli a carne bianca'!$C:$C,'Vitelli a carne bianca'!$A:$A,A10)</f>
        <v>10</v>
      </c>
      <c r="C10" s="64">
        <f>SUMIFS('Vitelli a carne bianca'!$D:$D,'Vitelli a carne bianca'!$A:$A,A10)</f>
        <v>3</v>
      </c>
      <c r="D10" s="3">
        <f>SUMIFS('Vitelli a carne bianca'!$E:$E,'Vitelli a carne bianca'!$A:$A,A10)</f>
        <v>1</v>
      </c>
      <c r="E10" s="3">
        <f>SUMIFS('Vitelli a carne bianca'!$F:$F,'Vitelli a carne bianca'!$A:$A,A10)</f>
        <v>0</v>
      </c>
      <c r="F10" s="3">
        <f t="shared" si="0"/>
        <v>4</v>
      </c>
    </row>
    <row r="11" spans="1:6" x14ac:dyDescent="0.25">
      <c r="A11" s="62" t="s">
        <v>8</v>
      </c>
      <c r="B11" s="63">
        <f>SUMIFS('Vitelli a carne bianca'!$C:$C,'Vitelli a carne bianca'!$A:$A,A11)</f>
        <v>1</v>
      </c>
      <c r="C11" s="64">
        <f>SUMIFS('Vitelli a carne bianca'!$D:$D,'Vitelli a carne bianca'!$A:$A,A11)</f>
        <v>1</v>
      </c>
      <c r="D11" s="3">
        <f>SUMIFS('Vitelli a carne bianca'!$E:$E,'Vitelli a carne bianca'!$A:$A,A11)</f>
        <v>0</v>
      </c>
      <c r="E11" s="3">
        <f>SUMIFS('Vitelli a carne bianca'!$F:$F,'Vitelli a carne bianca'!$A:$A,A11)</f>
        <v>0</v>
      </c>
      <c r="F11" s="3">
        <f t="shared" si="0"/>
        <v>1</v>
      </c>
    </row>
    <row r="12" spans="1:6" x14ac:dyDescent="0.25">
      <c r="A12" s="62" t="s">
        <v>9</v>
      </c>
      <c r="B12" s="63">
        <f>SUMIFS('Vitelli a carne bianca'!$C:$C,'Vitelli a carne bianca'!$A:$A,A12)</f>
        <v>3</v>
      </c>
      <c r="C12" s="64">
        <f>SUMIFS('Vitelli a carne bianca'!$D:$D,'Vitelli a carne bianca'!$A:$A,A12)</f>
        <v>1</v>
      </c>
      <c r="D12" s="3">
        <f>SUMIFS('Vitelli a carne bianca'!$E:$E,'Vitelli a carne bianca'!$A:$A,A12)</f>
        <v>0</v>
      </c>
      <c r="E12" s="3">
        <f>SUMIFS('Vitelli a carne bianca'!$F:$F,'Vitelli a carne bianca'!$A:$A,A12)</f>
        <v>0</v>
      </c>
      <c r="F12" s="3">
        <f t="shared" si="0"/>
        <v>1</v>
      </c>
    </row>
    <row r="13" spans="1:6" x14ac:dyDescent="0.25">
      <c r="A13" s="62" t="s">
        <v>10</v>
      </c>
      <c r="B13" s="63">
        <f>SUMIFS('Vitelli a carne bianca'!$C:$C,'Vitelli a carne bianca'!$A:$A,A13)</f>
        <v>0</v>
      </c>
      <c r="C13" s="64">
        <f>SUMIFS('Vitelli a carne bianca'!$D:$D,'Vitelli a carne bianca'!$A:$A,A13)</f>
        <v>0</v>
      </c>
      <c r="D13" s="3">
        <f>SUMIFS('Vitelli a carne bianca'!$E:$E,'Vitelli a carne bianca'!$A:$A,A13)</f>
        <v>0</v>
      </c>
      <c r="E13" s="3">
        <f>SUMIFS('Vitelli a carne bianca'!$F:$F,'Vitelli a carne bianca'!$A:$A,A13)</f>
        <v>0</v>
      </c>
      <c r="F13" s="3">
        <f t="shared" si="0"/>
        <v>0</v>
      </c>
    </row>
    <row r="14" spans="1:6" x14ac:dyDescent="0.25">
      <c r="A14" s="62" t="s">
        <v>11</v>
      </c>
      <c r="B14" s="63">
        <f>SUMIFS('Vitelli a carne bianca'!$C:$C,'Vitelli a carne bianca'!$A:$A,A14)</f>
        <v>210</v>
      </c>
      <c r="C14" s="64">
        <f>SUMIFS('Vitelli a carne bianca'!$D:$D,'Vitelli a carne bianca'!$A:$A,A14)</f>
        <v>35</v>
      </c>
      <c r="D14" s="3">
        <f>SUMIFS('Vitelli a carne bianca'!$E:$E,'Vitelli a carne bianca'!$A:$A,A14)</f>
        <v>18</v>
      </c>
      <c r="E14" s="3">
        <f>SUMIFS('Vitelli a carne bianca'!$F:$F,'Vitelli a carne bianca'!$A:$A,A14)</f>
        <v>3</v>
      </c>
      <c r="F14" s="3">
        <f>SUM(C14:E14)</f>
        <v>56</v>
      </c>
    </row>
    <row r="15" spans="1:6" x14ac:dyDescent="0.25">
      <c r="A15" s="62" t="s">
        <v>12</v>
      </c>
      <c r="B15" s="63">
        <f>SUMIFS('Vitelli a carne bianca'!$C:$C,'Vitelli a carne bianca'!$A:$A,A15)</f>
        <v>0</v>
      </c>
      <c r="C15" s="64">
        <f>SUMIFS('Vitelli a carne bianca'!$D:$D,'Vitelli a carne bianca'!$A:$A,A15)</f>
        <v>0</v>
      </c>
      <c r="D15" s="3">
        <f>SUMIFS('Vitelli a carne bianca'!$E:$E,'Vitelli a carne bianca'!$A:$A,A15)</f>
        <v>0</v>
      </c>
      <c r="E15" s="3">
        <f>SUMIFS('Vitelli a carne bianca'!$F:$F,'Vitelli a carne bianca'!$A:$A,A15)</f>
        <v>0</v>
      </c>
      <c r="F15" s="3">
        <f t="shared" si="0"/>
        <v>0</v>
      </c>
    </row>
    <row r="16" spans="1:6" x14ac:dyDescent="0.25">
      <c r="A16" s="62" t="s">
        <v>13</v>
      </c>
      <c r="B16" s="63">
        <f>SUMIFS('Vitelli a carne bianca'!$C:$C,'Vitelli a carne bianca'!$A:$A,A16)</f>
        <v>1</v>
      </c>
      <c r="C16" s="64">
        <f>SUMIFS('Vitelli a carne bianca'!$D:$D,'Vitelli a carne bianca'!$A:$A,A16)</f>
        <v>1</v>
      </c>
      <c r="D16" s="3">
        <f>SUMIFS('Vitelli a carne bianca'!$E:$E,'Vitelli a carne bianca'!$A:$A,A16)</f>
        <v>0</v>
      </c>
      <c r="E16" s="3">
        <f>SUMIFS('Vitelli a carne bianca'!$F:$F,'Vitelli a carne bianca'!$A:$A,A16)</f>
        <v>0</v>
      </c>
      <c r="F16" s="3">
        <f t="shared" si="0"/>
        <v>1</v>
      </c>
    </row>
    <row r="17" spans="1:6" x14ac:dyDescent="0.25">
      <c r="A17" s="62" t="s">
        <v>14</v>
      </c>
      <c r="B17" s="63">
        <f>SUMIFS('Vitelli a carne bianca'!$C:$C,'Vitelli a carne bianca'!$A:$A,A17)</f>
        <v>93</v>
      </c>
      <c r="C17" s="64">
        <f>SUMIFS('Vitelli a carne bianca'!$D:$D,'Vitelli a carne bianca'!$A:$A,A17)</f>
        <v>19</v>
      </c>
      <c r="D17" s="3">
        <f>SUMIFS('Vitelli a carne bianca'!$E:$E,'Vitelli a carne bianca'!$A:$A,A17)</f>
        <v>7</v>
      </c>
      <c r="E17" s="3">
        <f>SUMIFS('Vitelli a carne bianca'!$F:$F,'Vitelli a carne bianca'!$A:$A,A17)</f>
        <v>1</v>
      </c>
      <c r="F17" s="3">
        <f t="shared" si="0"/>
        <v>27</v>
      </c>
    </row>
    <row r="18" spans="1:6" x14ac:dyDescent="0.25">
      <c r="A18" s="62" t="s">
        <v>15</v>
      </c>
      <c r="B18" s="63">
        <f>SUMIFS('Vitelli a carne bianca'!$C:$C,'Vitelli a carne bianca'!$A:$A,A18)</f>
        <v>0</v>
      </c>
      <c r="C18" s="64">
        <f>SUMIFS('Vitelli a carne bianca'!$D:$D,'Vitelli a carne bianca'!$A:$A,A18)</f>
        <v>0</v>
      </c>
      <c r="D18" s="3">
        <f>SUMIFS('Vitelli a carne bianca'!$E:$E,'Vitelli a carne bianca'!$A:$A,A18)</f>
        <v>0</v>
      </c>
      <c r="E18" s="3">
        <f>SUMIFS('Vitelli a carne bianca'!$F:$F,'Vitelli a carne bianca'!$A:$A,A18)</f>
        <v>0</v>
      </c>
      <c r="F18" s="3">
        <f t="shared" si="0"/>
        <v>0</v>
      </c>
    </row>
    <row r="19" spans="1:6" x14ac:dyDescent="0.25">
      <c r="A19" s="62" t="s">
        <v>16</v>
      </c>
      <c r="B19" s="63">
        <f>SUMIFS('Vitelli a carne bianca'!$C:$C,'Vitelli a carne bianca'!$A:$A,A19)</f>
        <v>2</v>
      </c>
      <c r="C19" s="64">
        <f>SUMIFS('Vitelli a carne bianca'!$D:$D,'Vitelli a carne bianca'!$A:$A,A19)</f>
        <v>1</v>
      </c>
      <c r="D19" s="3">
        <f>SUMIFS('Vitelli a carne bianca'!$E:$E,'Vitelli a carne bianca'!$A:$A,A19)</f>
        <v>0</v>
      </c>
      <c r="E19" s="3">
        <f>SUMIFS('Vitelli a carne bianca'!$F:$F,'Vitelli a carne bianca'!$A:$A,A19)</f>
        <v>0</v>
      </c>
      <c r="F19" s="3">
        <f t="shared" si="0"/>
        <v>1</v>
      </c>
    </row>
    <row r="20" spans="1:6" x14ac:dyDescent="0.25">
      <c r="A20" s="62" t="s">
        <v>17</v>
      </c>
      <c r="B20" s="63">
        <f>SUMIFS('Vitelli a carne bianca'!$C:$C,'Vitelli a carne bianca'!$A:$A,A20)</f>
        <v>2</v>
      </c>
      <c r="C20" s="64">
        <f>SUMIFS('Vitelli a carne bianca'!$D:$D,'Vitelli a carne bianca'!$A:$A,A20)</f>
        <v>2</v>
      </c>
      <c r="D20" s="3">
        <f>SUMIFS('Vitelli a carne bianca'!$E:$E,'Vitelli a carne bianca'!$A:$A,A20)</f>
        <v>0</v>
      </c>
      <c r="E20" s="3">
        <f>SUMIFS('Vitelli a carne bianca'!$F:$F,'Vitelli a carne bianca'!$A:$A,A20)</f>
        <v>0</v>
      </c>
      <c r="F20" s="3">
        <f t="shared" si="0"/>
        <v>2</v>
      </c>
    </row>
    <row r="21" spans="1:6" x14ac:dyDescent="0.25">
      <c r="A21" s="62" t="s">
        <v>18</v>
      </c>
      <c r="B21" s="63">
        <f>SUMIFS('Vitelli a carne bianca'!$C:$C,'Vitelli a carne bianca'!$A:$A,A21)</f>
        <v>0</v>
      </c>
      <c r="C21" s="64">
        <f>SUMIFS('Vitelli a carne bianca'!$D:$D,'Vitelli a carne bianca'!$A:$A,A21)</f>
        <v>0</v>
      </c>
      <c r="D21" s="3">
        <f>SUMIFS('Vitelli a carne bianca'!$E:$E,'Vitelli a carne bianca'!$A:$A,A21)</f>
        <v>0</v>
      </c>
      <c r="E21" s="3">
        <f>SUMIFS('Vitelli a carne bianca'!$F:$F,'Vitelli a carne bianca'!$A:$A,A21)</f>
        <v>0</v>
      </c>
      <c r="F21" s="3">
        <f t="shared" si="0"/>
        <v>0</v>
      </c>
    </row>
    <row r="22" spans="1:6" x14ac:dyDescent="0.25">
      <c r="A22" s="62" t="s">
        <v>19</v>
      </c>
      <c r="B22" s="63">
        <f>SUMIFS('Vitelli a carne bianca'!$C:$C,'Vitelli a carne bianca'!$A:$A,A22)</f>
        <v>1</v>
      </c>
      <c r="C22" s="64">
        <f>SUMIFS('Vitelli a carne bianca'!$D:$D,'Vitelli a carne bianca'!$A:$A,A22)</f>
        <v>1</v>
      </c>
      <c r="D22" s="3">
        <f>SUMIFS('Vitelli a carne bianca'!$E:$E,'Vitelli a carne bianca'!$A:$A,A22)</f>
        <v>0</v>
      </c>
      <c r="E22" s="3">
        <f>SUMIFS('Vitelli a carne bianca'!$F:$F,'Vitelli a carne bianca'!$A:$A,A22)</f>
        <v>0</v>
      </c>
      <c r="F22" s="3">
        <f t="shared" si="0"/>
        <v>1</v>
      </c>
    </row>
    <row r="23" spans="1:6" x14ac:dyDescent="0.25">
      <c r="A23" s="62" t="s">
        <v>20</v>
      </c>
      <c r="B23" s="63">
        <f>SUMIFS('Vitelli a carne bianca'!$C:$C,'Vitelli a carne bianca'!$A:$A,A23)</f>
        <v>2</v>
      </c>
      <c r="C23" s="64">
        <f>SUMIFS('Vitelli a carne bianca'!$D:$D,'Vitelli a carne bianca'!$A:$A,A23)</f>
        <v>1</v>
      </c>
      <c r="D23" s="3">
        <f>SUMIFS('Vitelli a carne bianca'!$E:$E,'Vitelli a carne bianca'!$A:$A,A23)</f>
        <v>0</v>
      </c>
      <c r="E23" s="3">
        <f>SUMIFS('Vitelli a carne bianca'!$F:$F,'Vitelli a carne bianca'!$A:$A,A23)</f>
        <v>0</v>
      </c>
      <c r="F23" s="3">
        <f t="shared" si="0"/>
        <v>1</v>
      </c>
    </row>
    <row r="24" spans="1:6" x14ac:dyDescent="0.25">
      <c r="A24" s="62" t="s">
        <v>21</v>
      </c>
      <c r="B24" s="63">
        <f>SUMIFS('Vitelli a carne bianca'!$C:$C,'Vitelli a carne bianca'!$A:$A,A24)</f>
        <v>0</v>
      </c>
      <c r="C24" s="64">
        <f>SUMIFS('Vitelli a carne bianca'!$D:$D,'Vitelli a carne bianca'!$A:$A,A24)</f>
        <v>0</v>
      </c>
      <c r="D24" s="3">
        <f>SUMIFS('Vitelli a carne bianca'!$E:$E,'Vitelli a carne bianca'!$A:$A,A24)</f>
        <v>0</v>
      </c>
      <c r="E24" s="3">
        <f>SUMIFS('Vitelli a carne bianca'!$F:$F,'Vitelli a carne bianca'!$A:$A,A24)</f>
        <v>0</v>
      </c>
      <c r="F24" s="3">
        <f t="shared" si="0"/>
        <v>0</v>
      </c>
    </row>
    <row r="25" spans="1:6" x14ac:dyDescent="0.25">
      <c r="A25" s="62" t="s">
        <v>22</v>
      </c>
      <c r="B25" s="63">
        <f>SUMIFS('Vitelli a carne bianca'!$C:$C,'Vitelli a carne bianca'!$A:$A,A25)</f>
        <v>0</v>
      </c>
      <c r="C25" s="64">
        <f>SUMIFS('Vitelli a carne bianca'!$D:$D,'Vitelli a carne bianca'!$A:$A,A25)</f>
        <v>0</v>
      </c>
      <c r="D25" s="3">
        <f>SUMIFS('Vitelli a carne bianca'!$E:$E,'Vitelli a carne bianca'!$A:$A,A25)</f>
        <v>0</v>
      </c>
      <c r="E25" s="3">
        <f>SUMIFS('Vitelli a carne bianca'!$F:$F,'Vitelli a carne bianca'!$A:$A,A25)</f>
        <v>0</v>
      </c>
      <c r="F25" s="3">
        <f t="shared" si="0"/>
        <v>0</v>
      </c>
    </row>
    <row r="26" spans="1:6" x14ac:dyDescent="0.25">
      <c r="A26" s="62" t="s">
        <v>23</v>
      </c>
      <c r="B26" s="63">
        <f>SUMIFS('Vitelli a carne bianca'!$C:$C,'Vitelli a carne bianca'!$A:$A,A26)</f>
        <v>287</v>
      </c>
      <c r="C26" s="64">
        <f>SUMIFS('Vitelli a carne bianca'!$D:$D,'Vitelli a carne bianca'!$A:$A,A26)</f>
        <v>45</v>
      </c>
      <c r="D26" s="3">
        <f>SUMIFS('Vitelli a carne bianca'!$E:$E,'Vitelli a carne bianca'!$A:$A,A26)</f>
        <v>24</v>
      </c>
      <c r="E26" s="3">
        <f>SUMIFS('Vitelli a carne bianca'!$F:$F,'Vitelli a carne bianca'!$A:$A,A26)</f>
        <v>5</v>
      </c>
      <c r="F26" s="3">
        <f t="shared" si="0"/>
        <v>74</v>
      </c>
    </row>
    <row r="27" spans="1:6" x14ac:dyDescent="0.25">
      <c r="A27" s="62" t="s">
        <v>24</v>
      </c>
      <c r="B27" s="63">
        <f>SUM(B6:B26)</f>
        <v>619</v>
      </c>
      <c r="C27" s="65">
        <f>SUM(C6:C26)</f>
        <v>114</v>
      </c>
      <c r="D27" s="26">
        <f>SUM(D6:D26)</f>
        <v>50</v>
      </c>
      <c r="E27" s="26">
        <f>SUM(E6:E26)</f>
        <v>9</v>
      </c>
      <c r="F27" s="26">
        <f>SUM(F6:F26)</f>
        <v>173</v>
      </c>
    </row>
    <row r="28" spans="1:6" x14ac:dyDescent="0.25">
      <c r="A28" s="15"/>
      <c r="D28" s="134"/>
    </row>
    <row r="29" spans="1:6" x14ac:dyDescent="0.25">
      <c r="A29" s="15"/>
    </row>
    <row r="30" spans="1:6" x14ac:dyDescent="0.25">
      <c r="D30" s="135" t="s">
        <v>55</v>
      </c>
    </row>
    <row r="31" spans="1:6" x14ac:dyDescent="0.25">
      <c r="A31" s="119"/>
      <c r="B31" s="19"/>
      <c r="C31" s="32" t="s">
        <v>53</v>
      </c>
      <c r="D31" s="132">
        <f>'Vitelli a carne bianca'!E125</f>
        <v>0.25</v>
      </c>
    </row>
  </sheetData>
  <mergeCells count="9">
    <mergeCell ref="A1:A5"/>
    <mergeCell ref="B1:B5"/>
    <mergeCell ref="C1:F1"/>
    <mergeCell ref="C2:F2"/>
    <mergeCell ref="C3:F3"/>
    <mergeCell ref="C4:C5"/>
    <mergeCell ref="D4:D5"/>
    <mergeCell ref="E4:E5"/>
    <mergeCell ref="F4:F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D9061-7032-421D-803D-CE0A5CDF3290}">
  <sheetPr>
    <tabColor rgb="FF00B050"/>
  </sheetPr>
  <dimension ref="A1:X119"/>
  <sheetViews>
    <sheetView workbookViewId="0">
      <selection activeCell="J1" sqref="J1"/>
    </sheetView>
  </sheetViews>
  <sheetFormatPr defaultRowHeight="15" x14ac:dyDescent="0.25"/>
  <cols>
    <col min="1" max="1" width="16.28515625" customWidth="1"/>
  </cols>
  <sheetData>
    <row r="1" spans="1:24" ht="60" x14ac:dyDescent="0.25">
      <c r="A1" s="21" t="s">
        <v>318</v>
      </c>
      <c r="B1" s="21" t="s">
        <v>176</v>
      </c>
      <c r="C1" s="101" t="s">
        <v>42</v>
      </c>
      <c r="D1" s="136" t="s">
        <v>26</v>
      </c>
      <c r="E1" s="136" t="s">
        <v>27</v>
      </c>
      <c r="F1" s="136" t="s">
        <v>28</v>
      </c>
      <c r="G1" s="136" t="s">
        <v>29</v>
      </c>
      <c r="H1" s="136" t="s">
        <v>30</v>
      </c>
      <c r="I1" s="136" t="s">
        <v>31</v>
      </c>
      <c r="J1" s="164" t="s">
        <v>322</v>
      </c>
      <c r="K1" s="136" t="s">
        <v>33</v>
      </c>
      <c r="L1" s="136" t="s">
        <v>34</v>
      </c>
      <c r="M1" s="136" t="s">
        <v>64</v>
      </c>
      <c r="N1" s="136" t="s">
        <v>35</v>
      </c>
      <c r="O1" s="136" t="s">
        <v>36</v>
      </c>
      <c r="P1" s="136" t="s">
        <v>37</v>
      </c>
      <c r="Q1" s="136" t="s">
        <v>38</v>
      </c>
      <c r="R1" s="136" t="s">
        <v>39</v>
      </c>
      <c r="S1" s="136" t="s">
        <v>40</v>
      </c>
      <c r="T1" s="136" t="s">
        <v>41</v>
      </c>
      <c r="U1" s="136" t="s">
        <v>60</v>
      </c>
      <c r="V1" s="136" t="s">
        <v>61</v>
      </c>
      <c r="W1" s="136" t="s">
        <v>48</v>
      </c>
      <c r="X1" s="136" t="s">
        <v>49</v>
      </c>
    </row>
    <row r="2" spans="1:24" x14ac:dyDescent="0.25">
      <c r="A2" s="62" t="s">
        <v>3</v>
      </c>
      <c r="B2" s="62" t="s">
        <v>177</v>
      </c>
      <c r="C2" s="1">
        <f>SUMIFS(Suino!M:M,Suino!B:B,'TOTALE ASL'!B2)</f>
        <v>6</v>
      </c>
      <c r="D2" s="1">
        <f>SUMIFS(Suino!L:L,Suino!B:B,'TOTALE ASL'!B2)</f>
        <v>12</v>
      </c>
      <c r="E2" s="1">
        <f>SUMIFS('Vitelli a carne bianca'!G:G,'Vitelli a carne bianca'!B:B,'TOTALE ASL'!B2)</f>
        <v>0</v>
      </c>
      <c r="F2" s="1">
        <f>SUMIFS('Vitelli altre tipologie'!K:K,'Vitelli altre tipologie'!B:B,'TOTALE ASL'!B2)</f>
        <v>8</v>
      </c>
      <c r="G2" s="1">
        <f>SUMIFS(Annutoli!K:K,Annutoli!B:B,'TOTALE ASL'!B2)</f>
        <v>0</v>
      </c>
      <c r="H2" s="1">
        <f>SUMIFS(Bovini!K:K,Bovini!B:B,'TOTALE ASL'!B2)</f>
        <v>10</v>
      </c>
      <c r="I2" s="1">
        <f>SUMIFS(Bufalini!K:K,Bufalini!B:B,B2)</f>
        <v>1</v>
      </c>
      <c r="J2" s="1">
        <f>SUMIFS('Polli da carne'!G:G,'Polli da carne'!B:B,B2)</f>
        <v>1</v>
      </c>
      <c r="K2" s="1">
        <f>SUMIFS(Ovaiole!G:G,Ovaiole!B:B,B2)</f>
        <v>1</v>
      </c>
      <c r="L2" s="1">
        <f>SUMIFS(Tacchini!G:G,Tacchini!B:B,B2)</f>
        <v>0</v>
      </c>
      <c r="M2" s="1">
        <f>SUMIFS(Ratiti!G:G,Ratiti!B:B,B2)</f>
        <v>1</v>
      </c>
      <c r="N2" s="1">
        <f>SUMIFS('Altri avicoli'!G:G,'Altri avicoli'!B:B,B2)</f>
        <v>4</v>
      </c>
      <c r="O2" s="1">
        <f>SUMIFS(Ovini!K:K,Ovini!B:B,B2)</f>
        <v>17</v>
      </c>
      <c r="P2" s="1">
        <f>SUMIFS(Caprini!K:K,Caprini!B:B,B2)</f>
        <v>2</v>
      </c>
      <c r="Q2" s="1">
        <f>SUMIFS(Equidi!G:G,Equidi!B:B,B2)</f>
        <v>0</v>
      </c>
      <c r="R2" s="1">
        <f>SUMIFS(Conigli!K:K,Conigli!B:B,B2)</f>
        <v>2</v>
      </c>
      <c r="S2" s="1">
        <f>SUMIFS(Lepri!K:K,Lepri!B:B,B2)</f>
        <v>1</v>
      </c>
      <c r="T2" s="1">
        <f>SUMIFS(Acquacoltura!G:G,Acquacoltura!B:B,B2)</f>
        <v>1</v>
      </c>
      <c r="U2" s="1">
        <f>SUMIFS('Altre specie'!G:G,'Altre specie'!B:B,B2)</f>
        <v>1</v>
      </c>
      <c r="V2" s="1">
        <f>SUMIFS('Animali da pelliccia'!D:D,'Animali da pelliccia'!B:B,B2)</f>
        <v>0</v>
      </c>
      <c r="W2" s="1">
        <f>SUM(D2:V2)</f>
        <v>62</v>
      </c>
      <c r="X2" s="1">
        <f>W2+C2</f>
        <v>68</v>
      </c>
    </row>
    <row r="3" spans="1:24" x14ac:dyDescent="0.25">
      <c r="A3" s="62" t="s">
        <v>3</v>
      </c>
      <c r="B3" s="62" t="s">
        <v>178</v>
      </c>
      <c r="C3" s="1">
        <f>SUMIFS(Suino!M:M,Suino!B:B,'TOTALE ASL'!B3)</f>
        <v>10</v>
      </c>
      <c r="D3" s="1">
        <f>SUMIFS(Suino!L:L,Suino!B:B,'TOTALE ASL'!B3)</f>
        <v>20</v>
      </c>
      <c r="E3" s="1">
        <f>SUMIFS('Vitelli a carne bianca'!G:G,'Vitelli a carne bianca'!B:B,'TOTALE ASL'!B3)</f>
        <v>0</v>
      </c>
      <c r="F3" s="1">
        <f>SUMIFS('Vitelli altre tipologie'!K:K,'Vitelli altre tipologie'!B:B,'TOTALE ASL'!B3)</f>
        <v>15</v>
      </c>
      <c r="G3" s="1">
        <f>SUMIFS(Annutoli!K:K,Annutoli!B:B,'TOTALE ASL'!B3)</f>
        <v>0</v>
      </c>
      <c r="H3" s="1">
        <f>SUMIFS(Bovini!K:K,Bovini!B:B,'TOTALE ASL'!B3)</f>
        <v>20</v>
      </c>
      <c r="I3" s="1">
        <f>SUMIFS(Bufalini!K:K,Bufalini!B:B,B3)</f>
        <v>1</v>
      </c>
      <c r="J3" s="1">
        <f>SUMIFS('Polli da carne'!G:G,'Polli da carne'!B:B,B3)</f>
        <v>3</v>
      </c>
      <c r="K3" s="1">
        <f>SUMIFS(Ovaiole!G:G,Ovaiole!B:B,B3)</f>
        <v>1</v>
      </c>
      <c r="L3" s="1">
        <f>SUMIFS(Tacchini!G:G,Tacchini!B:B,B3)</f>
        <v>1</v>
      </c>
      <c r="M3" s="1">
        <f>SUMIFS(Ratiti!G:G,Ratiti!B:B,B3)</f>
        <v>0</v>
      </c>
      <c r="N3" s="1">
        <f>SUMIFS('Altri avicoli'!G:G,'Altri avicoli'!B:B,B3)</f>
        <v>4</v>
      </c>
      <c r="O3" s="1">
        <f>SUMIFS(Ovini!K:K,Ovini!B:B,B3)</f>
        <v>22</v>
      </c>
      <c r="P3" s="1">
        <f>SUMIFS(Caprini!K:K,Caprini!B:B,B3)</f>
        <v>3</v>
      </c>
      <c r="Q3" s="1">
        <f>SUMIFS(Equidi!G:G,Equidi!B:B,B3)</f>
        <v>1</v>
      </c>
      <c r="R3" s="1">
        <f>SUMIFS(Conigli!K:K,Conigli!B:B,B3)</f>
        <v>2</v>
      </c>
      <c r="S3" s="1">
        <f>SUMIFS(Lepri!K:K,Lepri!B:B,B3)</f>
        <v>2</v>
      </c>
      <c r="T3" s="1">
        <f>SUMIFS(Acquacoltura!G:G,Acquacoltura!B:B,B3)</f>
        <v>1</v>
      </c>
      <c r="U3" s="1">
        <f>SUMIFS('Altre specie'!G:G,'Altre specie'!B:B,B3)</f>
        <v>0</v>
      </c>
      <c r="V3" s="1">
        <f>SUMIFS('Animali da pelliccia'!D:D,'Animali da pelliccia'!B:B,B3)</f>
        <v>0</v>
      </c>
      <c r="W3" s="1">
        <f t="shared" ref="W3:W66" si="0">SUM(D3:V3)</f>
        <v>96</v>
      </c>
      <c r="X3" s="1">
        <f t="shared" ref="X3:X66" si="1">W3+C3</f>
        <v>106</v>
      </c>
    </row>
    <row r="4" spans="1:24" x14ac:dyDescent="0.25">
      <c r="A4" s="62" t="s">
        <v>3</v>
      </c>
      <c r="B4" s="62" t="s">
        <v>179</v>
      </c>
      <c r="C4" s="1">
        <f>SUMIFS(Suino!M:M,Suino!B:B,'TOTALE ASL'!B4)</f>
        <v>7</v>
      </c>
      <c r="D4" s="1">
        <f>SUMIFS(Suino!L:L,Suino!B:B,'TOTALE ASL'!B4)</f>
        <v>13</v>
      </c>
      <c r="E4" s="1">
        <f>SUMIFS('Vitelli a carne bianca'!G:G,'Vitelli a carne bianca'!B:B,'TOTALE ASL'!B4)</f>
        <v>0</v>
      </c>
      <c r="F4" s="1">
        <f>SUMIFS('Vitelli altre tipologie'!K:K,'Vitelli altre tipologie'!B:B,'TOTALE ASL'!B4)</f>
        <v>18</v>
      </c>
      <c r="G4" s="1">
        <f>SUMIFS(Annutoli!K:K,Annutoli!B:B,'TOTALE ASL'!B4)</f>
        <v>0</v>
      </c>
      <c r="H4" s="1">
        <f>SUMIFS(Bovini!K:K,Bovini!B:B,'TOTALE ASL'!B4)</f>
        <v>31</v>
      </c>
      <c r="I4" s="1">
        <f>SUMIFS(Bufalini!K:K,Bufalini!B:B,B4)</f>
        <v>2</v>
      </c>
      <c r="J4" s="1">
        <f>SUMIFS('Polli da carne'!G:G,'Polli da carne'!B:B,B4)</f>
        <v>1</v>
      </c>
      <c r="K4" s="1">
        <f>SUMIFS(Ovaiole!G:G,Ovaiole!B:B,B4)</f>
        <v>3</v>
      </c>
      <c r="L4" s="1">
        <f>SUMIFS(Tacchini!G:G,Tacchini!B:B,B4)</f>
        <v>0</v>
      </c>
      <c r="M4" s="1">
        <f>SUMIFS(Ratiti!G:G,Ratiti!B:B,B4)</f>
        <v>0</v>
      </c>
      <c r="N4" s="1">
        <f>SUMIFS('Altri avicoli'!G:G,'Altri avicoli'!B:B,B4)</f>
        <v>1</v>
      </c>
      <c r="O4" s="1">
        <f>SUMIFS(Ovini!K:K,Ovini!B:B,B4)</f>
        <v>48</v>
      </c>
      <c r="P4" s="1">
        <f>SUMIFS(Caprini!K:K,Caprini!B:B,B4)</f>
        <v>3</v>
      </c>
      <c r="Q4" s="1">
        <f>SUMIFS(Equidi!G:G,Equidi!B:B,B4)</f>
        <v>8</v>
      </c>
      <c r="R4" s="1">
        <f>SUMIFS(Conigli!K:K,Conigli!B:B,B4)</f>
        <v>2</v>
      </c>
      <c r="S4" s="1">
        <f>SUMIFS(Lepri!K:K,Lepri!B:B,B4)</f>
        <v>2</v>
      </c>
      <c r="T4" s="1">
        <f>SUMIFS(Acquacoltura!G:G,Acquacoltura!B:B,B4)</f>
        <v>1</v>
      </c>
      <c r="U4" s="1">
        <f>SUMIFS('Altre specie'!G:G,'Altre specie'!B:B,B4)</f>
        <v>2</v>
      </c>
      <c r="V4" s="1">
        <f>SUMIFS('Animali da pelliccia'!D:D,'Animali da pelliccia'!B:B,B4)</f>
        <v>1</v>
      </c>
      <c r="W4" s="1">
        <f t="shared" si="0"/>
        <v>136</v>
      </c>
      <c r="X4" s="1">
        <f t="shared" si="1"/>
        <v>143</v>
      </c>
    </row>
    <row r="5" spans="1:24" x14ac:dyDescent="0.25">
      <c r="A5" s="62" t="s">
        <v>3</v>
      </c>
      <c r="B5" s="62" t="s">
        <v>180</v>
      </c>
      <c r="C5" s="1">
        <f>SUMIFS(Suino!M:M,Suino!B:B,'TOTALE ASL'!B5)</f>
        <v>6</v>
      </c>
      <c r="D5" s="1">
        <f>SUMIFS(Suino!L:L,Suino!B:B,'TOTALE ASL'!B5)</f>
        <v>12</v>
      </c>
      <c r="E5" s="1">
        <f>SUMIFS('Vitelli a carne bianca'!G:G,'Vitelli a carne bianca'!B:B,'TOTALE ASL'!B5)</f>
        <v>0</v>
      </c>
      <c r="F5" s="1">
        <f>SUMIFS('Vitelli altre tipologie'!K:K,'Vitelli altre tipologie'!B:B,'TOTALE ASL'!B5)</f>
        <v>6</v>
      </c>
      <c r="G5" s="1">
        <f>SUMIFS(Annutoli!K:K,Annutoli!B:B,'TOTALE ASL'!B5)</f>
        <v>1</v>
      </c>
      <c r="H5" s="1">
        <f>SUMIFS(Bovini!K:K,Bovini!B:B,'TOTALE ASL'!B5)</f>
        <v>9</v>
      </c>
      <c r="I5" s="1">
        <f>SUMIFS(Bufalini!K:K,Bufalini!B:B,B5)</f>
        <v>1</v>
      </c>
      <c r="J5" s="1">
        <f>SUMIFS('Polli da carne'!G:G,'Polli da carne'!B:B,B5)</f>
        <v>2</v>
      </c>
      <c r="K5" s="1">
        <f>SUMIFS(Ovaiole!G:G,Ovaiole!B:B,B5)</f>
        <v>1</v>
      </c>
      <c r="L5" s="1">
        <f>SUMIFS(Tacchini!G:G,Tacchini!B:B,B5)</f>
        <v>1</v>
      </c>
      <c r="M5" s="1">
        <f>SUMIFS(Ratiti!G:G,Ratiti!B:B,B5)</f>
        <v>0</v>
      </c>
      <c r="N5" s="1">
        <f>SUMIFS('Altri avicoli'!G:G,'Altri avicoli'!B:B,B5)</f>
        <v>5</v>
      </c>
      <c r="O5" s="1">
        <f>SUMIFS(Ovini!K:K,Ovini!B:B,B5)</f>
        <v>12</v>
      </c>
      <c r="P5" s="1">
        <f>SUMIFS(Caprini!K:K,Caprini!B:B,B5)</f>
        <v>4</v>
      </c>
      <c r="Q5" s="1">
        <f>SUMIFS(Equidi!G:G,Equidi!B:B,B5)</f>
        <v>1</v>
      </c>
      <c r="R5" s="1">
        <f>SUMIFS(Conigli!K:K,Conigli!B:B,B5)</f>
        <v>2</v>
      </c>
      <c r="S5" s="1">
        <f>SUMIFS(Lepri!K:K,Lepri!B:B,B5)</f>
        <v>2</v>
      </c>
      <c r="T5" s="1">
        <f>SUMIFS(Acquacoltura!G:G,Acquacoltura!B:B,B5)</f>
        <v>1</v>
      </c>
      <c r="U5" s="1">
        <f>SUMIFS('Altre specie'!G:G,'Altre specie'!B:B,B5)</f>
        <v>1</v>
      </c>
      <c r="V5" s="1">
        <f>SUMIFS('Animali da pelliccia'!D:D,'Animali da pelliccia'!B:B,B5)</f>
        <v>0</v>
      </c>
      <c r="W5" s="1">
        <f t="shared" si="0"/>
        <v>61</v>
      </c>
      <c r="X5" s="1">
        <f t="shared" si="1"/>
        <v>67</v>
      </c>
    </row>
    <row r="6" spans="1:24" x14ac:dyDescent="0.25">
      <c r="A6" s="62" t="s">
        <v>4</v>
      </c>
      <c r="B6" s="62" t="s">
        <v>181</v>
      </c>
      <c r="C6" s="1">
        <f>SUMIFS(Suino!M:M,Suino!B:B,'TOTALE ASL'!B6)</f>
        <v>17</v>
      </c>
      <c r="D6" s="1">
        <f>SUMIFS(Suino!L:L,Suino!B:B,'TOTALE ASL'!B6)</f>
        <v>32</v>
      </c>
      <c r="E6" s="1">
        <f>SUMIFS('Vitelli a carne bianca'!G:G,'Vitelli a carne bianca'!B:B,'TOTALE ASL'!B6)</f>
        <v>1</v>
      </c>
      <c r="F6" s="1">
        <f>SUMIFS('Vitelli altre tipologie'!K:K,'Vitelli altre tipologie'!B:B,'TOTALE ASL'!B6)</f>
        <v>53</v>
      </c>
      <c r="G6" s="1">
        <f>SUMIFS(Annutoli!K:K,Annutoli!B:B,'TOTALE ASL'!B6)</f>
        <v>1</v>
      </c>
      <c r="H6" s="1">
        <f>SUMIFS(Bovini!K:K,Bovini!B:B,'TOTALE ASL'!B6)</f>
        <v>74</v>
      </c>
      <c r="I6" s="1">
        <f>SUMIFS(Bufalini!K:K,Bufalini!B:B,B6)</f>
        <v>2</v>
      </c>
      <c r="J6" s="1">
        <f>SUMIFS('Polli da carne'!G:G,'Polli da carne'!B:B,B6)</f>
        <v>1</v>
      </c>
      <c r="K6" s="1">
        <f>SUMIFS(Ovaiole!G:G,Ovaiole!B:B,B6)</f>
        <v>1</v>
      </c>
      <c r="L6" s="1">
        <f>SUMIFS(Tacchini!G:G,Tacchini!B:B,B6)</f>
        <v>0</v>
      </c>
      <c r="M6" s="1">
        <f>SUMIFS(Ratiti!G:G,Ratiti!B:B,B6)</f>
        <v>1</v>
      </c>
      <c r="N6" s="1">
        <f>SUMIFS('Altri avicoli'!G:G,'Altri avicoli'!B:B,B6)</f>
        <v>1</v>
      </c>
      <c r="O6" s="1">
        <f>SUMIFS(Ovini!K:K,Ovini!B:B,B6)</f>
        <v>119</v>
      </c>
      <c r="P6" s="1">
        <f>SUMIFS(Caprini!K:K,Caprini!B:B,B6)</f>
        <v>9</v>
      </c>
      <c r="Q6" s="1">
        <f>SUMIFS(Equidi!G:G,Equidi!B:B,B6)</f>
        <v>6</v>
      </c>
      <c r="R6" s="1">
        <f>SUMIFS(Conigli!K:K,Conigli!B:B,B6)</f>
        <v>2</v>
      </c>
      <c r="S6" s="1">
        <f>SUMIFS(Lepri!K:K,Lepri!B:B,B6)</f>
        <v>2</v>
      </c>
      <c r="T6" s="1">
        <f>SUMIFS(Acquacoltura!G:G,Acquacoltura!B:B,B6)</f>
        <v>1</v>
      </c>
      <c r="U6" s="1">
        <f>SUMIFS('Altre specie'!G:G,'Altre specie'!B:B,B6)</f>
        <v>1</v>
      </c>
      <c r="V6" s="1">
        <f>SUMIFS('Animali da pelliccia'!D:D,'Animali da pelliccia'!B:B,B6)</f>
        <v>0</v>
      </c>
      <c r="W6" s="1">
        <f t="shared" si="0"/>
        <v>307</v>
      </c>
      <c r="X6" s="1">
        <f t="shared" si="1"/>
        <v>324</v>
      </c>
    </row>
    <row r="7" spans="1:24" x14ac:dyDescent="0.25">
      <c r="A7" s="62" t="s">
        <v>4</v>
      </c>
      <c r="B7" s="62" t="s">
        <v>182</v>
      </c>
      <c r="C7" s="1">
        <f>SUMIFS(Suino!M:M,Suino!B:B,'TOTALE ASL'!B7)</f>
        <v>8</v>
      </c>
      <c r="D7" s="1">
        <f>SUMIFS(Suino!L:L,Suino!B:B,'TOTALE ASL'!B7)</f>
        <v>15</v>
      </c>
      <c r="E7" s="1">
        <f>SUMIFS('Vitelli a carne bianca'!G:G,'Vitelli a carne bianca'!B:B,'TOTALE ASL'!B7)</f>
        <v>0</v>
      </c>
      <c r="F7" s="1">
        <f>SUMIFS('Vitelli altre tipologie'!K:K,'Vitelli altre tipologie'!B:B,'TOTALE ASL'!B7)</f>
        <v>17</v>
      </c>
      <c r="G7" s="1">
        <f>SUMIFS(Annutoli!K:K,Annutoli!B:B,'TOTALE ASL'!B7)</f>
        <v>1</v>
      </c>
      <c r="H7" s="1">
        <f>SUMIFS(Bovini!K:K,Bovini!B:B,'TOTALE ASL'!B7)</f>
        <v>24</v>
      </c>
      <c r="I7" s="1">
        <f>SUMIFS(Bufalini!K:K,Bufalini!B:B,B7)</f>
        <v>3</v>
      </c>
      <c r="J7" s="1">
        <f>SUMIFS('Polli da carne'!G:G,'Polli da carne'!B:B,B7)</f>
        <v>0</v>
      </c>
      <c r="K7" s="1">
        <f>SUMIFS(Ovaiole!G:G,Ovaiole!B:B,B7)</f>
        <v>1</v>
      </c>
      <c r="L7" s="1">
        <f>SUMIFS(Tacchini!G:G,Tacchini!B:B,B7)</f>
        <v>0</v>
      </c>
      <c r="M7" s="1">
        <f>SUMIFS(Ratiti!G:G,Ratiti!B:B,B7)</f>
        <v>0</v>
      </c>
      <c r="N7" s="1">
        <f>SUMIFS('Altri avicoli'!G:G,'Altri avicoli'!B:B,B7)</f>
        <v>2</v>
      </c>
      <c r="O7" s="1">
        <f>SUMIFS(Ovini!K:K,Ovini!B:B,B7)</f>
        <v>30</v>
      </c>
      <c r="P7" s="1">
        <f>SUMIFS(Caprini!K:K,Caprini!B:B,B7)</f>
        <v>11</v>
      </c>
      <c r="Q7" s="1">
        <f>SUMIFS(Equidi!G:G,Equidi!B:B,B7)</f>
        <v>2</v>
      </c>
      <c r="R7" s="1">
        <f>SUMIFS(Conigli!K:K,Conigli!B:B,B7)</f>
        <v>1</v>
      </c>
      <c r="S7" s="1">
        <f>SUMIFS(Lepri!K:K,Lepri!B:B,B7)</f>
        <v>1</v>
      </c>
      <c r="T7" s="1">
        <f>SUMIFS(Acquacoltura!G:G,Acquacoltura!B:B,B7)</f>
        <v>1</v>
      </c>
      <c r="U7" s="1">
        <f>SUMIFS('Altre specie'!G:G,'Altre specie'!B:B,B7)</f>
        <v>1</v>
      </c>
      <c r="V7" s="1">
        <f>SUMIFS('Animali da pelliccia'!D:D,'Animali da pelliccia'!B:B,B7)</f>
        <v>0</v>
      </c>
      <c r="W7" s="1">
        <f t="shared" si="0"/>
        <v>110</v>
      </c>
      <c r="X7" s="1">
        <f t="shared" si="1"/>
        <v>118</v>
      </c>
    </row>
    <row r="8" spans="1:24" x14ac:dyDescent="0.25">
      <c r="A8" s="62" t="s">
        <v>5</v>
      </c>
      <c r="B8" s="62" t="s">
        <v>183</v>
      </c>
      <c r="C8" s="1">
        <f>SUMIFS(Suino!M:M,Suino!B:B,'TOTALE ASL'!B8)</f>
        <v>3</v>
      </c>
      <c r="D8" s="1">
        <f>SUMIFS(Suino!L:L,Suino!B:B,'TOTALE ASL'!B8)</f>
        <v>5</v>
      </c>
      <c r="E8" s="1">
        <f>SUMIFS('Vitelli a carne bianca'!G:G,'Vitelli a carne bianca'!B:B,'TOTALE ASL'!B8)</f>
        <v>0</v>
      </c>
      <c r="F8" s="1">
        <f>SUMIFS('Vitelli altre tipologie'!K:K,'Vitelli altre tipologie'!B:B,'TOTALE ASL'!B8)</f>
        <v>12</v>
      </c>
      <c r="G8" s="1">
        <f>SUMIFS(Annutoli!K:K,Annutoli!B:B,'TOTALE ASL'!B8)</f>
        <v>1</v>
      </c>
      <c r="H8" s="1">
        <f>SUMIFS(Bovini!K:K,Bovini!B:B,'TOTALE ASL'!B8)</f>
        <v>22</v>
      </c>
      <c r="I8" s="1">
        <f>SUMIFS(Bufalini!K:K,Bufalini!B:B,B8)</f>
        <v>1</v>
      </c>
      <c r="J8" s="1">
        <f>SUMIFS('Polli da carne'!G:G,'Polli da carne'!B:B,B8)</f>
        <v>1</v>
      </c>
      <c r="K8" s="1">
        <f>SUMIFS(Ovaiole!G:G,Ovaiole!B:B,B8)</f>
        <v>1</v>
      </c>
      <c r="L8" s="1">
        <f>SUMIFS(Tacchini!G:G,Tacchini!B:B,B8)</f>
        <v>0</v>
      </c>
      <c r="M8" s="1">
        <f>SUMIFS(Ratiti!G:G,Ratiti!B:B,B8)</f>
        <v>0</v>
      </c>
      <c r="N8" s="1">
        <f>SUMIFS('Altri avicoli'!G:G,'Altri avicoli'!B:B,B8)</f>
        <v>2</v>
      </c>
      <c r="O8" s="1">
        <f>SUMIFS(Ovini!K:K,Ovini!B:B,B8)</f>
        <v>31</v>
      </c>
      <c r="P8" s="1">
        <f>SUMIFS(Caprini!K:K,Caprini!B:B,B8)</f>
        <v>10</v>
      </c>
      <c r="Q8" s="1">
        <f>SUMIFS(Equidi!G:G,Equidi!B:B,B8)</f>
        <v>1</v>
      </c>
      <c r="R8" s="1">
        <f>SUMIFS(Conigli!K:K,Conigli!B:B,B8)</f>
        <v>1</v>
      </c>
      <c r="S8" s="1">
        <f>SUMIFS(Lepri!K:K,Lepri!B:B,B8)</f>
        <v>1</v>
      </c>
      <c r="T8" s="1">
        <f>SUMIFS(Acquacoltura!G:G,Acquacoltura!B:B,B8)</f>
        <v>1</v>
      </c>
      <c r="U8" s="1">
        <f>SUMIFS('Altre specie'!G:G,'Altre specie'!B:B,B8)</f>
        <v>0</v>
      </c>
      <c r="V8" s="1">
        <f>SUMIFS('Animali da pelliccia'!D:D,'Animali da pelliccia'!B:B,B8)</f>
        <v>0</v>
      </c>
      <c r="W8" s="1">
        <f t="shared" si="0"/>
        <v>90</v>
      </c>
      <c r="X8" s="1">
        <f t="shared" si="1"/>
        <v>93</v>
      </c>
    </row>
    <row r="9" spans="1:24" x14ac:dyDescent="0.25">
      <c r="A9" s="62" t="s">
        <v>5</v>
      </c>
      <c r="B9" s="62" t="s">
        <v>184</v>
      </c>
      <c r="C9" s="1">
        <f>SUMIFS(Suino!M:M,Suino!B:B,'TOTALE ASL'!B9)</f>
        <v>3</v>
      </c>
      <c r="D9" s="1">
        <f>SUMIFS(Suino!L:L,Suino!B:B,'TOTALE ASL'!B9)</f>
        <v>5</v>
      </c>
      <c r="E9" s="1">
        <f>SUMIFS('Vitelli a carne bianca'!G:G,'Vitelli a carne bianca'!B:B,'TOTALE ASL'!B9)</f>
        <v>0</v>
      </c>
      <c r="F9" s="1">
        <f>SUMIFS('Vitelli altre tipologie'!K:K,'Vitelli altre tipologie'!B:B,'TOTALE ASL'!B9)</f>
        <v>4</v>
      </c>
      <c r="G9" s="1">
        <f>SUMIFS(Annutoli!K:K,Annutoli!B:B,'TOTALE ASL'!B9)</f>
        <v>1</v>
      </c>
      <c r="H9" s="1">
        <f>SUMIFS(Bovini!K:K,Bovini!B:B,'TOTALE ASL'!B9)</f>
        <v>10</v>
      </c>
      <c r="I9" s="1">
        <f>SUMIFS(Bufalini!K:K,Bufalini!B:B,B9)</f>
        <v>1</v>
      </c>
      <c r="J9" s="1">
        <f>SUMIFS('Polli da carne'!G:G,'Polli da carne'!B:B,B9)</f>
        <v>0</v>
      </c>
      <c r="K9" s="1">
        <f>SUMIFS(Ovaiole!G:G,Ovaiole!B:B,B9)</f>
        <v>1</v>
      </c>
      <c r="L9" s="1">
        <f>SUMIFS(Tacchini!G:G,Tacchini!B:B,B9)</f>
        <v>0</v>
      </c>
      <c r="M9" s="1">
        <f>SUMIFS(Ratiti!G:G,Ratiti!B:B,B9)</f>
        <v>0</v>
      </c>
      <c r="N9" s="1">
        <f>SUMIFS('Altri avicoli'!G:G,'Altri avicoli'!B:B,B9)</f>
        <v>1</v>
      </c>
      <c r="O9" s="1">
        <f>SUMIFS(Ovini!K:K,Ovini!B:B,B9)</f>
        <v>18</v>
      </c>
      <c r="P9" s="1">
        <f>SUMIFS(Caprini!K:K,Caprini!B:B,B9)</f>
        <v>5</v>
      </c>
      <c r="Q9" s="1">
        <f>SUMIFS(Equidi!G:G,Equidi!B:B,B9)</f>
        <v>0</v>
      </c>
      <c r="R9" s="1">
        <f>SUMIFS(Conigli!K:K,Conigli!B:B,B9)</f>
        <v>2</v>
      </c>
      <c r="S9" s="1">
        <f>SUMIFS(Lepri!K:K,Lepri!B:B,B9)</f>
        <v>1</v>
      </c>
      <c r="T9" s="1">
        <f>SUMIFS(Acquacoltura!G:G,Acquacoltura!B:B,B9)</f>
        <v>0</v>
      </c>
      <c r="U9" s="1">
        <f>SUMIFS('Altre specie'!G:G,'Altre specie'!B:B,B9)</f>
        <v>1</v>
      </c>
      <c r="V9" s="1">
        <f>SUMIFS('Animali da pelliccia'!D:D,'Animali da pelliccia'!B:B,B9)</f>
        <v>0</v>
      </c>
      <c r="W9" s="1">
        <f t="shared" si="0"/>
        <v>50</v>
      </c>
      <c r="X9" s="1">
        <f t="shared" si="1"/>
        <v>53</v>
      </c>
    </row>
    <row r="10" spans="1:24" x14ac:dyDescent="0.25">
      <c r="A10" s="62" t="s">
        <v>5</v>
      </c>
      <c r="B10" s="62" t="s">
        <v>185</v>
      </c>
      <c r="C10" s="1">
        <f>SUMIFS(Suino!M:M,Suino!B:B,'TOTALE ASL'!B10)</f>
        <v>20</v>
      </c>
      <c r="D10" s="1">
        <f>SUMIFS(Suino!L:L,Suino!B:B,'TOTALE ASL'!B10)</f>
        <v>36</v>
      </c>
      <c r="E10" s="1">
        <f>SUMIFS('Vitelli a carne bianca'!G:G,'Vitelli a carne bianca'!B:B,'TOTALE ASL'!B10)</f>
        <v>1</v>
      </c>
      <c r="F10" s="1">
        <f>SUMIFS('Vitelli altre tipologie'!K:K,'Vitelli altre tipologie'!B:B,'TOTALE ASL'!B10)</f>
        <v>32</v>
      </c>
      <c r="G10" s="1">
        <f>SUMIFS(Annutoli!K:K,Annutoli!B:B,'TOTALE ASL'!B10)</f>
        <v>1</v>
      </c>
      <c r="H10" s="1">
        <f>SUMIFS(Bovini!K:K,Bovini!B:B,'TOTALE ASL'!B10)</f>
        <v>53</v>
      </c>
      <c r="I10" s="1">
        <f>SUMIFS(Bufalini!K:K,Bufalini!B:B,B10)</f>
        <v>1</v>
      </c>
      <c r="J10" s="1">
        <f>SUMIFS('Polli da carne'!G:G,'Polli da carne'!B:B,B10)</f>
        <v>1</v>
      </c>
      <c r="K10" s="1">
        <f>SUMIFS(Ovaiole!G:G,Ovaiole!B:B,B10)</f>
        <v>2</v>
      </c>
      <c r="L10" s="1">
        <f>SUMIFS(Tacchini!G:G,Tacchini!B:B,B10)</f>
        <v>0</v>
      </c>
      <c r="M10" s="1">
        <f>SUMIFS(Ratiti!G:G,Ratiti!B:B,B10)</f>
        <v>0</v>
      </c>
      <c r="N10" s="1">
        <f>SUMIFS('Altri avicoli'!G:G,'Altri avicoli'!B:B,B10)</f>
        <v>2</v>
      </c>
      <c r="O10" s="1">
        <f>SUMIFS(Ovini!K:K,Ovini!B:B,B10)</f>
        <v>45</v>
      </c>
      <c r="P10" s="1">
        <f>SUMIFS(Caprini!K:K,Caprini!B:B,B10)</f>
        <v>33</v>
      </c>
      <c r="Q10" s="1">
        <f>SUMIFS(Equidi!G:G,Equidi!B:B,B10)</f>
        <v>1</v>
      </c>
      <c r="R10" s="1">
        <f>SUMIFS(Conigli!K:K,Conigli!B:B,B10)</f>
        <v>2</v>
      </c>
      <c r="S10" s="1">
        <f>SUMIFS(Lepri!K:K,Lepri!B:B,B10)</f>
        <v>1</v>
      </c>
      <c r="T10" s="1">
        <f>SUMIFS(Acquacoltura!G:G,Acquacoltura!B:B,B10)</f>
        <v>1</v>
      </c>
      <c r="U10" s="1">
        <f>SUMIFS('Altre specie'!G:G,'Altre specie'!B:B,B10)</f>
        <v>1</v>
      </c>
      <c r="V10" s="1">
        <f>SUMIFS('Animali da pelliccia'!D:D,'Animali da pelliccia'!B:B,B10)</f>
        <v>0</v>
      </c>
      <c r="W10" s="1">
        <f t="shared" si="0"/>
        <v>213</v>
      </c>
      <c r="X10" s="1">
        <f t="shared" si="1"/>
        <v>233</v>
      </c>
    </row>
    <row r="11" spans="1:24" x14ac:dyDescent="0.25">
      <c r="A11" s="62" t="s">
        <v>5</v>
      </c>
      <c r="B11" s="62" t="s">
        <v>186</v>
      </c>
      <c r="C11" s="1">
        <f>SUMIFS(Suino!M:M,Suino!B:B,'TOTALE ASL'!B11)</f>
        <v>5</v>
      </c>
      <c r="D11" s="1">
        <f>SUMIFS(Suino!L:L,Suino!B:B,'TOTALE ASL'!B11)</f>
        <v>10</v>
      </c>
      <c r="E11" s="1">
        <f>SUMIFS('Vitelli a carne bianca'!G:G,'Vitelli a carne bianca'!B:B,'TOTALE ASL'!B11)</f>
        <v>0</v>
      </c>
      <c r="F11" s="1">
        <f>SUMIFS('Vitelli altre tipologie'!K:K,'Vitelli altre tipologie'!B:B,'TOTALE ASL'!B11)</f>
        <v>6</v>
      </c>
      <c r="G11" s="1">
        <f>SUMIFS(Annutoli!K:K,Annutoli!B:B,'TOTALE ASL'!B11)</f>
        <v>1</v>
      </c>
      <c r="H11" s="1">
        <f>SUMIFS(Bovini!K:K,Bovini!B:B,'TOTALE ASL'!B11)</f>
        <v>12</v>
      </c>
      <c r="I11" s="1">
        <f>SUMIFS(Bufalini!K:K,Bufalini!B:B,B11)</f>
        <v>2</v>
      </c>
      <c r="J11" s="1">
        <f>SUMIFS('Polli da carne'!G:G,'Polli da carne'!B:B,B11)</f>
        <v>1</v>
      </c>
      <c r="K11" s="1">
        <f>SUMIFS(Ovaiole!G:G,Ovaiole!B:B,B11)</f>
        <v>1</v>
      </c>
      <c r="L11" s="1">
        <f>SUMIFS(Tacchini!G:G,Tacchini!B:B,B11)</f>
        <v>0</v>
      </c>
      <c r="M11" s="1">
        <f>SUMIFS(Ratiti!G:G,Ratiti!B:B,B11)</f>
        <v>0</v>
      </c>
      <c r="N11" s="1">
        <f>SUMIFS('Altri avicoli'!G:G,'Altri avicoli'!B:B,B11)</f>
        <v>1</v>
      </c>
      <c r="O11" s="1">
        <f>SUMIFS(Ovini!K:K,Ovini!B:B,B11)</f>
        <v>27</v>
      </c>
      <c r="P11" s="1">
        <f>SUMIFS(Caprini!K:K,Caprini!B:B,B11)</f>
        <v>13</v>
      </c>
      <c r="Q11" s="1">
        <f>SUMIFS(Equidi!G:G,Equidi!B:B,B11)</f>
        <v>0</v>
      </c>
      <c r="R11" s="1">
        <f>SUMIFS(Conigli!K:K,Conigli!B:B,B11)</f>
        <v>1</v>
      </c>
      <c r="S11" s="1">
        <f>SUMIFS(Lepri!K:K,Lepri!B:B,B11)</f>
        <v>1</v>
      </c>
      <c r="T11" s="1">
        <f>SUMIFS(Acquacoltura!G:G,Acquacoltura!B:B,B11)</f>
        <v>1</v>
      </c>
      <c r="U11" s="1">
        <f>SUMIFS('Altre specie'!G:G,'Altre specie'!B:B,B11)</f>
        <v>0</v>
      </c>
      <c r="V11" s="1">
        <f>SUMIFS('Animali da pelliccia'!D:D,'Animali da pelliccia'!B:B,B11)</f>
        <v>0</v>
      </c>
      <c r="W11" s="1">
        <f t="shared" si="0"/>
        <v>77</v>
      </c>
      <c r="X11" s="1">
        <f t="shared" si="1"/>
        <v>82</v>
      </c>
    </row>
    <row r="12" spans="1:24" x14ac:dyDescent="0.25">
      <c r="A12" s="62" t="s">
        <v>5</v>
      </c>
      <c r="B12" s="62" t="s">
        <v>187</v>
      </c>
      <c r="C12" s="1">
        <f>SUMIFS(Suino!M:M,Suino!B:B,'TOTALE ASL'!B12)</f>
        <v>12</v>
      </c>
      <c r="D12" s="1">
        <f>SUMIFS(Suino!L:L,Suino!B:B,'TOTALE ASL'!B12)</f>
        <v>23</v>
      </c>
      <c r="E12" s="1">
        <f>SUMIFS('Vitelli a carne bianca'!G:G,'Vitelli a carne bianca'!B:B,'TOTALE ASL'!B12)</f>
        <v>1</v>
      </c>
      <c r="F12" s="1">
        <f>SUMIFS('Vitelli altre tipologie'!K:K,'Vitelli altre tipologie'!B:B,'TOTALE ASL'!B12)</f>
        <v>5</v>
      </c>
      <c r="G12" s="1">
        <f>SUMIFS(Annutoli!K:K,Annutoli!B:B,'TOTALE ASL'!B12)</f>
        <v>0</v>
      </c>
      <c r="H12" s="1">
        <f>SUMIFS(Bovini!K:K,Bovini!B:B,'TOTALE ASL'!B12)</f>
        <v>16</v>
      </c>
      <c r="I12" s="1">
        <f>SUMIFS(Bufalini!K:K,Bufalini!B:B,B12)</f>
        <v>1</v>
      </c>
      <c r="J12" s="1">
        <f>SUMIFS('Polli da carne'!G:G,'Polli da carne'!B:B,B12)</f>
        <v>1</v>
      </c>
      <c r="K12" s="1">
        <f>SUMIFS(Ovaiole!G:G,Ovaiole!B:B,B12)</f>
        <v>1</v>
      </c>
      <c r="L12" s="1">
        <f>SUMIFS(Tacchini!G:G,Tacchini!B:B,B12)</f>
        <v>0</v>
      </c>
      <c r="M12" s="1">
        <f>SUMIFS(Ratiti!G:G,Ratiti!B:B,B12)</f>
        <v>0</v>
      </c>
      <c r="N12" s="1">
        <f>SUMIFS('Altri avicoli'!G:G,'Altri avicoli'!B:B,B12)</f>
        <v>1</v>
      </c>
      <c r="O12" s="1">
        <f>SUMIFS(Ovini!K:K,Ovini!B:B,B12)</f>
        <v>53</v>
      </c>
      <c r="P12" s="1">
        <f>SUMIFS(Caprini!K:K,Caprini!B:B,B12)</f>
        <v>32</v>
      </c>
      <c r="Q12" s="1">
        <f>SUMIFS(Equidi!G:G,Equidi!B:B,B12)</f>
        <v>1</v>
      </c>
      <c r="R12" s="1">
        <f>SUMIFS(Conigli!K:K,Conigli!B:B,B12)</f>
        <v>2</v>
      </c>
      <c r="S12" s="1">
        <f>SUMIFS(Lepri!K:K,Lepri!B:B,B12)</f>
        <v>1</v>
      </c>
      <c r="T12" s="1">
        <f>SUMIFS(Acquacoltura!G:G,Acquacoltura!B:B,B12)</f>
        <v>1</v>
      </c>
      <c r="U12" s="1">
        <f>SUMIFS('Altre specie'!G:G,'Altre specie'!B:B,B12)</f>
        <v>0</v>
      </c>
      <c r="V12" s="1">
        <f>SUMIFS('Animali da pelliccia'!D:D,'Animali da pelliccia'!B:B,B12)</f>
        <v>0</v>
      </c>
      <c r="W12" s="1">
        <f t="shared" si="0"/>
        <v>139</v>
      </c>
      <c r="X12" s="1">
        <f t="shared" si="1"/>
        <v>151</v>
      </c>
    </row>
    <row r="13" spans="1:24" x14ac:dyDescent="0.25">
      <c r="A13" s="62" t="s">
        <v>6</v>
      </c>
      <c r="B13" s="62" t="s">
        <v>188</v>
      </c>
      <c r="C13" s="1">
        <f>SUMIFS(Suino!M:M,Suino!B:B,'TOTALE ASL'!B13)</f>
        <v>7</v>
      </c>
      <c r="D13" s="1">
        <f>SUMIFS(Suino!L:L,Suino!B:B,'TOTALE ASL'!B13)</f>
        <v>13</v>
      </c>
      <c r="E13" s="1">
        <f>SUMIFS('Vitelli a carne bianca'!G:G,'Vitelli a carne bianca'!B:B,'TOTALE ASL'!B13)</f>
        <v>0</v>
      </c>
      <c r="F13" s="1">
        <f>SUMIFS('Vitelli altre tipologie'!K:K,'Vitelli altre tipologie'!B:B,'TOTALE ASL'!B13)</f>
        <v>13</v>
      </c>
      <c r="G13" s="1">
        <f>SUMIFS(Annutoli!K:K,Annutoli!B:B,'TOTALE ASL'!B13)</f>
        <v>1</v>
      </c>
      <c r="H13" s="1">
        <f>SUMIFS(Bovini!K:K,Bovini!B:B,'TOTALE ASL'!B13)</f>
        <v>23</v>
      </c>
      <c r="I13" s="1">
        <f>SUMIFS(Bufalini!K:K,Bufalini!B:B,B13)</f>
        <v>2</v>
      </c>
      <c r="J13" s="1">
        <f>SUMIFS('Polli da carne'!G:G,'Polli da carne'!B:B,B13)</f>
        <v>1</v>
      </c>
      <c r="K13" s="1">
        <f>SUMIFS(Ovaiole!G:G,Ovaiole!B:B,B13)</f>
        <v>1</v>
      </c>
      <c r="L13" s="1">
        <f>SUMIFS(Tacchini!G:G,Tacchini!B:B,B13)</f>
        <v>0</v>
      </c>
      <c r="M13" s="1">
        <f>SUMIFS(Ratiti!G:G,Ratiti!B:B,B13)</f>
        <v>0</v>
      </c>
      <c r="N13" s="1">
        <f>SUMIFS('Altri avicoli'!G:G,'Altri avicoli'!B:B,B13)</f>
        <v>1</v>
      </c>
      <c r="O13" s="1">
        <f>SUMIFS(Ovini!K:K,Ovini!B:B,B13)</f>
        <v>31</v>
      </c>
      <c r="P13" s="1">
        <f>SUMIFS(Caprini!K:K,Caprini!B:B,B13)</f>
        <v>4</v>
      </c>
      <c r="Q13" s="1">
        <f>SUMIFS(Equidi!G:G,Equidi!B:B,B13)</f>
        <v>1</v>
      </c>
      <c r="R13" s="1">
        <f>SUMIFS(Conigli!K:K,Conigli!B:B,B13)</f>
        <v>2</v>
      </c>
      <c r="S13" s="1">
        <f>SUMIFS(Lepri!K:K,Lepri!B:B,B13)</f>
        <v>1</v>
      </c>
      <c r="T13" s="1">
        <f>SUMIFS(Acquacoltura!G:G,Acquacoltura!B:B,B13)</f>
        <v>1</v>
      </c>
      <c r="U13" s="1">
        <f>SUMIFS('Altre specie'!G:G,'Altre specie'!B:B,B13)</f>
        <v>1</v>
      </c>
      <c r="V13" s="1">
        <f>SUMIFS('Animali da pelliccia'!D:D,'Animali da pelliccia'!B:B,B13)</f>
        <v>0</v>
      </c>
      <c r="W13" s="1">
        <f t="shared" si="0"/>
        <v>96</v>
      </c>
      <c r="X13" s="1">
        <f t="shared" si="1"/>
        <v>103</v>
      </c>
    </row>
    <row r="14" spans="1:24" x14ac:dyDescent="0.25">
      <c r="A14" s="62" t="s">
        <v>6</v>
      </c>
      <c r="B14" s="62" t="s">
        <v>189</v>
      </c>
      <c r="C14" s="1">
        <f>SUMIFS(Suino!M:M,Suino!B:B,'TOTALE ASL'!B14)</f>
        <v>19</v>
      </c>
      <c r="D14" s="1">
        <f>SUMIFS(Suino!L:L,Suino!B:B,'TOTALE ASL'!B14)</f>
        <v>36</v>
      </c>
      <c r="E14" s="1">
        <f>SUMIFS('Vitelli a carne bianca'!G:G,'Vitelli a carne bianca'!B:B,'TOTALE ASL'!B14)</f>
        <v>1</v>
      </c>
      <c r="F14" s="1">
        <f>SUMIFS('Vitelli altre tipologie'!K:K,'Vitelli altre tipologie'!B:B,'TOTALE ASL'!B14)</f>
        <v>27</v>
      </c>
      <c r="G14" s="1">
        <f>SUMIFS(Annutoli!K:K,Annutoli!B:B,'TOTALE ASL'!B14)</f>
        <v>2</v>
      </c>
      <c r="H14" s="1">
        <f>SUMIFS(Bovini!K:K,Bovini!B:B,'TOTALE ASL'!B14)</f>
        <v>40</v>
      </c>
      <c r="I14" s="1">
        <f>SUMIFS(Bufalini!K:K,Bufalini!B:B,B14)</f>
        <v>3</v>
      </c>
      <c r="J14" s="1">
        <f>SUMIFS('Polli da carne'!G:G,'Polli da carne'!B:B,B14)</f>
        <v>6</v>
      </c>
      <c r="K14" s="1">
        <f>SUMIFS(Ovaiole!G:G,Ovaiole!B:B,B14)</f>
        <v>1</v>
      </c>
      <c r="L14" s="1">
        <f>SUMIFS(Tacchini!G:G,Tacchini!B:B,B14)</f>
        <v>0</v>
      </c>
      <c r="M14" s="1">
        <f>SUMIFS(Ratiti!G:G,Ratiti!B:B,B14)</f>
        <v>0</v>
      </c>
      <c r="N14" s="1">
        <f>SUMIFS('Altri avicoli'!G:G,'Altri avicoli'!B:B,B14)</f>
        <v>2</v>
      </c>
      <c r="O14" s="1">
        <f>SUMIFS(Ovini!K:K,Ovini!B:B,B14)</f>
        <v>33</v>
      </c>
      <c r="P14" s="1">
        <f>SUMIFS(Caprini!K:K,Caprini!B:B,B14)</f>
        <v>3</v>
      </c>
      <c r="Q14" s="1">
        <f>SUMIFS(Equidi!G:G,Equidi!B:B,B14)</f>
        <v>1</v>
      </c>
      <c r="R14" s="1">
        <f>SUMIFS(Conigli!K:K,Conigli!B:B,B14)</f>
        <v>1</v>
      </c>
      <c r="S14" s="1">
        <f>SUMIFS(Lepri!K:K,Lepri!B:B,B14)</f>
        <v>0</v>
      </c>
      <c r="T14" s="1">
        <f>SUMIFS(Acquacoltura!G:G,Acquacoltura!B:B,B14)</f>
        <v>1</v>
      </c>
      <c r="U14" s="1">
        <f>SUMIFS('Altre specie'!G:G,'Altre specie'!B:B,B14)</f>
        <v>1</v>
      </c>
      <c r="V14" s="1">
        <f>SUMIFS('Animali da pelliccia'!D:D,'Animali da pelliccia'!B:B,B14)</f>
        <v>0</v>
      </c>
      <c r="W14" s="1">
        <f t="shared" si="0"/>
        <v>158</v>
      </c>
      <c r="X14" s="1">
        <f t="shared" si="1"/>
        <v>177</v>
      </c>
    </row>
    <row r="15" spans="1:24" x14ac:dyDescent="0.25">
      <c r="A15" s="62" t="s">
        <v>6</v>
      </c>
      <c r="B15" s="62" t="s">
        <v>190</v>
      </c>
      <c r="C15" s="1">
        <f>SUMIFS(Suino!M:M,Suino!B:B,'TOTALE ASL'!B15)</f>
        <v>5</v>
      </c>
      <c r="D15" s="1">
        <f>SUMIFS(Suino!L:L,Suino!B:B,'TOTALE ASL'!B15)</f>
        <v>10</v>
      </c>
      <c r="E15" s="1">
        <f>SUMIFS('Vitelli a carne bianca'!G:G,'Vitelli a carne bianca'!B:B,'TOTALE ASL'!B15)</f>
        <v>0</v>
      </c>
      <c r="F15" s="1">
        <f>SUMIFS('Vitelli altre tipologie'!K:K,'Vitelli altre tipologie'!B:B,'TOTALE ASL'!B15)</f>
        <v>19</v>
      </c>
      <c r="G15" s="1">
        <f>SUMIFS(Annutoli!K:K,Annutoli!B:B,'TOTALE ASL'!B15)</f>
        <v>75</v>
      </c>
      <c r="H15" s="1">
        <f>SUMIFS(Bovini!K:K,Bovini!B:B,'TOTALE ASL'!B15)</f>
        <v>30</v>
      </c>
      <c r="I15" s="1">
        <f>SUMIFS(Bufalini!K:K,Bufalini!B:B,B15)</f>
        <v>97</v>
      </c>
      <c r="J15" s="1">
        <f>SUMIFS('Polli da carne'!G:G,'Polli da carne'!B:B,B15)</f>
        <v>1</v>
      </c>
      <c r="K15" s="1">
        <f>SUMIFS(Ovaiole!G:G,Ovaiole!B:B,B15)</f>
        <v>2</v>
      </c>
      <c r="L15" s="1">
        <f>SUMIFS(Tacchini!G:G,Tacchini!B:B,B15)</f>
        <v>0</v>
      </c>
      <c r="M15" s="1">
        <f>SUMIFS(Ratiti!G:G,Ratiti!B:B,B15)</f>
        <v>0</v>
      </c>
      <c r="N15" s="1">
        <f>SUMIFS('Altri avicoli'!G:G,'Altri avicoli'!B:B,B15)</f>
        <v>2</v>
      </c>
      <c r="O15" s="1">
        <f>SUMIFS(Ovini!K:K,Ovini!B:B,B15)</f>
        <v>17</v>
      </c>
      <c r="P15" s="1">
        <f>SUMIFS(Caprini!K:K,Caprini!B:B,B15)</f>
        <v>7</v>
      </c>
      <c r="Q15" s="1">
        <f>SUMIFS(Equidi!G:G,Equidi!B:B,B15)</f>
        <v>2</v>
      </c>
      <c r="R15" s="1">
        <f>SUMIFS(Conigli!K:K,Conigli!B:B,B15)</f>
        <v>2</v>
      </c>
      <c r="S15" s="1">
        <f>SUMIFS(Lepri!K:K,Lepri!B:B,B15)</f>
        <v>0</v>
      </c>
      <c r="T15" s="1">
        <f>SUMIFS(Acquacoltura!G:G,Acquacoltura!B:B,B15)</f>
        <v>1</v>
      </c>
      <c r="U15" s="1">
        <f>SUMIFS('Altre specie'!G:G,'Altre specie'!B:B,B15)</f>
        <v>0</v>
      </c>
      <c r="V15" s="1">
        <f>SUMIFS('Animali da pelliccia'!D:D,'Animali da pelliccia'!B:B,B15)</f>
        <v>0</v>
      </c>
      <c r="W15" s="1">
        <f t="shared" si="0"/>
        <v>265</v>
      </c>
      <c r="X15" s="1">
        <f t="shared" si="1"/>
        <v>270</v>
      </c>
    </row>
    <row r="16" spans="1:24" x14ac:dyDescent="0.25">
      <c r="A16" s="62" t="s">
        <v>6</v>
      </c>
      <c r="B16" s="62" t="s">
        <v>191</v>
      </c>
      <c r="C16" s="1">
        <f>SUMIFS(Suino!M:M,Suino!B:B,'TOTALE ASL'!B16)</f>
        <v>1</v>
      </c>
      <c r="D16" s="1">
        <f>SUMIFS(Suino!L:L,Suino!B:B,'TOTALE ASL'!B16)</f>
        <v>2</v>
      </c>
      <c r="E16" s="1">
        <f>SUMIFS('Vitelli a carne bianca'!G:G,'Vitelli a carne bianca'!B:B,'TOTALE ASL'!B16)</f>
        <v>0</v>
      </c>
      <c r="F16" s="1">
        <f>SUMIFS('Vitelli altre tipologie'!K:K,'Vitelli altre tipologie'!B:B,'TOTALE ASL'!B16)</f>
        <v>1</v>
      </c>
      <c r="G16" s="1">
        <f>SUMIFS(Annutoli!K:K,Annutoli!B:B,'TOTALE ASL'!B16)</f>
        <v>0</v>
      </c>
      <c r="H16" s="1">
        <f>SUMIFS(Bovini!K:K,Bovini!B:B,'TOTALE ASL'!B16)</f>
        <v>1</v>
      </c>
      <c r="I16" s="1">
        <f>SUMIFS(Bufalini!K:K,Bufalini!B:B,B16)</f>
        <v>0</v>
      </c>
      <c r="J16" s="1">
        <f>SUMIFS('Polli da carne'!G:G,'Polli da carne'!B:B,B16)</f>
        <v>1</v>
      </c>
      <c r="K16" s="1">
        <f>SUMIFS(Ovaiole!G:G,Ovaiole!B:B,B16)</f>
        <v>1</v>
      </c>
      <c r="L16" s="1">
        <f>SUMIFS(Tacchini!G:G,Tacchini!B:B,B16)</f>
        <v>0</v>
      </c>
      <c r="M16" s="1">
        <f>SUMIFS(Ratiti!G:G,Ratiti!B:B,B16)</f>
        <v>0</v>
      </c>
      <c r="N16" s="1">
        <f>SUMIFS('Altri avicoli'!G:G,'Altri avicoli'!B:B,B16)</f>
        <v>1</v>
      </c>
      <c r="O16" s="1">
        <f>SUMIFS(Ovini!K:K,Ovini!B:B,B16)</f>
        <v>1</v>
      </c>
      <c r="P16" s="1">
        <f>SUMIFS(Caprini!K:K,Caprini!B:B,B16)</f>
        <v>1</v>
      </c>
      <c r="Q16" s="1">
        <f>SUMIFS(Equidi!G:G,Equidi!B:B,B16)</f>
        <v>0</v>
      </c>
      <c r="R16" s="1">
        <f>SUMIFS(Conigli!K:K,Conigli!B:B,B16)</f>
        <v>1</v>
      </c>
      <c r="S16" s="1">
        <f>SUMIFS(Lepri!K:K,Lepri!B:B,B16)</f>
        <v>0</v>
      </c>
      <c r="T16" s="1">
        <f>SUMIFS(Acquacoltura!G:G,Acquacoltura!B:B,B16)</f>
        <v>0</v>
      </c>
      <c r="U16" s="1">
        <f>SUMIFS('Altre specie'!G:G,'Altre specie'!B:B,B16)</f>
        <v>1</v>
      </c>
      <c r="V16" s="1">
        <f>SUMIFS('Animali da pelliccia'!D:D,'Animali da pelliccia'!B:B,B16)</f>
        <v>0</v>
      </c>
      <c r="W16" s="1">
        <f t="shared" si="0"/>
        <v>11</v>
      </c>
      <c r="X16" s="1">
        <f t="shared" si="1"/>
        <v>12</v>
      </c>
    </row>
    <row r="17" spans="1:24" x14ac:dyDescent="0.25">
      <c r="A17" s="62" t="s">
        <v>6</v>
      </c>
      <c r="B17" s="62" t="s">
        <v>192</v>
      </c>
      <c r="C17" s="1">
        <f>SUMIFS(Suino!M:M,Suino!B:B,'TOTALE ASL'!B17)</f>
        <v>1</v>
      </c>
      <c r="D17" s="1">
        <f>SUMIFS(Suino!L:L,Suino!B:B,'TOTALE ASL'!B17)</f>
        <v>3</v>
      </c>
      <c r="E17" s="1">
        <f>SUMIFS('Vitelli a carne bianca'!G:G,'Vitelli a carne bianca'!B:B,'TOTALE ASL'!B17)</f>
        <v>0</v>
      </c>
      <c r="F17" s="1">
        <f>SUMIFS('Vitelli altre tipologie'!K:K,'Vitelli altre tipologie'!B:B,'TOTALE ASL'!B17)</f>
        <v>2</v>
      </c>
      <c r="G17" s="1">
        <f>SUMIFS(Annutoli!K:K,Annutoli!B:B,'TOTALE ASL'!B17)</f>
        <v>2</v>
      </c>
      <c r="H17" s="1">
        <f>SUMIFS(Bovini!K:K,Bovini!B:B,'TOTALE ASL'!B17)</f>
        <v>2</v>
      </c>
      <c r="I17" s="1">
        <f>SUMIFS(Bufalini!K:K,Bufalini!B:B,B17)</f>
        <v>2</v>
      </c>
      <c r="J17" s="1">
        <f>SUMIFS('Polli da carne'!G:G,'Polli da carne'!B:B,B17)</f>
        <v>1</v>
      </c>
      <c r="K17" s="1">
        <f>SUMIFS(Ovaiole!G:G,Ovaiole!B:B,B17)</f>
        <v>1</v>
      </c>
      <c r="L17" s="1">
        <f>SUMIFS(Tacchini!G:G,Tacchini!B:B,B17)</f>
        <v>0</v>
      </c>
      <c r="M17" s="1">
        <f>SUMIFS(Ratiti!G:G,Ratiti!B:B,B17)</f>
        <v>0</v>
      </c>
      <c r="N17" s="1">
        <f>SUMIFS('Altri avicoli'!G:G,'Altri avicoli'!B:B,B17)</f>
        <v>0</v>
      </c>
      <c r="O17" s="1">
        <f>SUMIFS(Ovini!K:K,Ovini!B:B,B17)</f>
        <v>2</v>
      </c>
      <c r="P17" s="1">
        <f>SUMIFS(Caprini!K:K,Caprini!B:B,B17)</f>
        <v>2</v>
      </c>
      <c r="Q17" s="1">
        <f>SUMIFS(Equidi!G:G,Equidi!B:B,B17)</f>
        <v>0</v>
      </c>
      <c r="R17" s="1">
        <f>SUMIFS(Conigli!K:K,Conigli!B:B,B17)</f>
        <v>2</v>
      </c>
      <c r="S17" s="1">
        <f>SUMIFS(Lepri!K:K,Lepri!B:B,B17)</f>
        <v>0</v>
      </c>
      <c r="T17" s="1">
        <f>SUMIFS(Acquacoltura!G:G,Acquacoltura!B:B,B17)</f>
        <v>0</v>
      </c>
      <c r="U17" s="1">
        <f>SUMIFS('Altre specie'!G:G,'Altre specie'!B:B,B17)</f>
        <v>0</v>
      </c>
      <c r="V17" s="1">
        <f>SUMIFS('Animali da pelliccia'!D:D,'Animali da pelliccia'!B:B,B17)</f>
        <v>0</v>
      </c>
      <c r="W17" s="1">
        <f t="shared" si="0"/>
        <v>19</v>
      </c>
      <c r="X17" s="1">
        <f t="shared" si="1"/>
        <v>20</v>
      </c>
    </row>
    <row r="18" spans="1:24" x14ac:dyDescent="0.25">
      <c r="A18" s="62" t="s">
        <v>6</v>
      </c>
      <c r="B18" s="62" t="s">
        <v>193</v>
      </c>
      <c r="C18" s="1">
        <f>SUMIFS(Suino!M:M,Suino!B:B,'TOTALE ASL'!B18)</f>
        <v>6</v>
      </c>
      <c r="D18" s="1">
        <f>SUMIFS(Suino!L:L,Suino!B:B,'TOTALE ASL'!B18)</f>
        <v>11</v>
      </c>
      <c r="E18" s="1">
        <f>SUMIFS('Vitelli a carne bianca'!G:G,'Vitelli a carne bianca'!B:B,'TOTALE ASL'!B18)</f>
        <v>0</v>
      </c>
      <c r="F18" s="1">
        <f>SUMIFS('Vitelli altre tipologie'!K:K,'Vitelli altre tipologie'!B:B,'TOTALE ASL'!B18)</f>
        <v>2</v>
      </c>
      <c r="G18" s="1">
        <f>SUMIFS(Annutoli!K:K,Annutoli!B:B,'TOTALE ASL'!B18)</f>
        <v>1</v>
      </c>
      <c r="H18" s="1">
        <f>SUMIFS(Bovini!K:K,Bovini!B:B,'TOTALE ASL'!B18)</f>
        <v>4</v>
      </c>
      <c r="I18" s="1">
        <f>SUMIFS(Bufalini!K:K,Bufalini!B:B,B18)</f>
        <v>2</v>
      </c>
      <c r="J18" s="1">
        <f>SUMIFS('Polli da carne'!G:G,'Polli da carne'!B:B,B18)</f>
        <v>1</v>
      </c>
      <c r="K18" s="1">
        <f>SUMIFS(Ovaiole!G:G,Ovaiole!B:B,B18)</f>
        <v>2</v>
      </c>
      <c r="L18" s="1">
        <f>SUMIFS(Tacchini!G:G,Tacchini!B:B,B18)</f>
        <v>0</v>
      </c>
      <c r="M18" s="1">
        <f>SUMIFS(Ratiti!G:G,Ratiti!B:B,B18)</f>
        <v>0</v>
      </c>
      <c r="N18" s="1">
        <f>SUMIFS('Altri avicoli'!G:G,'Altri avicoli'!B:B,B18)</f>
        <v>2</v>
      </c>
      <c r="O18" s="1">
        <f>SUMIFS(Ovini!K:K,Ovini!B:B,B18)</f>
        <v>3</v>
      </c>
      <c r="P18" s="1">
        <f>SUMIFS(Caprini!K:K,Caprini!B:B,B18)</f>
        <v>4</v>
      </c>
      <c r="Q18" s="1">
        <f>SUMIFS(Equidi!G:G,Equidi!B:B,B18)</f>
        <v>1</v>
      </c>
      <c r="R18" s="1">
        <f>SUMIFS(Conigli!K:K,Conigli!B:B,B18)</f>
        <v>1</v>
      </c>
      <c r="S18" s="1">
        <f>SUMIFS(Lepri!K:K,Lepri!B:B,B18)</f>
        <v>0</v>
      </c>
      <c r="T18" s="1">
        <f>SUMIFS(Acquacoltura!G:G,Acquacoltura!B:B,B18)</f>
        <v>1</v>
      </c>
      <c r="U18" s="1">
        <f>SUMIFS('Altre specie'!G:G,'Altre specie'!B:B,B18)</f>
        <v>0</v>
      </c>
      <c r="V18" s="1">
        <f>SUMIFS('Animali da pelliccia'!D:D,'Animali da pelliccia'!B:B,B18)</f>
        <v>0</v>
      </c>
      <c r="W18" s="1">
        <f t="shared" si="0"/>
        <v>35</v>
      </c>
      <c r="X18" s="1">
        <f t="shared" si="1"/>
        <v>41</v>
      </c>
    </row>
    <row r="19" spans="1:24" x14ac:dyDescent="0.25">
      <c r="A19" s="62" t="s">
        <v>6</v>
      </c>
      <c r="B19" s="62" t="s">
        <v>194</v>
      </c>
      <c r="C19" s="1">
        <f>SUMIFS(Suino!M:M,Suino!B:B,'TOTALE ASL'!B19)</f>
        <v>12</v>
      </c>
      <c r="D19" s="1">
        <f>SUMIFS(Suino!L:L,Suino!B:B,'TOTALE ASL'!B19)</f>
        <v>22</v>
      </c>
      <c r="E19" s="1">
        <f>SUMIFS('Vitelli a carne bianca'!G:G,'Vitelli a carne bianca'!B:B,'TOTALE ASL'!B19)</f>
        <v>0</v>
      </c>
      <c r="F19" s="1">
        <f>SUMIFS('Vitelli altre tipologie'!K:K,'Vitelli altre tipologie'!B:B,'TOTALE ASL'!B19)</f>
        <v>28</v>
      </c>
      <c r="G19" s="1">
        <f>SUMIFS(Annutoli!K:K,Annutoli!B:B,'TOTALE ASL'!B19)</f>
        <v>37</v>
      </c>
      <c r="H19" s="1">
        <f>SUMIFS(Bovini!K:K,Bovini!B:B,'TOTALE ASL'!B19)</f>
        <v>58</v>
      </c>
      <c r="I19" s="1">
        <f>SUMIFS(Bufalini!K:K,Bufalini!B:B,B19)</f>
        <v>51</v>
      </c>
      <c r="J19" s="1">
        <f>SUMIFS('Polli da carne'!G:G,'Polli da carne'!B:B,B19)</f>
        <v>1</v>
      </c>
      <c r="K19" s="1">
        <f>SUMIFS(Ovaiole!G:G,Ovaiole!B:B,B19)</f>
        <v>2</v>
      </c>
      <c r="L19" s="1">
        <f>SUMIFS(Tacchini!G:G,Tacchini!B:B,B19)</f>
        <v>0</v>
      </c>
      <c r="M19" s="1">
        <f>SUMIFS(Ratiti!G:G,Ratiti!B:B,B19)</f>
        <v>0</v>
      </c>
      <c r="N19" s="1">
        <f>SUMIFS('Altri avicoli'!G:G,'Altri avicoli'!B:B,B19)</f>
        <v>4</v>
      </c>
      <c r="O19" s="1">
        <f>SUMIFS(Ovini!K:K,Ovini!B:B,B19)</f>
        <v>52</v>
      </c>
      <c r="P19" s="1">
        <f>SUMIFS(Caprini!K:K,Caprini!B:B,B19)</f>
        <v>29</v>
      </c>
      <c r="Q19" s="1">
        <f>SUMIFS(Equidi!G:G,Equidi!B:B,B19)</f>
        <v>2</v>
      </c>
      <c r="R19" s="1">
        <f>SUMIFS(Conigli!K:K,Conigli!B:B,B19)</f>
        <v>2</v>
      </c>
      <c r="S19" s="1">
        <f>SUMIFS(Lepri!K:K,Lepri!B:B,B19)</f>
        <v>1</v>
      </c>
      <c r="T19" s="1">
        <f>SUMIFS(Acquacoltura!G:G,Acquacoltura!B:B,B19)</f>
        <v>2</v>
      </c>
      <c r="U19" s="1">
        <f>SUMIFS('Altre specie'!G:G,'Altre specie'!B:B,B19)</f>
        <v>1</v>
      </c>
      <c r="V19" s="1">
        <f>SUMIFS('Animali da pelliccia'!D:D,'Animali da pelliccia'!B:B,B19)</f>
        <v>0</v>
      </c>
      <c r="W19" s="1">
        <f t="shared" si="0"/>
        <v>292</v>
      </c>
      <c r="X19" s="1">
        <f t="shared" si="1"/>
        <v>304</v>
      </c>
    </row>
    <row r="20" spans="1:24" x14ac:dyDescent="0.25">
      <c r="A20" s="62" t="s">
        <v>7</v>
      </c>
      <c r="B20" s="62" t="s">
        <v>195</v>
      </c>
      <c r="C20" s="1">
        <f>SUMIFS(Suino!M:M,Suino!B:B,'TOTALE ASL'!B20)</f>
        <v>12</v>
      </c>
      <c r="D20" s="1">
        <f>SUMIFS(Suino!L:L,Suino!B:B,'TOTALE ASL'!B20)</f>
        <v>22</v>
      </c>
      <c r="E20" s="1">
        <f>SUMIFS('Vitelli a carne bianca'!G:G,'Vitelli a carne bianca'!B:B,'TOTALE ASL'!B20)</f>
        <v>0</v>
      </c>
      <c r="F20" s="1">
        <f>SUMIFS('Vitelli altre tipologie'!K:K,'Vitelli altre tipologie'!B:B,'TOTALE ASL'!B20)</f>
        <v>38</v>
      </c>
      <c r="G20" s="1">
        <f>SUMIFS(Annutoli!K:K,Annutoli!B:B,'TOTALE ASL'!B20)</f>
        <v>1</v>
      </c>
      <c r="H20" s="1">
        <f>SUMIFS(Bovini!K:K,Bovini!B:B,'TOTALE ASL'!B20)</f>
        <v>48</v>
      </c>
      <c r="I20" s="1">
        <f>SUMIFS(Bufalini!K:K,Bufalini!B:B,B20)</f>
        <v>1</v>
      </c>
      <c r="J20" s="1">
        <f>SUMIFS('Polli da carne'!G:G,'Polli da carne'!B:B,B20)</f>
        <v>1</v>
      </c>
      <c r="K20" s="1">
        <f>SUMIFS(Ovaiole!G:G,Ovaiole!B:B,B20)</f>
        <v>1</v>
      </c>
      <c r="L20" s="1">
        <f>SUMIFS(Tacchini!G:G,Tacchini!B:B,B20)</f>
        <v>1</v>
      </c>
      <c r="M20" s="1">
        <f>SUMIFS(Ratiti!G:G,Ratiti!B:B,B20)</f>
        <v>0</v>
      </c>
      <c r="N20" s="1">
        <f>SUMIFS('Altri avicoli'!G:G,'Altri avicoli'!B:B,B20)</f>
        <v>2</v>
      </c>
      <c r="O20" s="1">
        <f>SUMIFS(Ovini!K:K,Ovini!B:B,B20)</f>
        <v>3</v>
      </c>
      <c r="P20" s="1">
        <f>SUMIFS(Caprini!K:K,Caprini!B:B,B20)</f>
        <v>2</v>
      </c>
      <c r="Q20" s="1">
        <f>SUMIFS(Equidi!G:G,Equidi!B:B,B20)</f>
        <v>1</v>
      </c>
      <c r="R20" s="1">
        <f>SUMIFS(Conigli!K:K,Conigli!B:B,B20)</f>
        <v>2</v>
      </c>
      <c r="S20" s="1">
        <f>SUMIFS(Lepri!K:K,Lepri!B:B,B20)</f>
        <v>0</v>
      </c>
      <c r="T20" s="1">
        <f>SUMIFS(Acquacoltura!G:G,Acquacoltura!B:B,B20)</f>
        <v>1</v>
      </c>
      <c r="U20" s="1">
        <f>SUMIFS('Altre specie'!G:G,'Altre specie'!B:B,B20)</f>
        <v>1</v>
      </c>
      <c r="V20" s="1">
        <f>SUMIFS('Animali da pelliccia'!D:D,'Animali da pelliccia'!B:B,B20)</f>
        <v>0</v>
      </c>
      <c r="W20" s="1">
        <f t="shared" si="0"/>
        <v>125</v>
      </c>
      <c r="X20" s="1">
        <f t="shared" si="1"/>
        <v>137</v>
      </c>
    </row>
    <row r="21" spans="1:24" x14ac:dyDescent="0.25">
      <c r="A21" s="62" t="s">
        <v>7</v>
      </c>
      <c r="B21" s="62" t="s">
        <v>196</v>
      </c>
      <c r="C21" s="1">
        <f>SUMIFS(Suino!M:M,Suino!B:B,'TOTALE ASL'!B21)</f>
        <v>17</v>
      </c>
      <c r="D21" s="1">
        <f>SUMIFS(Suino!L:L,Suino!B:B,'TOTALE ASL'!B21)</f>
        <v>30</v>
      </c>
      <c r="E21" s="1">
        <f>SUMIFS('Vitelli a carne bianca'!G:G,'Vitelli a carne bianca'!B:B,'TOTALE ASL'!B21)</f>
        <v>0</v>
      </c>
      <c r="F21" s="1">
        <f>SUMIFS('Vitelli altre tipologie'!K:K,'Vitelli altre tipologie'!B:B,'TOTALE ASL'!B21)</f>
        <v>83</v>
      </c>
      <c r="G21" s="1">
        <f>SUMIFS(Annutoli!K:K,Annutoli!B:B,'TOTALE ASL'!B21)</f>
        <v>0</v>
      </c>
      <c r="H21" s="1">
        <f>SUMIFS(Bovini!K:K,Bovini!B:B,'TOTALE ASL'!B21)</f>
        <v>115</v>
      </c>
      <c r="I21" s="1">
        <f>SUMIFS(Bufalini!K:K,Bufalini!B:B,B21)</f>
        <v>0</v>
      </c>
      <c r="J21" s="1">
        <f>SUMIFS('Polli da carne'!G:G,'Polli da carne'!B:B,B21)</f>
        <v>1</v>
      </c>
      <c r="K21" s="1">
        <f>SUMIFS(Ovaiole!G:G,Ovaiole!B:B,B21)</f>
        <v>1</v>
      </c>
      <c r="L21" s="1">
        <f>SUMIFS(Tacchini!G:G,Tacchini!B:B,B21)</f>
        <v>1</v>
      </c>
      <c r="M21" s="1">
        <f>SUMIFS(Ratiti!G:G,Ratiti!B:B,B21)</f>
        <v>0</v>
      </c>
      <c r="N21" s="1">
        <f>SUMIFS('Altri avicoli'!G:G,'Altri avicoli'!B:B,B21)</f>
        <v>1</v>
      </c>
      <c r="O21" s="1">
        <f>SUMIFS(Ovini!K:K,Ovini!B:B,B21)</f>
        <v>4</v>
      </c>
      <c r="P21" s="1">
        <f>SUMIFS(Caprini!K:K,Caprini!B:B,B21)</f>
        <v>2</v>
      </c>
      <c r="Q21" s="1">
        <f>SUMIFS(Equidi!G:G,Equidi!B:B,B21)</f>
        <v>1</v>
      </c>
      <c r="R21" s="1">
        <f>SUMIFS(Conigli!K:K,Conigli!B:B,B21)</f>
        <v>0</v>
      </c>
      <c r="S21" s="1">
        <f>SUMIFS(Lepri!K:K,Lepri!B:B,B21)</f>
        <v>2</v>
      </c>
      <c r="T21" s="1">
        <f>SUMIFS(Acquacoltura!G:G,Acquacoltura!B:B,B21)</f>
        <v>2</v>
      </c>
      <c r="U21" s="1">
        <f>SUMIFS('Altre specie'!G:G,'Altre specie'!B:B,B21)</f>
        <v>3</v>
      </c>
      <c r="V21" s="1">
        <f>SUMIFS('Animali da pelliccia'!D:D,'Animali da pelliccia'!B:B,B21)</f>
        <v>0</v>
      </c>
      <c r="W21" s="1">
        <f t="shared" si="0"/>
        <v>246</v>
      </c>
      <c r="X21" s="1">
        <f t="shared" si="1"/>
        <v>263</v>
      </c>
    </row>
    <row r="22" spans="1:24" x14ac:dyDescent="0.25">
      <c r="A22" s="62" t="s">
        <v>7</v>
      </c>
      <c r="B22" s="62" t="s">
        <v>197</v>
      </c>
      <c r="C22" s="1">
        <f>SUMIFS(Suino!M:M,Suino!B:B,'TOTALE ASL'!B22)</f>
        <v>41</v>
      </c>
      <c r="D22" s="1">
        <f>SUMIFS(Suino!L:L,Suino!B:B,'TOTALE ASL'!B22)</f>
        <v>73</v>
      </c>
      <c r="E22" s="1">
        <f>SUMIFS('Vitelli a carne bianca'!G:G,'Vitelli a carne bianca'!B:B,'TOTALE ASL'!B22)</f>
        <v>2</v>
      </c>
      <c r="F22" s="1">
        <f>SUMIFS('Vitelli altre tipologie'!K:K,'Vitelli altre tipologie'!B:B,'TOTALE ASL'!B22)</f>
        <v>82</v>
      </c>
      <c r="G22" s="1">
        <f>SUMIFS(Annutoli!K:K,Annutoli!B:B,'TOTALE ASL'!B22)</f>
        <v>0</v>
      </c>
      <c r="H22" s="1">
        <f>SUMIFS(Bovini!K:K,Bovini!B:B,'TOTALE ASL'!B22)</f>
        <v>112</v>
      </c>
      <c r="I22" s="1">
        <f>SUMIFS(Bufalini!K:K,Bufalini!B:B,B22)</f>
        <v>1</v>
      </c>
      <c r="J22" s="1">
        <f>SUMIFS('Polli da carne'!G:G,'Polli da carne'!B:B,B22)</f>
        <v>1</v>
      </c>
      <c r="K22" s="1">
        <f>SUMIFS(Ovaiole!G:G,Ovaiole!B:B,B22)</f>
        <v>1</v>
      </c>
      <c r="L22" s="1">
        <f>SUMIFS(Tacchini!G:G,Tacchini!B:B,B22)</f>
        <v>1</v>
      </c>
      <c r="M22" s="1">
        <f>SUMIFS(Ratiti!G:G,Ratiti!B:B,B22)</f>
        <v>1</v>
      </c>
      <c r="N22" s="1">
        <f>SUMIFS('Altri avicoli'!G:G,'Altri avicoli'!B:B,B22)</f>
        <v>2</v>
      </c>
      <c r="O22" s="1">
        <f>SUMIFS(Ovini!K:K,Ovini!B:B,B22)</f>
        <v>5</v>
      </c>
      <c r="P22" s="1">
        <f>SUMIFS(Caprini!K:K,Caprini!B:B,B22)</f>
        <v>2</v>
      </c>
      <c r="Q22" s="1">
        <f>SUMIFS(Equidi!G:G,Equidi!B:B,B22)</f>
        <v>1</v>
      </c>
      <c r="R22" s="1">
        <f>SUMIFS(Conigli!K:K,Conigli!B:B,B22)</f>
        <v>2</v>
      </c>
      <c r="S22" s="1">
        <f>SUMIFS(Lepri!K:K,Lepri!B:B,B22)</f>
        <v>1</v>
      </c>
      <c r="T22" s="1">
        <f>SUMIFS(Acquacoltura!G:G,Acquacoltura!B:B,B22)</f>
        <v>1</v>
      </c>
      <c r="U22" s="1">
        <f>SUMIFS('Altre specie'!G:G,'Altre specie'!B:B,B22)</f>
        <v>1</v>
      </c>
      <c r="V22" s="1">
        <f>SUMIFS('Animali da pelliccia'!D:D,'Animali da pelliccia'!B:B,B22)</f>
        <v>0</v>
      </c>
      <c r="W22" s="1">
        <f t="shared" si="0"/>
        <v>289</v>
      </c>
      <c r="X22" s="1">
        <f t="shared" si="1"/>
        <v>330</v>
      </c>
    </row>
    <row r="23" spans="1:24" x14ac:dyDescent="0.25">
      <c r="A23" s="62" t="s">
        <v>7</v>
      </c>
      <c r="B23" s="62" t="s">
        <v>198</v>
      </c>
      <c r="C23" s="1">
        <f>SUMIFS(Suino!M:M,Suino!B:B,'TOTALE ASL'!B23)</f>
        <v>33</v>
      </c>
      <c r="D23" s="1">
        <f>SUMIFS(Suino!L:L,Suino!B:B,'TOTALE ASL'!B23)</f>
        <v>59</v>
      </c>
      <c r="E23" s="1">
        <f>SUMIFS('Vitelli a carne bianca'!G:G,'Vitelli a carne bianca'!B:B,'TOTALE ASL'!B23)</f>
        <v>1</v>
      </c>
      <c r="F23" s="1">
        <f>SUMIFS('Vitelli altre tipologie'!K:K,'Vitelli altre tipologie'!B:B,'TOTALE ASL'!B23)</f>
        <v>53</v>
      </c>
      <c r="G23" s="1">
        <f>SUMIFS(Annutoli!K:K,Annutoli!B:B,'TOTALE ASL'!B23)</f>
        <v>1</v>
      </c>
      <c r="H23" s="1">
        <f>SUMIFS(Bovini!K:K,Bovini!B:B,'TOTALE ASL'!B23)</f>
        <v>76</v>
      </c>
      <c r="I23" s="1">
        <f>SUMIFS(Bufalini!K:K,Bufalini!B:B,B23)</f>
        <v>1</v>
      </c>
      <c r="J23" s="1">
        <f>SUMIFS('Polli da carne'!G:G,'Polli da carne'!B:B,B23)</f>
        <v>1</v>
      </c>
      <c r="K23" s="1">
        <f>SUMIFS(Ovaiole!G:G,Ovaiole!B:B,B23)</f>
        <v>1</v>
      </c>
      <c r="L23" s="1">
        <f>SUMIFS(Tacchini!G:G,Tacchini!B:B,B23)</f>
        <v>1</v>
      </c>
      <c r="M23" s="1">
        <f>SUMIFS(Ratiti!G:G,Ratiti!B:B,B23)</f>
        <v>1</v>
      </c>
      <c r="N23" s="1">
        <f>SUMIFS('Altri avicoli'!G:G,'Altri avicoli'!B:B,B23)</f>
        <v>3</v>
      </c>
      <c r="O23" s="1">
        <f>SUMIFS(Ovini!K:K,Ovini!B:B,B23)</f>
        <v>4</v>
      </c>
      <c r="P23" s="1">
        <f>SUMIFS(Caprini!K:K,Caprini!B:B,B23)</f>
        <v>3</v>
      </c>
      <c r="Q23" s="1">
        <f>SUMIFS(Equidi!G:G,Equidi!B:B,B23)</f>
        <v>1</v>
      </c>
      <c r="R23" s="1">
        <f>SUMIFS(Conigli!K:K,Conigli!B:B,B23)</f>
        <v>2</v>
      </c>
      <c r="S23" s="1">
        <f>SUMIFS(Lepri!K:K,Lepri!B:B,B23)</f>
        <v>2</v>
      </c>
      <c r="T23" s="1">
        <f>SUMIFS(Acquacoltura!G:G,Acquacoltura!B:B,B23)</f>
        <v>3</v>
      </c>
      <c r="U23" s="1">
        <f>SUMIFS('Altre specie'!G:G,'Altre specie'!B:B,B23)</f>
        <v>2</v>
      </c>
      <c r="V23" s="1">
        <f>SUMIFS('Animali da pelliccia'!D:D,'Animali da pelliccia'!B:B,B23)</f>
        <v>0</v>
      </c>
      <c r="W23" s="1">
        <f t="shared" si="0"/>
        <v>215</v>
      </c>
      <c r="X23" s="1">
        <f t="shared" si="1"/>
        <v>248</v>
      </c>
    </row>
    <row r="24" spans="1:24" x14ac:dyDescent="0.25">
      <c r="A24" s="62" t="s">
        <v>7</v>
      </c>
      <c r="B24" s="62" t="s">
        <v>199</v>
      </c>
      <c r="C24" s="1">
        <f>SUMIFS(Suino!M:M,Suino!B:B,'TOTALE ASL'!B24)</f>
        <v>4</v>
      </c>
      <c r="D24" s="1">
        <f>SUMIFS(Suino!L:L,Suino!B:B,'TOTALE ASL'!B24)</f>
        <v>8</v>
      </c>
      <c r="E24" s="1">
        <f>SUMIFS('Vitelli a carne bianca'!G:G,'Vitelli a carne bianca'!B:B,'TOTALE ASL'!B24)</f>
        <v>0</v>
      </c>
      <c r="F24" s="1">
        <f>SUMIFS('Vitelli altre tipologie'!K:K,'Vitelli altre tipologie'!B:B,'TOTALE ASL'!B24)</f>
        <v>5</v>
      </c>
      <c r="G24" s="1">
        <f>SUMIFS(Annutoli!K:K,Annutoli!B:B,'TOTALE ASL'!B24)</f>
        <v>0</v>
      </c>
      <c r="H24" s="1">
        <f>SUMIFS(Bovini!K:K,Bovini!B:B,'TOTALE ASL'!B24)</f>
        <v>6</v>
      </c>
      <c r="I24" s="1">
        <f>SUMIFS(Bufalini!K:K,Bufalini!B:B,B24)</f>
        <v>0</v>
      </c>
      <c r="J24" s="1">
        <f>SUMIFS('Polli da carne'!G:G,'Polli da carne'!B:B,B24)</f>
        <v>1</v>
      </c>
      <c r="K24" s="1">
        <f>SUMIFS(Ovaiole!G:G,Ovaiole!B:B,B24)</f>
        <v>1</v>
      </c>
      <c r="L24" s="1">
        <f>SUMIFS(Tacchini!G:G,Tacchini!B:B,B24)</f>
        <v>1</v>
      </c>
      <c r="M24" s="1">
        <f>SUMIFS(Ratiti!G:G,Ratiti!B:B,B24)</f>
        <v>1</v>
      </c>
      <c r="N24" s="1">
        <f>SUMIFS('Altri avicoli'!G:G,'Altri avicoli'!B:B,B24)</f>
        <v>1</v>
      </c>
      <c r="O24" s="1">
        <f>SUMIFS(Ovini!K:K,Ovini!B:B,B24)</f>
        <v>3</v>
      </c>
      <c r="P24" s="1">
        <f>SUMIFS(Caprini!K:K,Caprini!B:B,B24)</f>
        <v>2</v>
      </c>
      <c r="Q24" s="1">
        <f>SUMIFS(Equidi!G:G,Equidi!B:B,B24)</f>
        <v>1</v>
      </c>
      <c r="R24" s="1">
        <f>SUMIFS(Conigli!K:K,Conigli!B:B,B24)</f>
        <v>2</v>
      </c>
      <c r="S24" s="1">
        <f>SUMIFS(Lepri!K:K,Lepri!B:B,B24)</f>
        <v>1</v>
      </c>
      <c r="T24" s="1">
        <f>SUMIFS(Acquacoltura!G:G,Acquacoltura!B:B,B24)</f>
        <v>0</v>
      </c>
      <c r="U24" s="1">
        <f>SUMIFS('Altre specie'!G:G,'Altre specie'!B:B,B24)</f>
        <v>1</v>
      </c>
      <c r="V24" s="1">
        <f>SUMIFS('Animali da pelliccia'!D:D,'Animali da pelliccia'!B:B,B24)</f>
        <v>0</v>
      </c>
      <c r="W24" s="1">
        <f t="shared" si="0"/>
        <v>34</v>
      </c>
      <c r="X24" s="1">
        <f t="shared" si="1"/>
        <v>38</v>
      </c>
    </row>
    <row r="25" spans="1:24" x14ac:dyDescent="0.25">
      <c r="A25" s="62" t="s">
        <v>7</v>
      </c>
      <c r="B25" s="62" t="s">
        <v>200</v>
      </c>
      <c r="C25" s="1">
        <f>SUMIFS(Suino!M:M,Suino!B:B,'TOTALE ASL'!B25)</f>
        <v>3</v>
      </c>
      <c r="D25" s="1">
        <f>SUMIFS(Suino!L:L,Suino!B:B,'TOTALE ASL'!B25)</f>
        <v>6</v>
      </c>
      <c r="E25" s="1">
        <f>SUMIFS('Vitelli a carne bianca'!G:G,'Vitelli a carne bianca'!B:B,'TOTALE ASL'!B25)</f>
        <v>0</v>
      </c>
      <c r="F25" s="1">
        <f>SUMIFS('Vitelli altre tipologie'!K:K,'Vitelli altre tipologie'!B:B,'TOTALE ASL'!B25)</f>
        <v>6</v>
      </c>
      <c r="G25" s="1">
        <f>SUMIFS(Annutoli!K:K,Annutoli!B:B,'TOTALE ASL'!B25)</f>
        <v>0</v>
      </c>
      <c r="H25" s="1">
        <f>SUMIFS(Bovini!K:K,Bovini!B:B,'TOTALE ASL'!B25)</f>
        <v>9</v>
      </c>
      <c r="I25" s="1">
        <f>SUMIFS(Bufalini!K:K,Bufalini!B:B,B25)</f>
        <v>1</v>
      </c>
      <c r="J25" s="1">
        <f>SUMIFS('Polli da carne'!G:G,'Polli da carne'!B:B,B25)</f>
        <v>1</v>
      </c>
      <c r="K25" s="1">
        <f>SUMIFS(Ovaiole!G:G,Ovaiole!B:B,B25)</f>
        <v>1</v>
      </c>
      <c r="L25" s="1">
        <f>SUMIFS(Tacchini!G:G,Tacchini!B:B,B25)</f>
        <v>2</v>
      </c>
      <c r="M25" s="1">
        <f>SUMIFS(Ratiti!G:G,Ratiti!B:B,B25)</f>
        <v>0</v>
      </c>
      <c r="N25" s="1">
        <f>SUMIFS('Altri avicoli'!G:G,'Altri avicoli'!B:B,B25)</f>
        <v>1</v>
      </c>
      <c r="O25" s="1">
        <f>SUMIFS(Ovini!K:K,Ovini!B:B,B25)</f>
        <v>3</v>
      </c>
      <c r="P25" s="1">
        <f>SUMIFS(Caprini!K:K,Caprini!B:B,B25)</f>
        <v>2</v>
      </c>
      <c r="Q25" s="1">
        <f>SUMIFS(Equidi!G:G,Equidi!B:B,B25)</f>
        <v>1</v>
      </c>
      <c r="R25" s="1">
        <f>SUMIFS(Conigli!K:K,Conigli!B:B,B25)</f>
        <v>2</v>
      </c>
      <c r="S25" s="1">
        <f>SUMIFS(Lepri!K:K,Lepri!B:B,B25)</f>
        <v>0</v>
      </c>
      <c r="T25" s="1">
        <f>SUMIFS(Acquacoltura!G:G,Acquacoltura!B:B,B25)</f>
        <v>3</v>
      </c>
      <c r="U25" s="1">
        <f>SUMIFS('Altre specie'!G:G,'Altre specie'!B:B,B25)</f>
        <v>1</v>
      </c>
      <c r="V25" s="1">
        <f>SUMIFS('Animali da pelliccia'!D:D,'Animali da pelliccia'!B:B,B25)</f>
        <v>0</v>
      </c>
      <c r="W25" s="1">
        <f t="shared" si="0"/>
        <v>39</v>
      </c>
      <c r="X25" s="1">
        <f t="shared" si="1"/>
        <v>42</v>
      </c>
    </row>
    <row r="26" spans="1:24" x14ac:dyDescent="0.25">
      <c r="A26" s="62" t="s">
        <v>7</v>
      </c>
      <c r="B26" s="62" t="s">
        <v>201</v>
      </c>
      <c r="C26" s="1">
        <f>SUMIFS(Suino!M:M,Suino!B:B,'TOTALE ASL'!B26)</f>
        <v>15</v>
      </c>
      <c r="D26" s="1">
        <f>SUMIFS(Suino!L:L,Suino!B:B,'TOTALE ASL'!B26)</f>
        <v>28</v>
      </c>
      <c r="E26" s="1">
        <f>SUMIFS('Vitelli a carne bianca'!G:G,'Vitelli a carne bianca'!B:B,'TOTALE ASL'!B26)</f>
        <v>1</v>
      </c>
      <c r="F26" s="1">
        <f>SUMIFS('Vitelli altre tipologie'!K:K,'Vitelli altre tipologie'!B:B,'TOTALE ASL'!B26)</f>
        <v>4</v>
      </c>
      <c r="G26" s="1">
        <f>SUMIFS(Annutoli!K:K,Annutoli!B:B,'TOTALE ASL'!B26)</f>
        <v>0</v>
      </c>
      <c r="H26" s="1">
        <f>SUMIFS(Bovini!K:K,Bovini!B:B,'TOTALE ASL'!B26)</f>
        <v>5</v>
      </c>
      <c r="I26" s="1">
        <f>SUMIFS(Bufalini!K:K,Bufalini!B:B,B26)</f>
        <v>0</v>
      </c>
      <c r="J26" s="1">
        <f>SUMIFS('Polli da carne'!G:G,'Polli da carne'!B:B,B26)</f>
        <v>2</v>
      </c>
      <c r="K26" s="1">
        <f>SUMIFS(Ovaiole!G:G,Ovaiole!B:B,B26)</f>
        <v>2</v>
      </c>
      <c r="L26" s="1">
        <f>SUMIFS(Tacchini!G:G,Tacchini!B:B,B26)</f>
        <v>1</v>
      </c>
      <c r="M26" s="1">
        <f>SUMIFS(Ratiti!G:G,Ratiti!B:B,B26)</f>
        <v>0</v>
      </c>
      <c r="N26" s="1">
        <f>SUMIFS('Altri avicoli'!G:G,'Altri avicoli'!B:B,B26)</f>
        <v>8</v>
      </c>
      <c r="O26" s="1">
        <f>SUMIFS(Ovini!K:K,Ovini!B:B,B26)</f>
        <v>4</v>
      </c>
      <c r="P26" s="1">
        <f>SUMIFS(Caprini!K:K,Caprini!B:B,B26)</f>
        <v>1</v>
      </c>
      <c r="Q26" s="1">
        <f>SUMIFS(Equidi!G:G,Equidi!B:B,B26)</f>
        <v>1</v>
      </c>
      <c r="R26" s="1">
        <f>SUMIFS(Conigli!K:K,Conigli!B:B,B26)</f>
        <v>1</v>
      </c>
      <c r="S26" s="1">
        <f>SUMIFS(Lepri!K:K,Lepri!B:B,B26)</f>
        <v>1</v>
      </c>
      <c r="T26" s="1">
        <f>SUMIFS(Acquacoltura!G:G,Acquacoltura!B:B,B26)</f>
        <v>1</v>
      </c>
      <c r="U26" s="1">
        <f>SUMIFS('Altre specie'!G:G,'Altre specie'!B:B,B26)</f>
        <v>2</v>
      </c>
      <c r="V26" s="1">
        <f>SUMIFS('Animali da pelliccia'!D:D,'Animali da pelliccia'!B:B,B26)</f>
        <v>1</v>
      </c>
      <c r="W26" s="1">
        <f t="shared" si="0"/>
        <v>63</v>
      </c>
      <c r="X26" s="1">
        <f t="shared" si="1"/>
        <v>78</v>
      </c>
    </row>
    <row r="27" spans="1:24" x14ac:dyDescent="0.25">
      <c r="A27" s="62" t="s">
        <v>7</v>
      </c>
      <c r="B27" s="62" t="s">
        <v>202</v>
      </c>
      <c r="C27" s="1">
        <f>SUMIFS(Suino!M:M,Suino!B:B,'TOTALE ASL'!B27)</f>
        <v>8</v>
      </c>
      <c r="D27" s="1">
        <f>SUMIFS(Suino!L:L,Suino!B:B,'TOTALE ASL'!B27)</f>
        <v>15</v>
      </c>
      <c r="E27" s="1">
        <f>SUMIFS('Vitelli a carne bianca'!G:G,'Vitelli a carne bianca'!B:B,'TOTALE ASL'!B27)</f>
        <v>0</v>
      </c>
      <c r="F27" s="1">
        <f>SUMIFS('Vitelli altre tipologie'!K:K,'Vitelli altre tipologie'!B:B,'TOTALE ASL'!B27)</f>
        <v>6</v>
      </c>
      <c r="G27" s="1">
        <f>SUMIFS(Annutoli!K:K,Annutoli!B:B,'TOTALE ASL'!B27)</f>
        <v>1</v>
      </c>
      <c r="H27" s="1">
        <f>SUMIFS(Bovini!K:K,Bovini!B:B,'TOTALE ASL'!B27)</f>
        <v>8</v>
      </c>
      <c r="I27" s="1">
        <f>SUMIFS(Bufalini!K:K,Bufalini!B:B,B27)</f>
        <v>1</v>
      </c>
      <c r="J27" s="1">
        <f>SUMIFS('Polli da carne'!G:G,'Polli da carne'!B:B,B27)</f>
        <v>6</v>
      </c>
      <c r="K27" s="1">
        <f>SUMIFS(Ovaiole!G:G,Ovaiole!B:B,B27)</f>
        <v>3</v>
      </c>
      <c r="L27" s="1">
        <f>SUMIFS(Tacchini!G:G,Tacchini!B:B,B27)</f>
        <v>2</v>
      </c>
      <c r="M27" s="1">
        <f>SUMIFS(Ratiti!G:G,Ratiti!B:B,B27)</f>
        <v>0</v>
      </c>
      <c r="N27" s="1">
        <f>SUMIFS('Altri avicoli'!G:G,'Altri avicoli'!B:B,B27)</f>
        <v>9</v>
      </c>
      <c r="O27" s="1">
        <f>SUMIFS(Ovini!K:K,Ovini!B:B,B27)</f>
        <v>5</v>
      </c>
      <c r="P27" s="1">
        <f>SUMIFS(Caprini!K:K,Caprini!B:B,B27)</f>
        <v>2</v>
      </c>
      <c r="Q27" s="1">
        <f>SUMIFS(Equidi!G:G,Equidi!B:B,B27)</f>
        <v>0</v>
      </c>
      <c r="R27" s="1">
        <f>SUMIFS(Conigli!K:K,Conigli!B:B,B27)</f>
        <v>3</v>
      </c>
      <c r="S27" s="1">
        <f>SUMIFS(Lepri!K:K,Lepri!B:B,B27)</f>
        <v>1</v>
      </c>
      <c r="T27" s="1">
        <f>SUMIFS(Acquacoltura!G:G,Acquacoltura!B:B,B27)</f>
        <v>1</v>
      </c>
      <c r="U27" s="1">
        <f>SUMIFS('Altre specie'!G:G,'Altre specie'!B:B,B27)</f>
        <v>1</v>
      </c>
      <c r="V27" s="1">
        <f>SUMIFS('Animali da pelliccia'!D:D,'Animali da pelliccia'!B:B,B27)</f>
        <v>1</v>
      </c>
      <c r="W27" s="1">
        <f t="shared" si="0"/>
        <v>65</v>
      </c>
      <c r="X27" s="1">
        <f t="shared" si="1"/>
        <v>73</v>
      </c>
    </row>
    <row r="28" spans="1:24" x14ac:dyDescent="0.25">
      <c r="A28" s="62" t="s">
        <v>7</v>
      </c>
      <c r="B28" s="62" t="s">
        <v>203</v>
      </c>
      <c r="C28" s="1">
        <f>SUMIFS(Suino!M:M,Suino!B:B,'TOTALE ASL'!B28)</f>
        <v>7</v>
      </c>
      <c r="D28" s="1">
        <f>SUMIFS(Suino!L:L,Suino!B:B,'TOTALE ASL'!B28)</f>
        <v>13</v>
      </c>
      <c r="E28" s="1">
        <f>SUMIFS('Vitelli a carne bianca'!G:G,'Vitelli a carne bianca'!B:B,'TOTALE ASL'!B28)</f>
        <v>0</v>
      </c>
      <c r="F28" s="1">
        <f>SUMIFS('Vitelli altre tipologie'!K:K,'Vitelli altre tipologie'!B:B,'TOTALE ASL'!B28)</f>
        <v>6</v>
      </c>
      <c r="G28" s="1">
        <f>SUMIFS(Annutoli!K:K,Annutoli!B:B,'TOTALE ASL'!B28)</f>
        <v>0</v>
      </c>
      <c r="H28" s="1">
        <f>SUMIFS(Bovini!K:K,Bovini!B:B,'TOTALE ASL'!B28)</f>
        <v>7</v>
      </c>
      <c r="I28" s="1">
        <f>SUMIFS(Bufalini!K:K,Bufalini!B:B,B28)</f>
        <v>0</v>
      </c>
      <c r="J28" s="1">
        <f>SUMIFS('Polli da carne'!G:G,'Polli da carne'!B:B,B28)</f>
        <v>10</v>
      </c>
      <c r="K28" s="1">
        <f>SUMIFS(Ovaiole!G:G,Ovaiole!B:B,B28)</f>
        <v>4</v>
      </c>
      <c r="L28" s="1">
        <f>SUMIFS(Tacchini!G:G,Tacchini!B:B,B28)</f>
        <v>1</v>
      </c>
      <c r="M28" s="1">
        <f>SUMIFS(Ratiti!G:G,Ratiti!B:B,B28)</f>
        <v>1</v>
      </c>
      <c r="N28" s="1">
        <f>SUMIFS('Altri avicoli'!G:G,'Altri avicoli'!B:B,B28)</f>
        <v>7</v>
      </c>
      <c r="O28" s="1">
        <f>SUMIFS(Ovini!K:K,Ovini!B:B,B28)</f>
        <v>6</v>
      </c>
      <c r="P28" s="1">
        <f>SUMIFS(Caprini!K:K,Caprini!B:B,B28)</f>
        <v>2</v>
      </c>
      <c r="Q28" s="1">
        <f>SUMIFS(Equidi!G:G,Equidi!B:B,B28)</f>
        <v>1</v>
      </c>
      <c r="R28" s="1">
        <f>SUMIFS(Conigli!K:K,Conigli!B:B,B28)</f>
        <v>1</v>
      </c>
      <c r="S28" s="1">
        <f>SUMIFS(Lepri!K:K,Lepri!B:B,B28)</f>
        <v>2</v>
      </c>
      <c r="T28" s="1">
        <f>SUMIFS(Acquacoltura!G:G,Acquacoltura!B:B,B28)</f>
        <v>1</v>
      </c>
      <c r="U28" s="1">
        <f>SUMIFS('Altre specie'!G:G,'Altre specie'!B:B,B28)</f>
        <v>1</v>
      </c>
      <c r="V28" s="1">
        <f>SUMIFS('Animali da pelliccia'!D:D,'Animali da pelliccia'!B:B,B28)</f>
        <v>0</v>
      </c>
      <c r="W28" s="1">
        <f t="shared" si="0"/>
        <v>63</v>
      </c>
      <c r="X28" s="1">
        <f t="shared" si="1"/>
        <v>70</v>
      </c>
    </row>
    <row r="29" spans="1:24" x14ac:dyDescent="0.25">
      <c r="A29" s="62" t="s">
        <v>7</v>
      </c>
      <c r="B29" s="62" t="s">
        <v>204</v>
      </c>
      <c r="C29" s="1">
        <f>SUMIFS(Suino!M:M,Suino!B:B,'TOTALE ASL'!B29)</f>
        <v>4</v>
      </c>
      <c r="D29" s="1">
        <f>SUMIFS(Suino!L:L,Suino!B:B,'TOTALE ASL'!B29)</f>
        <v>8</v>
      </c>
      <c r="E29" s="1">
        <f>SUMIFS('Vitelli a carne bianca'!G:G,'Vitelli a carne bianca'!B:B,'TOTALE ASL'!B29)</f>
        <v>0</v>
      </c>
      <c r="F29" s="1">
        <f>SUMIFS('Vitelli altre tipologie'!K:K,'Vitelli altre tipologie'!B:B,'TOTALE ASL'!B29)</f>
        <v>5</v>
      </c>
      <c r="G29" s="1">
        <f>SUMIFS(Annutoli!K:K,Annutoli!B:B,'TOTALE ASL'!B29)</f>
        <v>0</v>
      </c>
      <c r="H29" s="1">
        <f>SUMIFS(Bovini!K:K,Bovini!B:B,'TOTALE ASL'!B29)</f>
        <v>6</v>
      </c>
      <c r="I29" s="1">
        <f>SUMIFS(Bufalini!K:K,Bufalini!B:B,B29)</f>
        <v>0</v>
      </c>
      <c r="J29" s="1">
        <f>SUMIFS('Polli da carne'!G:G,'Polli da carne'!B:B,B29)</f>
        <v>2</v>
      </c>
      <c r="K29" s="1">
        <f>SUMIFS(Ovaiole!G:G,Ovaiole!B:B,B29)</f>
        <v>1</v>
      </c>
      <c r="L29" s="1">
        <f>SUMIFS(Tacchini!G:G,Tacchini!B:B,B29)</f>
        <v>1</v>
      </c>
      <c r="M29" s="1">
        <f>SUMIFS(Ratiti!G:G,Ratiti!B:B,B29)</f>
        <v>0</v>
      </c>
      <c r="N29" s="1">
        <f>SUMIFS('Altri avicoli'!G:G,'Altri avicoli'!B:B,B29)</f>
        <v>2</v>
      </c>
      <c r="O29" s="1">
        <f>SUMIFS(Ovini!K:K,Ovini!B:B,B29)</f>
        <v>6</v>
      </c>
      <c r="P29" s="1">
        <f>SUMIFS(Caprini!K:K,Caprini!B:B,B29)</f>
        <v>2</v>
      </c>
      <c r="Q29" s="1">
        <f>SUMIFS(Equidi!G:G,Equidi!B:B,B29)</f>
        <v>1</v>
      </c>
      <c r="R29" s="1">
        <f>SUMIFS(Conigli!K:K,Conigli!B:B,B29)</f>
        <v>1</v>
      </c>
      <c r="S29" s="1">
        <f>SUMIFS(Lepri!K:K,Lepri!B:B,B29)</f>
        <v>1</v>
      </c>
      <c r="T29" s="1">
        <f>SUMIFS(Acquacoltura!G:G,Acquacoltura!B:B,B29)</f>
        <v>0</v>
      </c>
      <c r="U29" s="1">
        <f>SUMIFS('Altre specie'!G:G,'Altre specie'!B:B,B29)</f>
        <v>1</v>
      </c>
      <c r="V29" s="1">
        <f>SUMIFS('Animali da pelliccia'!D:D,'Animali da pelliccia'!B:B,B29)</f>
        <v>0</v>
      </c>
      <c r="W29" s="1">
        <f t="shared" si="0"/>
        <v>37</v>
      </c>
      <c r="X29" s="1">
        <f t="shared" si="1"/>
        <v>41</v>
      </c>
    </row>
    <row r="30" spans="1:24" x14ac:dyDescent="0.25">
      <c r="A30" s="62" t="s">
        <v>7</v>
      </c>
      <c r="B30" s="62" t="s">
        <v>205</v>
      </c>
      <c r="C30" s="1">
        <f>SUMIFS(Suino!M:M,Suino!B:B,'TOTALE ASL'!B30)</f>
        <v>5</v>
      </c>
      <c r="D30" s="1">
        <f>SUMIFS(Suino!L:L,Suino!B:B,'TOTALE ASL'!B30)</f>
        <v>10</v>
      </c>
      <c r="E30" s="1">
        <f>SUMIFS('Vitelli a carne bianca'!G:G,'Vitelli a carne bianca'!B:B,'TOTALE ASL'!B30)</f>
        <v>0</v>
      </c>
      <c r="F30" s="1">
        <f>SUMIFS('Vitelli altre tipologie'!K:K,'Vitelli altre tipologie'!B:B,'TOTALE ASL'!B30)</f>
        <v>17</v>
      </c>
      <c r="G30" s="1">
        <f>SUMIFS(Annutoli!K:K,Annutoli!B:B,'TOTALE ASL'!B30)</f>
        <v>0</v>
      </c>
      <c r="H30" s="1">
        <f>SUMIFS(Bovini!K:K,Bovini!B:B,'TOTALE ASL'!B30)</f>
        <v>23</v>
      </c>
      <c r="I30" s="1">
        <f>SUMIFS(Bufalini!K:K,Bufalini!B:B,B30)</f>
        <v>0</v>
      </c>
      <c r="J30" s="1">
        <f>SUMIFS('Polli da carne'!G:G,'Polli da carne'!B:B,B30)</f>
        <v>1</v>
      </c>
      <c r="K30" s="1">
        <f>SUMIFS(Ovaiole!G:G,Ovaiole!B:B,B30)</f>
        <v>2</v>
      </c>
      <c r="L30" s="1">
        <f>SUMIFS(Tacchini!G:G,Tacchini!B:B,B30)</f>
        <v>0</v>
      </c>
      <c r="M30" s="1">
        <f>SUMIFS(Ratiti!G:G,Ratiti!B:B,B30)</f>
        <v>0</v>
      </c>
      <c r="N30" s="1">
        <f>SUMIFS('Altri avicoli'!G:G,'Altri avicoli'!B:B,B30)</f>
        <v>1</v>
      </c>
      <c r="O30" s="1">
        <f>SUMIFS(Ovini!K:K,Ovini!B:B,B30)</f>
        <v>5</v>
      </c>
      <c r="P30" s="1">
        <f>SUMIFS(Caprini!K:K,Caprini!B:B,B30)</f>
        <v>4</v>
      </c>
      <c r="Q30" s="1">
        <f>SUMIFS(Equidi!G:G,Equidi!B:B,B30)</f>
        <v>1</v>
      </c>
      <c r="R30" s="1">
        <f>SUMIFS(Conigli!K:K,Conigli!B:B,B30)</f>
        <v>2</v>
      </c>
      <c r="S30" s="1">
        <f>SUMIFS(Lepri!K:K,Lepri!B:B,B30)</f>
        <v>0</v>
      </c>
      <c r="T30" s="1">
        <f>SUMIFS(Acquacoltura!G:G,Acquacoltura!B:B,B30)</f>
        <v>2</v>
      </c>
      <c r="U30" s="1">
        <f>SUMIFS('Altre specie'!G:G,'Altre specie'!B:B,B30)</f>
        <v>1</v>
      </c>
      <c r="V30" s="1">
        <f>SUMIFS('Animali da pelliccia'!D:D,'Animali da pelliccia'!B:B,B30)</f>
        <v>0</v>
      </c>
      <c r="W30" s="1">
        <f t="shared" si="0"/>
        <v>69</v>
      </c>
      <c r="X30" s="1">
        <f t="shared" si="1"/>
        <v>74</v>
      </c>
    </row>
    <row r="31" spans="1:24" x14ac:dyDescent="0.25">
      <c r="A31" s="62" t="s">
        <v>8</v>
      </c>
      <c r="B31" s="62" t="s">
        <v>206</v>
      </c>
      <c r="C31" s="1">
        <f>SUMIFS(Suino!M:M,Suino!B:B,'TOTALE ASL'!B31)</f>
        <v>14</v>
      </c>
      <c r="D31" s="1">
        <f>SUMIFS(Suino!L:L,Suino!B:B,'TOTALE ASL'!B31)</f>
        <v>26</v>
      </c>
      <c r="E31" s="1">
        <f>SUMIFS('Vitelli a carne bianca'!G:G,'Vitelli a carne bianca'!B:B,'TOTALE ASL'!B31)</f>
        <v>1</v>
      </c>
      <c r="F31" s="1">
        <f>SUMIFS('Vitelli altre tipologie'!K:K,'Vitelli altre tipologie'!B:B,'TOTALE ASL'!B31)</f>
        <v>15</v>
      </c>
      <c r="G31" s="1">
        <f>SUMIFS(Annutoli!K:K,Annutoli!B:B,'TOTALE ASL'!B31)</f>
        <v>1</v>
      </c>
      <c r="H31" s="1">
        <f>SUMIFS(Bovini!K:K,Bovini!B:B,'TOTALE ASL'!B31)</f>
        <v>20</v>
      </c>
      <c r="I31" s="1">
        <f>SUMIFS(Bufalini!K:K,Bufalini!B:B,B31)</f>
        <v>1</v>
      </c>
      <c r="J31" s="1">
        <f>SUMIFS('Polli da carne'!G:G,'Polli da carne'!B:B,B31)</f>
        <v>4</v>
      </c>
      <c r="K31" s="1">
        <f>SUMIFS(Ovaiole!G:G,Ovaiole!B:B,B31)</f>
        <v>1</v>
      </c>
      <c r="L31" s="1">
        <f>SUMIFS(Tacchini!G:G,Tacchini!B:B,B31)</f>
        <v>2</v>
      </c>
      <c r="M31" s="1">
        <f>SUMIFS(Ratiti!G:G,Ratiti!B:B,B31)</f>
        <v>0</v>
      </c>
      <c r="N31" s="1">
        <f>SUMIFS('Altri avicoli'!G:G,'Altri avicoli'!B:B,B31)</f>
        <v>3</v>
      </c>
      <c r="O31" s="1">
        <f>SUMIFS(Ovini!K:K,Ovini!B:B,B31)</f>
        <v>4</v>
      </c>
      <c r="P31" s="1">
        <f>SUMIFS(Caprini!K:K,Caprini!B:B,B31)</f>
        <v>3</v>
      </c>
      <c r="Q31" s="1">
        <f>SUMIFS(Equidi!G:G,Equidi!B:B,B31)</f>
        <v>1</v>
      </c>
      <c r="R31" s="1">
        <f>SUMIFS(Conigli!K:K,Conigli!B:B,B31)</f>
        <v>3</v>
      </c>
      <c r="S31" s="1">
        <f>SUMIFS(Lepri!K:K,Lepri!B:B,B31)</f>
        <v>1</v>
      </c>
      <c r="T31" s="1">
        <f>SUMIFS(Acquacoltura!G:G,Acquacoltura!B:B,B31)</f>
        <v>4</v>
      </c>
      <c r="U31" s="1">
        <f>SUMIFS('Altre specie'!G:G,'Altre specie'!B:B,B31)</f>
        <v>2</v>
      </c>
      <c r="V31" s="1">
        <f>SUMIFS('Animali da pelliccia'!D:D,'Animali da pelliccia'!B:B,B31)</f>
        <v>0</v>
      </c>
      <c r="W31" s="1">
        <f t="shared" si="0"/>
        <v>92</v>
      </c>
      <c r="X31" s="1">
        <f t="shared" si="1"/>
        <v>106</v>
      </c>
    </row>
    <row r="32" spans="1:24" x14ac:dyDescent="0.25">
      <c r="A32" s="62" t="s">
        <v>8</v>
      </c>
      <c r="B32" s="62" t="s">
        <v>207</v>
      </c>
      <c r="C32" s="1">
        <f>SUMIFS(Suino!M:M,Suino!B:B,'TOTALE ASL'!B32)</f>
        <v>14</v>
      </c>
      <c r="D32" s="1">
        <f>SUMIFS(Suino!L:L,Suino!B:B,'TOTALE ASL'!B32)</f>
        <v>26</v>
      </c>
      <c r="E32" s="1">
        <f>SUMIFS('Vitelli a carne bianca'!G:G,'Vitelli a carne bianca'!B:B,'TOTALE ASL'!B32)</f>
        <v>0</v>
      </c>
      <c r="F32" s="1">
        <f>SUMIFS('Vitelli altre tipologie'!K:K,'Vitelli altre tipologie'!B:B,'TOTALE ASL'!B32)</f>
        <v>25</v>
      </c>
      <c r="G32" s="1">
        <f>SUMIFS(Annutoli!K:K,Annutoli!B:B,'TOTALE ASL'!B32)</f>
        <v>1</v>
      </c>
      <c r="H32" s="1">
        <f>SUMIFS(Bovini!K:K,Bovini!B:B,'TOTALE ASL'!B32)</f>
        <v>37</v>
      </c>
      <c r="I32" s="1">
        <f>SUMIFS(Bufalini!K:K,Bufalini!B:B,B32)</f>
        <v>2</v>
      </c>
      <c r="J32" s="1">
        <f>SUMIFS('Polli da carne'!G:G,'Polli da carne'!B:B,B32)</f>
        <v>8</v>
      </c>
      <c r="K32" s="1">
        <f>SUMIFS(Ovaiole!G:G,Ovaiole!B:B,B32)</f>
        <v>2</v>
      </c>
      <c r="L32" s="1">
        <f>SUMIFS(Tacchini!G:G,Tacchini!B:B,B32)</f>
        <v>1</v>
      </c>
      <c r="M32" s="1">
        <f>SUMIFS(Ratiti!G:G,Ratiti!B:B,B32)</f>
        <v>1</v>
      </c>
      <c r="N32" s="1">
        <f>SUMIFS('Altri avicoli'!G:G,'Altri avicoli'!B:B,B32)</f>
        <v>4</v>
      </c>
      <c r="O32" s="1">
        <f>SUMIFS(Ovini!K:K,Ovini!B:B,B32)</f>
        <v>5</v>
      </c>
      <c r="P32" s="1">
        <f>SUMIFS(Caprini!K:K,Caprini!B:B,B32)</f>
        <v>5</v>
      </c>
      <c r="Q32" s="1">
        <f>SUMIFS(Equidi!G:G,Equidi!B:B,B32)</f>
        <v>1</v>
      </c>
      <c r="R32" s="1">
        <f>SUMIFS(Conigli!K:K,Conigli!B:B,B32)</f>
        <v>4</v>
      </c>
      <c r="S32" s="1">
        <f>SUMIFS(Lepri!K:K,Lepri!B:B,B32)</f>
        <v>0</v>
      </c>
      <c r="T32" s="1">
        <f>SUMIFS(Acquacoltura!G:G,Acquacoltura!B:B,B32)</f>
        <v>6</v>
      </c>
      <c r="U32" s="1">
        <f>SUMIFS('Altre specie'!G:G,'Altre specie'!B:B,B32)</f>
        <v>3</v>
      </c>
      <c r="V32" s="1">
        <f>SUMIFS('Animali da pelliccia'!D:D,'Animali da pelliccia'!B:B,B32)</f>
        <v>0</v>
      </c>
      <c r="W32" s="1">
        <f t="shared" si="0"/>
        <v>131</v>
      </c>
      <c r="X32" s="1">
        <f t="shared" si="1"/>
        <v>145</v>
      </c>
    </row>
    <row r="33" spans="1:24" x14ac:dyDescent="0.25">
      <c r="A33" s="62" t="s">
        <v>8</v>
      </c>
      <c r="B33" s="62" t="s">
        <v>208</v>
      </c>
      <c r="C33" s="1">
        <f>SUMIFS(Suino!M:M,Suino!B:B,'TOTALE ASL'!B33)</f>
        <v>2</v>
      </c>
      <c r="D33" s="1">
        <f>SUMIFS(Suino!L:L,Suino!B:B,'TOTALE ASL'!B33)</f>
        <v>5</v>
      </c>
      <c r="E33" s="1">
        <f>SUMIFS('Vitelli a carne bianca'!G:G,'Vitelli a carne bianca'!B:B,'TOTALE ASL'!B33)</f>
        <v>0</v>
      </c>
      <c r="F33" s="1">
        <f>SUMIFS('Vitelli altre tipologie'!K:K,'Vitelli altre tipologie'!B:B,'TOTALE ASL'!B33)</f>
        <v>4</v>
      </c>
      <c r="G33" s="1">
        <f>SUMIFS(Annutoli!K:K,Annutoli!B:B,'TOTALE ASL'!B33)</f>
        <v>0</v>
      </c>
      <c r="H33" s="1">
        <f>SUMIFS(Bovini!K:K,Bovini!B:B,'TOTALE ASL'!B33)</f>
        <v>4</v>
      </c>
      <c r="I33" s="1">
        <f>SUMIFS(Bufalini!K:K,Bufalini!B:B,B33)</f>
        <v>0</v>
      </c>
      <c r="J33" s="1">
        <f>SUMIFS('Polli da carne'!G:G,'Polli da carne'!B:B,B33)</f>
        <v>1</v>
      </c>
      <c r="K33" s="1">
        <f>SUMIFS(Ovaiole!G:G,Ovaiole!B:B,B33)</f>
        <v>1</v>
      </c>
      <c r="L33" s="1">
        <f>SUMIFS(Tacchini!G:G,Tacchini!B:B,B33)</f>
        <v>0</v>
      </c>
      <c r="M33" s="1">
        <f>SUMIFS(Ratiti!G:G,Ratiti!B:B,B33)</f>
        <v>0</v>
      </c>
      <c r="N33" s="1">
        <f>SUMIFS('Altri avicoli'!G:G,'Altri avicoli'!B:B,B33)</f>
        <v>1</v>
      </c>
      <c r="O33" s="1">
        <f>SUMIFS(Ovini!K:K,Ovini!B:B,B33)</f>
        <v>2</v>
      </c>
      <c r="P33" s="1">
        <f>SUMIFS(Caprini!K:K,Caprini!B:B,B33)</f>
        <v>2</v>
      </c>
      <c r="Q33" s="1">
        <f>SUMIFS(Equidi!G:G,Equidi!B:B,B33)</f>
        <v>1</v>
      </c>
      <c r="R33" s="1">
        <f>SUMIFS(Conigli!K:K,Conigli!B:B,B33)</f>
        <v>2</v>
      </c>
      <c r="S33" s="1">
        <f>SUMIFS(Lepri!K:K,Lepri!B:B,B33)</f>
        <v>0</v>
      </c>
      <c r="T33" s="1">
        <f>SUMIFS(Acquacoltura!G:G,Acquacoltura!B:B,B33)</f>
        <v>3</v>
      </c>
      <c r="U33" s="1">
        <f>SUMIFS('Altre specie'!G:G,'Altre specie'!B:B,B33)</f>
        <v>1</v>
      </c>
      <c r="V33" s="1">
        <f>SUMIFS('Animali da pelliccia'!D:D,'Animali da pelliccia'!B:B,B33)</f>
        <v>0</v>
      </c>
      <c r="W33" s="1">
        <f t="shared" si="0"/>
        <v>27</v>
      </c>
      <c r="X33" s="1">
        <f t="shared" si="1"/>
        <v>29</v>
      </c>
    </row>
    <row r="34" spans="1:24" x14ac:dyDescent="0.25">
      <c r="A34" s="62" t="s">
        <v>9</v>
      </c>
      <c r="B34" s="62" t="s">
        <v>209</v>
      </c>
      <c r="C34" s="1">
        <f>SUMIFS(Suino!M:M,Suino!B:B,'TOTALE ASL'!B34)</f>
        <v>8</v>
      </c>
      <c r="D34" s="1">
        <f>SUMIFS(Suino!L:L,Suino!B:B,'TOTALE ASL'!B34)</f>
        <v>15</v>
      </c>
      <c r="E34" s="1">
        <f>SUMIFS('Vitelli a carne bianca'!G:G,'Vitelli a carne bianca'!B:B,'TOTALE ASL'!B34)</f>
        <v>0</v>
      </c>
      <c r="F34" s="1">
        <f>SUMIFS('Vitelli altre tipologie'!K:K,'Vitelli altre tipologie'!B:B,'TOTALE ASL'!B34)</f>
        <v>22</v>
      </c>
      <c r="G34" s="1">
        <f>SUMIFS(Annutoli!K:K,Annutoli!B:B,'TOTALE ASL'!B34)</f>
        <v>1</v>
      </c>
      <c r="H34" s="1">
        <f>SUMIFS(Bovini!K:K,Bovini!B:B,'TOTALE ASL'!B34)</f>
        <v>31</v>
      </c>
      <c r="I34" s="1">
        <f>SUMIFS(Bufalini!K:K,Bufalini!B:B,B34)</f>
        <v>2</v>
      </c>
      <c r="J34" s="1">
        <f>SUMIFS('Polli da carne'!G:G,'Polli da carne'!B:B,B34)</f>
        <v>2</v>
      </c>
      <c r="K34" s="1">
        <f>SUMIFS(Ovaiole!G:G,Ovaiole!B:B,B34)</f>
        <v>8</v>
      </c>
      <c r="L34" s="1">
        <f>SUMIFS(Tacchini!G:G,Tacchini!B:B,B34)</f>
        <v>1</v>
      </c>
      <c r="M34" s="1">
        <f>SUMIFS(Ratiti!G:G,Ratiti!B:B,B34)</f>
        <v>0</v>
      </c>
      <c r="N34" s="1">
        <f>SUMIFS('Altri avicoli'!G:G,'Altri avicoli'!B:B,B34)</f>
        <v>5</v>
      </c>
      <c r="O34" s="1">
        <f>SUMIFS(Ovini!K:K,Ovini!B:B,B34)</f>
        <v>73</v>
      </c>
      <c r="P34" s="1">
        <f>SUMIFS(Caprini!K:K,Caprini!B:B,B34)</f>
        <v>4</v>
      </c>
      <c r="Q34" s="1">
        <f>SUMIFS(Equidi!G:G,Equidi!B:B,B34)</f>
        <v>2</v>
      </c>
      <c r="R34" s="1">
        <f>SUMIFS(Conigli!K:K,Conigli!B:B,B34)</f>
        <v>3</v>
      </c>
      <c r="S34" s="1">
        <f>SUMIFS(Lepri!K:K,Lepri!B:B,B34)</f>
        <v>2</v>
      </c>
      <c r="T34" s="1">
        <f>SUMIFS(Acquacoltura!G:G,Acquacoltura!B:B,B34)</f>
        <v>2</v>
      </c>
      <c r="U34" s="1">
        <f>SUMIFS('Altre specie'!G:G,'Altre specie'!B:B,B34)</f>
        <v>2</v>
      </c>
      <c r="V34" s="1">
        <f>SUMIFS('Animali da pelliccia'!D:D,'Animali da pelliccia'!B:B,B34)</f>
        <v>0</v>
      </c>
      <c r="W34" s="1">
        <f t="shared" si="0"/>
        <v>175</v>
      </c>
      <c r="X34" s="1">
        <f t="shared" si="1"/>
        <v>183</v>
      </c>
    </row>
    <row r="35" spans="1:24" x14ac:dyDescent="0.25">
      <c r="A35" s="62" t="s">
        <v>9</v>
      </c>
      <c r="B35" s="62" t="s">
        <v>210</v>
      </c>
      <c r="C35" s="1">
        <f>SUMIFS(Suino!M:M,Suino!B:B,'TOTALE ASL'!B35)</f>
        <v>9</v>
      </c>
      <c r="D35" s="1">
        <f>SUMIFS(Suino!L:L,Suino!B:B,'TOTALE ASL'!B35)</f>
        <v>18</v>
      </c>
      <c r="E35" s="1">
        <f>SUMIFS('Vitelli a carne bianca'!G:G,'Vitelli a carne bianca'!B:B,'TOTALE ASL'!B35)</f>
        <v>0</v>
      </c>
      <c r="F35" s="1">
        <f>SUMIFS('Vitelli altre tipologie'!K:K,'Vitelli altre tipologie'!B:B,'TOTALE ASL'!B35)</f>
        <v>18</v>
      </c>
      <c r="G35" s="1">
        <f>SUMIFS(Annutoli!K:K,Annutoli!B:B,'TOTALE ASL'!B35)</f>
        <v>2</v>
      </c>
      <c r="H35" s="1">
        <f>SUMIFS(Bovini!K:K,Bovini!B:B,'TOTALE ASL'!B35)</f>
        <v>31</v>
      </c>
      <c r="I35" s="1">
        <f>SUMIFS(Bufalini!K:K,Bufalini!B:B,B35)</f>
        <v>2</v>
      </c>
      <c r="J35" s="1">
        <f>SUMIFS('Polli da carne'!G:G,'Polli da carne'!B:B,B35)</f>
        <v>1</v>
      </c>
      <c r="K35" s="1">
        <f>SUMIFS(Ovaiole!G:G,Ovaiole!B:B,B35)</f>
        <v>1</v>
      </c>
      <c r="L35" s="1">
        <f>SUMIFS(Tacchini!G:G,Tacchini!B:B,B35)</f>
        <v>1</v>
      </c>
      <c r="M35" s="1">
        <f>SUMIFS(Ratiti!G:G,Ratiti!B:B,B35)</f>
        <v>0</v>
      </c>
      <c r="N35" s="1">
        <f>SUMIFS('Altri avicoli'!G:G,'Altri avicoli'!B:B,B35)</f>
        <v>3</v>
      </c>
      <c r="O35" s="1">
        <f>SUMIFS(Ovini!K:K,Ovini!B:B,B35)</f>
        <v>36</v>
      </c>
      <c r="P35" s="1">
        <f>SUMIFS(Caprini!K:K,Caprini!B:B,B35)</f>
        <v>6</v>
      </c>
      <c r="Q35" s="1">
        <f>SUMIFS(Equidi!G:G,Equidi!B:B,B35)</f>
        <v>5</v>
      </c>
      <c r="R35" s="1">
        <f>SUMIFS(Conigli!K:K,Conigli!B:B,B35)</f>
        <v>2</v>
      </c>
      <c r="S35" s="1">
        <f>SUMIFS(Lepri!K:K,Lepri!B:B,B35)</f>
        <v>2</v>
      </c>
      <c r="T35" s="1">
        <f>SUMIFS(Acquacoltura!G:G,Acquacoltura!B:B,B35)</f>
        <v>1</v>
      </c>
      <c r="U35" s="1">
        <f>SUMIFS('Altre specie'!G:G,'Altre specie'!B:B,B35)</f>
        <v>2</v>
      </c>
      <c r="V35" s="1">
        <f>SUMIFS('Animali da pelliccia'!D:D,'Animali da pelliccia'!B:B,B35)</f>
        <v>0</v>
      </c>
      <c r="W35" s="1">
        <f t="shared" si="0"/>
        <v>131</v>
      </c>
      <c r="X35" s="1">
        <f t="shared" si="1"/>
        <v>140</v>
      </c>
    </row>
    <row r="36" spans="1:24" x14ac:dyDescent="0.25">
      <c r="A36" s="62" t="s">
        <v>9</v>
      </c>
      <c r="B36" s="62" t="s">
        <v>211</v>
      </c>
      <c r="C36" s="1">
        <f>SUMIFS(Suino!M:M,Suino!B:B,'TOTALE ASL'!B36)</f>
        <v>4</v>
      </c>
      <c r="D36" s="1">
        <f>SUMIFS(Suino!L:L,Suino!B:B,'TOTALE ASL'!B36)</f>
        <v>7</v>
      </c>
      <c r="E36" s="1">
        <f>SUMIFS('Vitelli a carne bianca'!G:G,'Vitelli a carne bianca'!B:B,'TOTALE ASL'!B36)</f>
        <v>1</v>
      </c>
      <c r="F36" s="1">
        <f>SUMIFS('Vitelli altre tipologie'!K:K,'Vitelli altre tipologie'!B:B,'TOTALE ASL'!B36)</f>
        <v>26</v>
      </c>
      <c r="G36" s="1">
        <f>SUMIFS(Annutoli!K:K,Annutoli!B:B,'TOTALE ASL'!B36)</f>
        <v>22</v>
      </c>
      <c r="H36" s="1">
        <f>SUMIFS(Bovini!K:K,Bovini!B:B,'TOTALE ASL'!B36)</f>
        <v>41</v>
      </c>
      <c r="I36" s="1">
        <f>SUMIFS(Bufalini!K:K,Bufalini!B:B,B36)</f>
        <v>34</v>
      </c>
      <c r="J36" s="1">
        <f>SUMIFS('Polli da carne'!G:G,'Polli da carne'!B:B,B36)</f>
        <v>1</v>
      </c>
      <c r="K36" s="1">
        <f>SUMIFS(Ovaiole!G:G,Ovaiole!B:B,B36)</f>
        <v>2</v>
      </c>
      <c r="L36" s="1">
        <f>SUMIFS(Tacchini!G:G,Tacchini!B:B,B36)</f>
        <v>0</v>
      </c>
      <c r="M36" s="1">
        <f>SUMIFS(Ratiti!G:G,Ratiti!B:B,B36)</f>
        <v>0</v>
      </c>
      <c r="N36" s="1">
        <f>SUMIFS('Altri avicoli'!G:G,'Altri avicoli'!B:B,B36)</f>
        <v>1</v>
      </c>
      <c r="O36" s="1">
        <f>SUMIFS(Ovini!K:K,Ovini!B:B,B36)</f>
        <v>17</v>
      </c>
      <c r="P36" s="1">
        <f>SUMIFS(Caprini!K:K,Caprini!B:B,B36)</f>
        <v>11</v>
      </c>
      <c r="Q36" s="1">
        <f>SUMIFS(Equidi!G:G,Equidi!B:B,B36)</f>
        <v>2</v>
      </c>
      <c r="R36" s="1">
        <f>SUMIFS(Conigli!K:K,Conigli!B:B,B36)</f>
        <v>2</v>
      </c>
      <c r="S36" s="1">
        <f>SUMIFS(Lepri!K:K,Lepri!B:B,B36)</f>
        <v>1</v>
      </c>
      <c r="T36" s="1">
        <f>SUMIFS(Acquacoltura!G:G,Acquacoltura!B:B,B36)</f>
        <v>1</v>
      </c>
      <c r="U36" s="1">
        <f>SUMIFS('Altre specie'!G:G,'Altre specie'!B:B,B36)</f>
        <v>2</v>
      </c>
      <c r="V36" s="1">
        <f>SUMIFS('Animali da pelliccia'!D:D,'Animali da pelliccia'!B:B,B36)</f>
        <v>0</v>
      </c>
      <c r="W36" s="1">
        <f t="shared" si="0"/>
        <v>171</v>
      </c>
      <c r="X36" s="1">
        <f t="shared" si="1"/>
        <v>175</v>
      </c>
    </row>
    <row r="37" spans="1:24" x14ac:dyDescent="0.25">
      <c r="A37" s="62" t="s">
        <v>9</v>
      </c>
      <c r="B37" s="62" t="s">
        <v>212</v>
      </c>
      <c r="C37" s="1">
        <f>SUMIFS(Suino!M:M,Suino!B:B,'TOTALE ASL'!B37)</f>
        <v>10</v>
      </c>
      <c r="D37" s="1">
        <f>SUMIFS(Suino!L:L,Suino!B:B,'TOTALE ASL'!B37)</f>
        <v>19</v>
      </c>
      <c r="E37" s="1">
        <f>SUMIFS('Vitelli a carne bianca'!G:G,'Vitelli a carne bianca'!B:B,'TOTALE ASL'!B37)</f>
        <v>0</v>
      </c>
      <c r="F37" s="1">
        <f>SUMIFS('Vitelli altre tipologie'!K:K,'Vitelli altre tipologie'!B:B,'TOTALE ASL'!B37)</f>
        <v>17</v>
      </c>
      <c r="G37" s="1">
        <f>SUMIFS(Annutoli!K:K,Annutoli!B:B,'TOTALE ASL'!B37)</f>
        <v>12</v>
      </c>
      <c r="H37" s="1">
        <f>SUMIFS(Bovini!K:K,Bovini!B:B,'TOTALE ASL'!B37)</f>
        <v>34</v>
      </c>
      <c r="I37" s="1">
        <f>SUMIFS(Bufalini!K:K,Bufalini!B:B,B37)</f>
        <v>21</v>
      </c>
      <c r="J37" s="1">
        <f>SUMIFS('Polli da carne'!G:G,'Polli da carne'!B:B,B37)</f>
        <v>1</v>
      </c>
      <c r="K37" s="1">
        <f>SUMIFS(Ovaiole!G:G,Ovaiole!B:B,B37)</f>
        <v>2</v>
      </c>
      <c r="L37" s="1">
        <f>SUMIFS(Tacchini!G:G,Tacchini!B:B,B37)</f>
        <v>1</v>
      </c>
      <c r="M37" s="1">
        <f>SUMIFS(Ratiti!G:G,Ratiti!B:B,B37)</f>
        <v>0</v>
      </c>
      <c r="N37" s="1">
        <f>SUMIFS('Altri avicoli'!G:G,'Altri avicoli'!B:B,B37)</f>
        <v>4</v>
      </c>
      <c r="O37" s="1">
        <f>SUMIFS(Ovini!K:K,Ovini!B:B,B37)</f>
        <v>39</v>
      </c>
      <c r="P37" s="1">
        <f>SUMIFS(Caprini!K:K,Caprini!B:B,B37)</f>
        <v>14</v>
      </c>
      <c r="Q37" s="1">
        <f>SUMIFS(Equidi!G:G,Equidi!B:B,B37)</f>
        <v>4</v>
      </c>
      <c r="R37" s="1">
        <f>SUMIFS(Conigli!K:K,Conigli!B:B,B37)</f>
        <v>2</v>
      </c>
      <c r="S37" s="1">
        <f>SUMIFS(Lepri!K:K,Lepri!B:B,B37)</f>
        <v>1</v>
      </c>
      <c r="T37" s="1">
        <f>SUMIFS(Acquacoltura!G:G,Acquacoltura!B:B,B37)</f>
        <v>1</v>
      </c>
      <c r="U37" s="1">
        <f>SUMIFS('Altre specie'!G:G,'Altre specie'!B:B,B37)</f>
        <v>2</v>
      </c>
      <c r="V37" s="1">
        <f>SUMIFS('Animali da pelliccia'!D:D,'Animali da pelliccia'!B:B,B37)</f>
        <v>0</v>
      </c>
      <c r="W37" s="1">
        <f t="shared" si="0"/>
        <v>174</v>
      </c>
      <c r="X37" s="1">
        <f t="shared" si="1"/>
        <v>184</v>
      </c>
    </row>
    <row r="38" spans="1:24" x14ac:dyDescent="0.25">
      <c r="A38" s="62" t="s">
        <v>9</v>
      </c>
      <c r="B38" s="62" t="s">
        <v>213</v>
      </c>
      <c r="C38" s="1">
        <f>SUMIFS(Suino!M:M,Suino!B:B,'TOTALE ASL'!B38)</f>
        <v>2</v>
      </c>
      <c r="D38" s="1">
        <f>SUMIFS(Suino!L:L,Suino!B:B,'TOTALE ASL'!B38)</f>
        <v>4</v>
      </c>
      <c r="E38" s="1">
        <f>SUMIFS('Vitelli a carne bianca'!G:G,'Vitelli a carne bianca'!B:B,'TOTALE ASL'!B38)</f>
        <v>0</v>
      </c>
      <c r="F38" s="1">
        <f>SUMIFS('Vitelli altre tipologie'!K:K,'Vitelli altre tipologie'!B:B,'TOTALE ASL'!B38)</f>
        <v>6</v>
      </c>
      <c r="G38" s="1">
        <f>SUMIFS(Annutoli!K:K,Annutoli!B:B,'TOTALE ASL'!B38)</f>
        <v>1</v>
      </c>
      <c r="H38" s="1">
        <f>SUMIFS(Bovini!K:K,Bovini!B:B,'TOTALE ASL'!B38)</f>
        <v>7</v>
      </c>
      <c r="I38" s="1">
        <f>SUMIFS(Bufalini!K:K,Bufalini!B:B,B38)</f>
        <v>1</v>
      </c>
      <c r="J38" s="1">
        <f>SUMIFS('Polli da carne'!G:G,'Polli da carne'!B:B,B38)</f>
        <v>1</v>
      </c>
      <c r="K38" s="1">
        <f>SUMIFS(Ovaiole!G:G,Ovaiole!B:B,B38)</f>
        <v>2</v>
      </c>
      <c r="L38" s="1">
        <f>SUMIFS(Tacchini!G:G,Tacchini!B:B,B38)</f>
        <v>0</v>
      </c>
      <c r="M38" s="1">
        <f>SUMIFS(Ratiti!G:G,Ratiti!B:B,B38)</f>
        <v>0</v>
      </c>
      <c r="N38" s="1">
        <f>SUMIFS('Altri avicoli'!G:G,'Altri avicoli'!B:B,B38)</f>
        <v>1</v>
      </c>
      <c r="O38" s="1">
        <f>SUMIFS(Ovini!K:K,Ovini!B:B,B38)</f>
        <v>8</v>
      </c>
      <c r="P38" s="1">
        <f>SUMIFS(Caprini!K:K,Caprini!B:B,B38)</f>
        <v>2</v>
      </c>
      <c r="Q38" s="1">
        <f>SUMIFS(Equidi!G:G,Equidi!B:B,B38)</f>
        <v>1</v>
      </c>
      <c r="R38" s="1">
        <f>SUMIFS(Conigli!K:K,Conigli!B:B,B38)</f>
        <v>1</v>
      </c>
      <c r="S38" s="1">
        <f>SUMIFS(Lepri!K:K,Lepri!B:B,B38)</f>
        <v>0</v>
      </c>
      <c r="T38" s="1">
        <f>SUMIFS(Acquacoltura!G:G,Acquacoltura!B:B,B38)</f>
        <v>0</v>
      </c>
      <c r="U38" s="1">
        <f>SUMIFS('Altre specie'!G:G,'Altre specie'!B:B,B38)</f>
        <v>1</v>
      </c>
      <c r="V38" s="1">
        <f>SUMIFS('Animali da pelliccia'!D:D,'Animali da pelliccia'!B:B,B38)</f>
        <v>0</v>
      </c>
      <c r="W38" s="1">
        <f t="shared" si="0"/>
        <v>36</v>
      </c>
      <c r="X38" s="1">
        <f t="shared" si="1"/>
        <v>38</v>
      </c>
    </row>
    <row r="39" spans="1:24" x14ac:dyDescent="0.25">
      <c r="A39" s="62" t="s">
        <v>9</v>
      </c>
      <c r="B39" s="62" t="s">
        <v>214</v>
      </c>
      <c r="C39" s="1">
        <f>SUMIFS(Suino!M:M,Suino!B:B,'TOTALE ASL'!B39)</f>
        <v>1</v>
      </c>
      <c r="D39" s="1">
        <f>SUMIFS(Suino!L:L,Suino!B:B,'TOTALE ASL'!B39)</f>
        <v>3</v>
      </c>
      <c r="E39" s="1">
        <f>SUMIFS('Vitelli a carne bianca'!G:G,'Vitelli a carne bianca'!B:B,'TOTALE ASL'!B39)</f>
        <v>0</v>
      </c>
      <c r="F39" s="1">
        <f>SUMIFS('Vitelli altre tipologie'!K:K,'Vitelli altre tipologie'!B:B,'TOTALE ASL'!B39)</f>
        <v>2</v>
      </c>
      <c r="G39" s="1">
        <f>SUMIFS(Annutoli!K:K,Annutoli!B:B,'TOTALE ASL'!B39)</f>
        <v>1</v>
      </c>
      <c r="H39" s="1">
        <f>SUMIFS(Bovini!K:K,Bovini!B:B,'TOTALE ASL'!B39)</f>
        <v>3</v>
      </c>
      <c r="I39" s="1">
        <f>SUMIFS(Bufalini!K:K,Bufalini!B:B,B39)</f>
        <v>1</v>
      </c>
      <c r="J39" s="1">
        <f>SUMIFS('Polli da carne'!G:G,'Polli da carne'!B:B,B39)</f>
        <v>0</v>
      </c>
      <c r="K39" s="1">
        <f>SUMIFS(Ovaiole!G:G,Ovaiole!B:B,B39)</f>
        <v>1</v>
      </c>
      <c r="L39" s="1">
        <f>SUMIFS(Tacchini!G:G,Tacchini!B:B,B39)</f>
        <v>0</v>
      </c>
      <c r="M39" s="1">
        <f>SUMIFS(Ratiti!G:G,Ratiti!B:B,B39)</f>
        <v>0</v>
      </c>
      <c r="N39" s="1">
        <f>SUMIFS('Altri avicoli'!G:G,'Altri avicoli'!B:B,B39)</f>
        <v>1</v>
      </c>
      <c r="O39" s="1">
        <f>SUMIFS(Ovini!K:K,Ovini!B:B,B39)</f>
        <v>8</v>
      </c>
      <c r="P39" s="1">
        <f>SUMIFS(Caprini!K:K,Caprini!B:B,B39)</f>
        <v>2</v>
      </c>
      <c r="Q39" s="1">
        <f>SUMIFS(Equidi!G:G,Equidi!B:B,B39)</f>
        <v>1</v>
      </c>
      <c r="R39" s="1">
        <f>SUMIFS(Conigli!K:K,Conigli!B:B,B39)</f>
        <v>1</v>
      </c>
      <c r="S39" s="1">
        <f>SUMIFS(Lepri!K:K,Lepri!B:B,B39)</f>
        <v>0</v>
      </c>
      <c r="T39" s="1">
        <f>SUMIFS(Acquacoltura!G:G,Acquacoltura!B:B,B39)</f>
        <v>0</v>
      </c>
      <c r="U39" s="1">
        <f>SUMIFS('Altre specie'!G:G,'Altre specie'!B:B,B39)</f>
        <v>1</v>
      </c>
      <c r="V39" s="1">
        <f>SUMIFS('Animali da pelliccia'!D:D,'Animali da pelliccia'!B:B,B39)</f>
        <v>0</v>
      </c>
      <c r="W39" s="1">
        <f t="shared" si="0"/>
        <v>25</v>
      </c>
      <c r="X39" s="1">
        <f t="shared" si="1"/>
        <v>26</v>
      </c>
    </row>
    <row r="40" spans="1:24" x14ac:dyDescent="0.25">
      <c r="A40" s="62" t="s">
        <v>9</v>
      </c>
      <c r="B40" s="62" t="s">
        <v>215</v>
      </c>
      <c r="C40" s="1">
        <f>SUMIFS(Suino!M:M,Suino!B:B,'TOTALE ASL'!B40)</f>
        <v>1</v>
      </c>
      <c r="D40" s="1">
        <f>SUMIFS(Suino!L:L,Suino!B:B,'TOTALE ASL'!B40)</f>
        <v>3</v>
      </c>
      <c r="E40" s="1">
        <f>SUMIFS('Vitelli a carne bianca'!G:G,'Vitelli a carne bianca'!B:B,'TOTALE ASL'!B40)</f>
        <v>0</v>
      </c>
      <c r="F40" s="1">
        <f>SUMIFS('Vitelli altre tipologie'!K:K,'Vitelli altre tipologie'!B:B,'TOTALE ASL'!B40)</f>
        <v>8</v>
      </c>
      <c r="G40" s="1">
        <f>SUMIFS(Annutoli!K:K,Annutoli!B:B,'TOTALE ASL'!B40)</f>
        <v>1</v>
      </c>
      <c r="H40" s="1">
        <f>SUMIFS(Bovini!K:K,Bovini!B:B,'TOTALE ASL'!B40)</f>
        <v>10</v>
      </c>
      <c r="I40" s="1">
        <f>SUMIFS(Bufalini!K:K,Bufalini!B:B,B40)</f>
        <v>1</v>
      </c>
      <c r="J40" s="1">
        <f>SUMIFS('Polli da carne'!G:G,'Polli da carne'!B:B,B40)</f>
        <v>0</v>
      </c>
      <c r="K40" s="1">
        <f>SUMIFS(Ovaiole!G:G,Ovaiole!B:B,B40)</f>
        <v>1</v>
      </c>
      <c r="L40" s="1">
        <f>SUMIFS(Tacchini!G:G,Tacchini!B:B,B40)</f>
        <v>0</v>
      </c>
      <c r="M40" s="1">
        <f>SUMIFS(Ratiti!G:G,Ratiti!B:B,B40)</f>
        <v>0</v>
      </c>
      <c r="N40" s="1">
        <f>SUMIFS('Altri avicoli'!G:G,'Altri avicoli'!B:B,B40)</f>
        <v>1</v>
      </c>
      <c r="O40" s="1">
        <f>SUMIFS(Ovini!K:K,Ovini!B:B,B40)</f>
        <v>5</v>
      </c>
      <c r="P40" s="1">
        <f>SUMIFS(Caprini!K:K,Caprini!B:B,B40)</f>
        <v>2</v>
      </c>
      <c r="Q40" s="1">
        <f>SUMIFS(Equidi!G:G,Equidi!B:B,B40)</f>
        <v>0</v>
      </c>
      <c r="R40" s="1">
        <f>SUMIFS(Conigli!K:K,Conigli!B:B,B40)</f>
        <v>0</v>
      </c>
      <c r="S40" s="1">
        <f>SUMIFS(Lepri!K:K,Lepri!B:B,B40)</f>
        <v>0</v>
      </c>
      <c r="T40" s="1">
        <f>SUMIFS(Acquacoltura!G:G,Acquacoltura!B:B,B40)</f>
        <v>1</v>
      </c>
      <c r="U40" s="1">
        <f>SUMIFS('Altre specie'!G:G,'Altre specie'!B:B,B40)</f>
        <v>1</v>
      </c>
      <c r="V40" s="1">
        <f>SUMIFS('Animali da pelliccia'!D:D,'Animali da pelliccia'!B:B,B40)</f>
        <v>0</v>
      </c>
      <c r="W40" s="1">
        <f t="shared" si="0"/>
        <v>34</v>
      </c>
      <c r="X40" s="1">
        <f t="shared" si="1"/>
        <v>35</v>
      </c>
    </row>
    <row r="41" spans="1:24" x14ac:dyDescent="0.25">
      <c r="A41" s="62" t="s">
        <v>9</v>
      </c>
      <c r="B41" s="62" t="s">
        <v>216</v>
      </c>
      <c r="C41" s="1">
        <f>SUMIFS(Suino!M:M,Suino!B:B,'TOTALE ASL'!B41)</f>
        <v>2</v>
      </c>
      <c r="D41" s="1">
        <f>SUMIFS(Suino!L:L,Suino!B:B,'TOTALE ASL'!B41)</f>
        <v>5</v>
      </c>
      <c r="E41" s="1">
        <f>SUMIFS('Vitelli a carne bianca'!G:G,'Vitelli a carne bianca'!B:B,'TOTALE ASL'!B41)</f>
        <v>0</v>
      </c>
      <c r="F41" s="1">
        <f>SUMIFS('Vitelli altre tipologie'!K:K,'Vitelli altre tipologie'!B:B,'TOTALE ASL'!B41)</f>
        <v>11</v>
      </c>
      <c r="G41" s="1">
        <f>SUMIFS(Annutoli!K:K,Annutoli!B:B,'TOTALE ASL'!B41)</f>
        <v>1</v>
      </c>
      <c r="H41" s="1">
        <f>SUMIFS(Bovini!K:K,Bovini!B:B,'TOTALE ASL'!B41)</f>
        <v>19</v>
      </c>
      <c r="I41" s="1">
        <f>SUMIFS(Bufalini!K:K,Bufalini!B:B,B41)</f>
        <v>2</v>
      </c>
      <c r="J41" s="1">
        <f>SUMIFS('Polli da carne'!G:G,'Polli da carne'!B:B,B41)</f>
        <v>1</v>
      </c>
      <c r="K41" s="1">
        <f>SUMIFS(Ovaiole!G:G,Ovaiole!B:B,B41)</f>
        <v>1</v>
      </c>
      <c r="L41" s="1">
        <f>SUMIFS(Tacchini!G:G,Tacchini!B:B,B41)</f>
        <v>0</v>
      </c>
      <c r="M41" s="1">
        <f>SUMIFS(Ratiti!G:G,Ratiti!B:B,B41)</f>
        <v>0</v>
      </c>
      <c r="N41" s="1">
        <f>SUMIFS('Altri avicoli'!G:G,'Altri avicoli'!B:B,B41)</f>
        <v>1</v>
      </c>
      <c r="O41" s="1">
        <f>SUMIFS(Ovini!K:K,Ovini!B:B,B41)</f>
        <v>18</v>
      </c>
      <c r="P41" s="1">
        <f>SUMIFS(Caprini!K:K,Caprini!B:B,B41)</f>
        <v>2</v>
      </c>
      <c r="Q41" s="1">
        <f>SUMIFS(Equidi!G:G,Equidi!B:B,B41)</f>
        <v>3</v>
      </c>
      <c r="R41" s="1">
        <f>SUMIFS(Conigli!K:K,Conigli!B:B,B41)</f>
        <v>1</v>
      </c>
      <c r="S41" s="1">
        <f>SUMIFS(Lepri!K:K,Lepri!B:B,B41)</f>
        <v>1</v>
      </c>
      <c r="T41" s="1">
        <f>SUMIFS(Acquacoltura!G:G,Acquacoltura!B:B,B41)</f>
        <v>1</v>
      </c>
      <c r="U41" s="1">
        <f>SUMIFS('Altre specie'!G:G,'Altre specie'!B:B,B41)</f>
        <v>2</v>
      </c>
      <c r="V41" s="1">
        <f>SUMIFS('Animali da pelliccia'!D:D,'Animali da pelliccia'!B:B,B41)</f>
        <v>0</v>
      </c>
      <c r="W41" s="1">
        <f t="shared" si="0"/>
        <v>69</v>
      </c>
      <c r="X41" s="1">
        <f t="shared" si="1"/>
        <v>71</v>
      </c>
    </row>
    <row r="42" spans="1:24" x14ac:dyDescent="0.25">
      <c r="A42" s="62" t="s">
        <v>9</v>
      </c>
      <c r="B42" s="62" t="s">
        <v>217</v>
      </c>
      <c r="C42" s="1">
        <f>SUMIFS(Suino!M:M,Suino!B:B,'TOTALE ASL'!B42)</f>
        <v>4</v>
      </c>
      <c r="D42" s="1">
        <f>SUMIFS(Suino!L:L,Suino!B:B,'TOTALE ASL'!B42)</f>
        <v>7</v>
      </c>
      <c r="E42" s="1">
        <f>SUMIFS('Vitelli a carne bianca'!G:G,'Vitelli a carne bianca'!B:B,'TOTALE ASL'!B42)</f>
        <v>0</v>
      </c>
      <c r="F42" s="1">
        <f>SUMIFS('Vitelli altre tipologie'!K:K,'Vitelli altre tipologie'!B:B,'TOTALE ASL'!B42)</f>
        <v>7</v>
      </c>
      <c r="G42" s="1">
        <f>SUMIFS(Annutoli!K:K,Annutoli!B:B,'TOTALE ASL'!B42)</f>
        <v>1</v>
      </c>
      <c r="H42" s="1">
        <f>SUMIFS(Bovini!K:K,Bovini!B:B,'TOTALE ASL'!B42)</f>
        <v>14</v>
      </c>
      <c r="I42" s="1">
        <f>SUMIFS(Bufalini!K:K,Bufalini!B:B,B42)</f>
        <v>2</v>
      </c>
      <c r="J42" s="1">
        <f>SUMIFS('Polli da carne'!G:G,'Polli da carne'!B:B,B42)</f>
        <v>1</v>
      </c>
      <c r="K42" s="1">
        <f>SUMIFS(Ovaiole!G:G,Ovaiole!B:B,B42)</f>
        <v>2</v>
      </c>
      <c r="L42" s="1">
        <f>SUMIFS(Tacchini!G:G,Tacchini!B:B,B42)</f>
        <v>0</v>
      </c>
      <c r="M42" s="1">
        <f>SUMIFS(Ratiti!G:G,Ratiti!B:B,B42)</f>
        <v>0</v>
      </c>
      <c r="N42" s="1">
        <f>SUMIFS('Altri avicoli'!G:G,'Altri avicoli'!B:B,B42)</f>
        <v>2</v>
      </c>
      <c r="O42" s="1">
        <f>SUMIFS(Ovini!K:K,Ovini!B:B,B42)</f>
        <v>22</v>
      </c>
      <c r="P42" s="1">
        <f>SUMIFS(Caprini!K:K,Caprini!B:B,B42)</f>
        <v>6</v>
      </c>
      <c r="Q42" s="1">
        <f>SUMIFS(Equidi!G:G,Equidi!B:B,B42)</f>
        <v>3</v>
      </c>
      <c r="R42" s="1">
        <f>SUMIFS(Conigli!K:K,Conigli!B:B,B42)</f>
        <v>2</v>
      </c>
      <c r="S42" s="1">
        <f>SUMIFS(Lepri!K:K,Lepri!B:B,B42)</f>
        <v>0</v>
      </c>
      <c r="T42" s="1">
        <f>SUMIFS(Acquacoltura!G:G,Acquacoltura!B:B,B42)</f>
        <v>1</v>
      </c>
      <c r="U42" s="1">
        <f>SUMIFS('Altre specie'!G:G,'Altre specie'!B:B,B42)</f>
        <v>1</v>
      </c>
      <c r="V42" s="1">
        <f>SUMIFS('Animali da pelliccia'!D:D,'Animali da pelliccia'!B:B,B42)</f>
        <v>0</v>
      </c>
      <c r="W42" s="1">
        <f t="shared" si="0"/>
        <v>71</v>
      </c>
      <c r="X42" s="1">
        <f t="shared" si="1"/>
        <v>75</v>
      </c>
    </row>
    <row r="43" spans="1:24" x14ac:dyDescent="0.25">
      <c r="A43" s="62" t="s">
        <v>9</v>
      </c>
      <c r="B43" s="62" t="s">
        <v>218</v>
      </c>
      <c r="C43" s="1">
        <f>SUMIFS(Suino!M:M,Suino!B:B,'TOTALE ASL'!B43)</f>
        <v>1</v>
      </c>
      <c r="D43" s="1">
        <f>SUMIFS(Suino!L:L,Suino!B:B,'TOTALE ASL'!B43)</f>
        <v>3</v>
      </c>
      <c r="E43" s="1">
        <f>SUMIFS('Vitelli a carne bianca'!G:G,'Vitelli a carne bianca'!B:B,'TOTALE ASL'!B43)</f>
        <v>0</v>
      </c>
      <c r="F43" s="1">
        <f>SUMIFS('Vitelli altre tipologie'!K:K,'Vitelli altre tipologie'!B:B,'TOTALE ASL'!B43)</f>
        <v>3</v>
      </c>
      <c r="G43" s="1">
        <f>SUMIFS(Annutoli!K:K,Annutoli!B:B,'TOTALE ASL'!B43)</f>
        <v>1</v>
      </c>
      <c r="H43" s="1">
        <f>SUMIFS(Bovini!K:K,Bovini!B:B,'TOTALE ASL'!B43)</f>
        <v>4</v>
      </c>
      <c r="I43" s="1">
        <f>SUMIFS(Bufalini!K:K,Bufalini!B:B,B43)</f>
        <v>1</v>
      </c>
      <c r="J43" s="1">
        <f>SUMIFS('Polli da carne'!G:G,'Polli da carne'!B:B,B43)</f>
        <v>1</v>
      </c>
      <c r="K43" s="1">
        <f>SUMIFS(Ovaiole!G:G,Ovaiole!B:B,B43)</f>
        <v>1</v>
      </c>
      <c r="L43" s="1">
        <f>SUMIFS(Tacchini!G:G,Tacchini!B:B,B43)</f>
        <v>0</v>
      </c>
      <c r="M43" s="1">
        <f>SUMIFS(Ratiti!G:G,Ratiti!B:B,B43)</f>
        <v>0</v>
      </c>
      <c r="N43" s="1">
        <f>SUMIFS('Altri avicoli'!G:G,'Altri avicoli'!B:B,B43)</f>
        <v>1</v>
      </c>
      <c r="O43" s="1">
        <f>SUMIFS(Ovini!K:K,Ovini!B:B,B43)</f>
        <v>5</v>
      </c>
      <c r="P43" s="1">
        <f>SUMIFS(Caprini!K:K,Caprini!B:B,B43)</f>
        <v>2</v>
      </c>
      <c r="Q43" s="1">
        <f>SUMIFS(Equidi!G:G,Equidi!B:B,B43)</f>
        <v>1</v>
      </c>
      <c r="R43" s="1">
        <f>SUMIFS(Conigli!K:K,Conigli!B:B,B43)</f>
        <v>2</v>
      </c>
      <c r="S43" s="1">
        <f>SUMIFS(Lepri!K:K,Lepri!B:B,B43)</f>
        <v>1</v>
      </c>
      <c r="T43" s="1">
        <f>SUMIFS(Acquacoltura!G:G,Acquacoltura!B:B,B43)</f>
        <v>1</v>
      </c>
      <c r="U43" s="1">
        <f>SUMIFS('Altre specie'!G:G,'Altre specie'!B:B,B43)</f>
        <v>1</v>
      </c>
      <c r="V43" s="1">
        <f>SUMIFS('Animali da pelliccia'!D:D,'Animali da pelliccia'!B:B,B43)</f>
        <v>0</v>
      </c>
      <c r="W43" s="1">
        <f t="shared" si="0"/>
        <v>28</v>
      </c>
      <c r="X43" s="1">
        <f t="shared" si="1"/>
        <v>29</v>
      </c>
    </row>
    <row r="44" spans="1:24" x14ac:dyDescent="0.25">
      <c r="A44" s="62" t="s">
        <v>10</v>
      </c>
      <c r="B44" s="62" t="s">
        <v>219</v>
      </c>
      <c r="C44" s="1">
        <f>SUMIFS(Suino!M:M,Suino!B:B,'TOTALE ASL'!B44)</f>
        <v>1</v>
      </c>
      <c r="D44" s="1">
        <f>SUMIFS(Suino!L:L,Suino!B:B,'TOTALE ASL'!B44)</f>
        <v>2</v>
      </c>
      <c r="E44" s="1">
        <f>SUMIFS('Vitelli a carne bianca'!G:G,'Vitelli a carne bianca'!B:B,'TOTALE ASL'!B44)</f>
        <v>0</v>
      </c>
      <c r="F44" s="1">
        <f>SUMIFS('Vitelli altre tipologie'!K:K,'Vitelli altre tipologie'!B:B,'TOTALE ASL'!B44)</f>
        <v>3</v>
      </c>
      <c r="G44" s="1">
        <f>SUMIFS(Annutoli!K:K,Annutoli!B:B,'TOTALE ASL'!B44)</f>
        <v>0</v>
      </c>
      <c r="H44" s="1">
        <f>SUMIFS(Bovini!K:K,Bovini!B:B,'TOTALE ASL'!B44)</f>
        <v>4</v>
      </c>
      <c r="I44" s="1">
        <f>SUMIFS(Bufalini!K:K,Bufalini!B:B,B44)</f>
        <v>0</v>
      </c>
      <c r="J44" s="1">
        <f>SUMIFS('Polli da carne'!G:G,'Polli da carne'!B:B,B44)</f>
        <v>0</v>
      </c>
      <c r="K44" s="1">
        <f>SUMIFS(Ovaiole!G:G,Ovaiole!B:B,B44)</f>
        <v>1</v>
      </c>
      <c r="L44" s="1">
        <f>SUMIFS(Tacchini!G:G,Tacchini!B:B,B44)</f>
        <v>0</v>
      </c>
      <c r="M44" s="1">
        <f>SUMIFS(Ratiti!G:G,Ratiti!B:B,B44)</f>
        <v>0</v>
      </c>
      <c r="N44" s="1">
        <f>SUMIFS('Altri avicoli'!G:G,'Altri avicoli'!B:B,B44)</f>
        <v>1</v>
      </c>
      <c r="O44" s="1">
        <f>SUMIFS(Ovini!K:K,Ovini!B:B,B44)</f>
        <v>3</v>
      </c>
      <c r="P44" s="1">
        <f>SUMIFS(Caprini!K:K,Caprini!B:B,B44)</f>
        <v>3</v>
      </c>
      <c r="Q44" s="1">
        <f>SUMIFS(Equidi!G:G,Equidi!B:B,B44)</f>
        <v>1</v>
      </c>
      <c r="R44" s="1">
        <f>SUMIFS(Conigli!K:K,Conigli!B:B,B44)</f>
        <v>1</v>
      </c>
      <c r="S44" s="1">
        <f>SUMIFS(Lepri!K:K,Lepri!B:B,B44)</f>
        <v>0</v>
      </c>
      <c r="T44" s="1">
        <f>SUMIFS(Acquacoltura!G:G,Acquacoltura!B:B,B44)</f>
        <v>1</v>
      </c>
      <c r="U44" s="1">
        <f>SUMIFS('Altre specie'!G:G,'Altre specie'!B:B,B44)</f>
        <v>1</v>
      </c>
      <c r="V44" s="1">
        <f>SUMIFS('Animali da pelliccia'!D:D,'Animali da pelliccia'!B:B,B44)</f>
        <v>0</v>
      </c>
      <c r="W44" s="1">
        <f t="shared" si="0"/>
        <v>21</v>
      </c>
      <c r="X44" s="1">
        <f t="shared" si="1"/>
        <v>22</v>
      </c>
    </row>
    <row r="45" spans="1:24" x14ac:dyDescent="0.25">
      <c r="A45" s="62" t="s">
        <v>10</v>
      </c>
      <c r="B45" s="62" t="s">
        <v>220</v>
      </c>
      <c r="C45" s="1">
        <f>SUMIFS(Suino!M:M,Suino!B:B,'TOTALE ASL'!B45)</f>
        <v>1</v>
      </c>
      <c r="D45" s="1">
        <f>SUMIFS(Suino!L:L,Suino!B:B,'TOTALE ASL'!B45)</f>
        <v>2</v>
      </c>
      <c r="E45" s="1">
        <f>SUMIFS('Vitelli a carne bianca'!G:G,'Vitelli a carne bianca'!B:B,'TOTALE ASL'!B45)</f>
        <v>0</v>
      </c>
      <c r="F45" s="1">
        <f>SUMIFS('Vitelli altre tipologie'!K:K,'Vitelli altre tipologie'!B:B,'TOTALE ASL'!B45)</f>
        <v>3</v>
      </c>
      <c r="G45" s="1">
        <f>SUMIFS(Annutoli!K:K,Annutoli!B:B,'TOTALE ASL'!B45)</f>
        <v>0</v>
      </c>
      <c r="H45" s="1">
        <f>SUMIFS(Bovini!K:K,Bovini!B:B,'TOTALE ASL'!B45)</f>
        <v>4</v>
      </c>
      <c r="I45" s="1">
        <f>SUMIFS(Bufalini!K:K,Bufalini!B:B,B45)</f>
        <v>0</v>
      </c>
      <c r="J45" s="1">
        <f>SUMIFS('Polli da carne'!G:G,'Polli da carne'!B:B,B45)</f>
        <v>0</v>
      </c>
      <c r="K45" s="1">
        <f>SUMIFS(Ovaiole!G:G,Ovaiole!B:B,B45)</f>
        <v>1</v>
      </c>
      <c r="L45" s="1">
        <f>SUMIFS(Tacchini!G:G,Tacchini!B:B,B45)</f>
        <v>0</v>
      </c>
      <c r="M45" s="1">
        <f>SUMIFS(Ratiti!G:G,Ratiti!B:B,B45)</f>
        <v>0</v>
      </c>
      <c r="N45" s="1">
        <f>SUMIFS('Altri avicoli'!G:G,'Altri avicoli'!B:B,B45)</f>
        <v>1</v>
      </c>
      <c r="O45" s="1">
        <f>SUMIFS(Ovini!K:K,Ovini!B:B,B45)</f>
        <v>3</v>
      </c>
      <c r="P45" s="1">
        <f>SUMIFS(Caprini!K:K,Caprini!B:B,B45)</f>
        <v>4</v>
      </c>
      <c r="Q45" s="1">
        <f>SUMIFS(Equidi!G:G,Equidi!B:B,B45)</f>
        <v>1</v>
      </c>
      <c r="R45" s="1">
        <f>SUMIFS(Conigli!K:K,Conigli!B:B,B45)</f>
        <v>1</v>
      </c>
      <c r="S45" s="1">
        <f>SUMIFS(Lepri!K:K,Lepri!B:B,B45)</f>
        <v>1</v>
      </c>
      <c r="T45" s="1">
        <f>SUMIFS(Acquacoltura!G:G,Acquacoltura!B:B,B45)</f>
        <v>1</v>
      </c>
      <c r="U45" s="1">
        <f>SUMIFS('Altre specie'!G:G,'Altre specie'!B:B,B45)</f>
        <v>1</v>
      </c>
      <c r="V45" s="1">
        <f>SUMIFS('Animali da pelliccia'!D:D,'Animali da pelliccia'!B:B,B45)</f>
        <v>0</v>
      </c>
      <c r="W45" s="1">
        <f t="shared" si="0"/>
        <v>23</v>
      </c>
      <c r="X45" s="1">
        <f t="shared" si="1"/>
        <v>24</v>
      </c>
    </row>
    <row r="46" spans="1:24" x14ac:dyDescent="0.25">
      <c r="A46" s="62" t="s">
        <v>10</v>
      </c>
      <c r="B46" s="62" t="s">
        <v>221</v>
      </c>
      <c r="C46" s="1">
        <f>SUMIFS(Suino!M:M,Suino!B:B,'TOTALE ASL'!B46)</f>
        <v>1</v>
      </c>
      <c r="D46" s="1">
        <f>SUMIFS(Suino!L:L,Suino!B:B,'TOTALE ASL'!B46)</f>
        <v>3</v>
      </c>
      <c r="E46" s="1">
        <f>SUMIFS('Vitelli a carne bianca'!G:G,'Vitelli a carne bianca'!B:B,'TOTALE ASL'!B46)</f>
        <v>0</v>
      </c>
      <c r="F46" s="1">
        <f>SUMIFS('Vitelli altre tipologie'!K:K,'Vitelli altre tipologie'!B:B,'TOTALE ASL'!B46)</f>
        <v>3</v>
      </c>
      <c r="G46" s="1">
        <f>SUMIFS(Annutoli!K:K,Annutoli!B:B,'TOTALE ASL'!B46)</f>
        <v>0</v>
      </c>
      <c r="H46" s="1">
        <f>SUMIFS(Bovini!K:K,Bovini!B:B,'TOTALE ASL'!B46)</f>
        <v>3</v>
      </c>
      <c r="I46" s="1">
        <f>SUMIFS(Bufalini!K:K,Bufalini!B:B,B46)</f>
        <v>1</v>
      </c>
      <c r="J46" s="1">
        <f>SUMIFS('Polli da carne'!G:G,'Polli da carne'!B:B,B46)</f>
        <v>0</v>
      </c>
      <c r="K46" s="1">
        <f>SUMIFS(Ovaiole!G:G,Ovaiole!B:B,B46)</f>
        <v>1</v>
      </c>
      <c r="L46" s="1">
        <f>SUMIFS(Tacchini!G:G,Tacchini!B:B,B46)</f>
        <v>0</v>
      </c>
      <c r="M46" s="1">
        <f>SUMIFS(Ratiti!G:G,Ratiti!B:B,B46)</f>
        <v>0</v>
      </c>
      <c r="N46" s="1">
        <f>SUMIFS('Altri avicoli'!G:G,'Altri avicoli'!B:B,B46)</f>
        <v>1</v>
      </c>
      <c r="O46" s="1">
        <f>SUMIFS(Ovini!K:K,Ovini!B:B,B46)</f>
        <v>3</v>
      </c>
      <c r="P46" s="1">
        <f>SUMIFS(Caprini!K:K,Caprini!B:B,B46)</f>
        <v>3</v>
      </c>
      <c r="Q46" s="1">
        <f>SUMIFS(Equidi!G:G,Equidi!B:B,B46)</f>
        <v>1</v>
      </c>
      <c r="R46" s="1">
        <f>SUMIFS(Conigli!K:K,Conigli!B:B,B46)</f>
        <v>0</v>
      </c>
      <c r="S46" s="1">
        <f>SUMIFS(Lepri!K:K,Lepri!B:B,B46)</f>
        <v>0</v>
      </c>
      <c r="T46" s="1">
        <f>SUMIFS(Acquacoltura!G:G,Acquacoltura!B:B,B46)</f>
        <v>1</v>
      </c>
      <c r="U46" s="1">
        <f>SUMIFS('Altre specie'!G:G,'Altre specie'!B:B,B46)</f>
        <v>1</v>
      </c>
      <c r="V46" s="1">
        <f>SUMIFS('Animali da pelliccia'!D:D,'Animali da pelliccia'!B:B,B46)</f>
        <v>0</v>
      </c>
      <c r="W46" s="1">
        <f t="shared" si="0"/>
        <v>21</v>
      </c>
      <c r="X46" s="1">
        <f t="shared" si="1"/>
        <v>22</v>
      </c>
    </row>
    <row r="47" spans="1:24" x14ac:dyDescent="0.25">
      <c r="A47" s="62" t="s">
        <v>10</v>
      </c>
      <c r="B47" s="62" t="s">
        <v>222</v>
      </c>
      <c r="C47" s="1">
        <f>SUMIFS(Suino!M:M,Suino!B:B,'TOTALE ASL'!B47)</f>
        <v>1</v>
      </c>
      <c r="D47" s="1">
        <f>SUMIFS(Suino!L:L,Suino!B:B,'TOTALE ASL'!B47)</f>
        <v>2</v>
      </c>
      <c r="E47" s="1">
        <f>SUMIFS('Vitelli a carne bianca'!G:G,'Vitelli a carne bianca'!B:B,'TOTALE ASL'!B47)</f>
        <v>0</v>
      </c>
      <c r="F47" s="1">
        <f>SUMIFS('Vitelli altre tipologie'!K:K,'Vitelli altre tipologie'!B:B,'TOTALE ASL'!B47)</f>
        <v>3</v>
      </c>
      <c r="G47" s="1">
        <f>SUMIFS(Annutoli!K:K,Annutoli!B:B,'TOTALE ASL'!B47)</f>
        <v>0</v>
      </c>
      <c r="H47" s="1">
        <f>SUMIFS(Bovini!K:K,Bovini!B:B,'TOTALE ASL'!B47)</f>
        <v>5</v>
      </c>
      <c r="I47" s="1">
        <f>SUMIFS(Bufalini!K:K,Bufalini!B:B,B47)</f>
        <v>0</v>
      </c>
      <c r="J47" s="1">
        <f>SUMIFS('Polli da carne'!G:G,'Polli da carne'!B:B,B47)</f>
        <v>0</v>
      </c>
      <c r="K47" s="1">
        <f>SUMIFS(Ovaiole!G:G,Ovaiole!B:B,B47)</f>
        <v>1</v>
      </c>
      <c r="L47" s="1">
        <f>SUMIFS(Tacchini!G:G,Tacchini!B:B,B47)</f>
        <v>0</v>
      </c>
      <c r="M47" s="1">
        <f>SUMIFS(Ratiti!G:G,Ratiti!B:B,B47)</f>
        <v>0</v>
      </c>
      <c r="N47" s="1">
        <f>SUMIFS('Altri avicoli'!G:G,'Altri avicoli'!B:B,B47)</f>
        <v>1</v>
      </c>
      <c r="O47" s="1">
        <f>SUMIFS(Ovini!K:K,Ovini!B:B,B47)</f>
        <v>2</v>
      </c>
      <c r="P47" s="1">
        <f>SUMIFS(Caprini!K:K,Caprini!B:B,B47)</f>
        <v>2</v>
      </c>
      <c r="Q47" s="1">
        <f>SUMIFS(Equidi!G:G,Equidi!B:B,B47)</f>
        <v>1</v>
      </c>
      <c r="R47" s="1">
        <f>SUMIFS(Conigli!K:K,Conigli!B:B,B47)</f>
        <v>2</v>
      </c>
      <c r="S47" s="1">
        <f>SUMIFS(Lepri!K:K,Lepri!B:B,B47)</f>
        <v>0</v>
      </c>
      <c r="T47" s="1">
        <f>SUMIFS(Acquacoltura!G:G,Acquacoltura!B:B,B47)</f>
        <v>1</v>
      </c>
      <c r="U47" s="1">
        <f>SUMIFS('Altre specie'!G:G,'Altre specie'!B:B,B47)</f>
        <v>1</v>
      </c>
      <c r="V47" s="1">
        <f>SUMIFS('Animali da pelliccia'!D:D,'Animali da pelliccia'!B:B,B47)</f>
        <v>0</v>
      </c>
      <c r="W47" s="1">
        <f t="shared" si="0"/>
        <v>21</v>
      </c>
      <c r="X47" s="1">
        <f t="shared" si="1"/>
        <v>22</v>
      </c>
    </row>
    <row r="48" spans="1:24" x14ac:dyDescent="0.25">
      <c r="A48" s="62" t="s">
        <v>10</v>
      </c>
      <c r="B48" s="62" t="s">
        <v>291</v>
      </c>
      <c r="C48" s="1">
        <f>SUMIFS(Suino!M:M,Suino!B:B,'TOTALE ASL'!B48)</f>
        <v>0</v>
      </c>
      <c r="D48" s="1">
        <f>SUMIFS(Suino!L:L,Suino!B:B,'TOTALE ASL'!B48)</f>
        <v>1</v>
      </c>
      <c r="E48" s="1">
        <f>SUMIFS('Vitelli a carne bianca'!G:G,'Vitelli a carne bianca'!B:B,'TOTALE ASL'!B48)</f>
        <v>0</v>
      </c>
      <c r="F48" s="1">
        <f>SUMIFS('Vitelli altre tipologie'!K:K,'Vitelli altre tipologie'!B:B,'TOTALE ASL'!B48)</f>
        <v>2</v>
      </c>
      <c r="G48" s="1">
        <f>SUMIFS(Annutoli!K:K,Annutoli!B:B,'TOTALE ASL'!B48)</f>
        <v>0</v>
      </c>
      <c r="H48" s="1">
        <f>SUMIFS(Bovini!K:K,Bovini!B:B,'TOTALE ASL'!B48)</f>
        <v>2</v>
      </c>
      <c r="I48" s="1">
        <f>SUMIFS(Bufalini!K:K,Bufalini!B:B,B48)</f>
        <v>0</v>
      </c>
      <c r="J48" s="1">
        <f>SUMIFS('Polli da carne'!G:G,'Polli da carne'!B:B,B48)</f>
        <v>0</v>
      </c>
      <c r="K48" s="1">
        <f>SUMIFS(Ovaiole!G:G,Ovaiole!B:B,B48)</f>
        <v>1</v>
      </c>
      <c r="L48" s="1">
        <f>SUMIFS(Tacchini!G:G,Tacchini!B:B,B48)</f>
        <v>0</v>
      </c>
      <c r="M48" s="1">
        <f>SUMIFS(Ratiti!G:G,Ratiti!B:B,B48)</f>
        <v>0</v>
      </c>
      <c r="N48" s="1">
        <f>SUMIFS('Altri avicoli'!G:G,'Altri avicoli'!B:B,B48)</f>
        <v>1</v>
      </c>
      <c r="O48" s="1">
        <f>SUMIFS(Ovini!K:K,Ovini!B:B,B48)</f>
        <v>3</v>
      </c>
      <c r="P48" s="1">
        <f>SUMIFS(Caprini!K:K,Caprini!B:B,B48)</f>
        <v>2</v>
      </c>
      <c r="Q48" s="1">
        <f>SUMIFS(Equidi!G:G,Equidi!B:B,B48)</f>
        <v>1</v>
      </c>
      <c r="R48" s="1">
        <f>SUMIFS(Conigli!K:K,Conigli!B:B,B48)</f>
        <v>0</v>
      </c>
      <c r="S48" s="1">
        <f>SUMIFS(Lepri!K:K,Lepri!B:B,B48)</f>
        <v>0</v>
      </c>
      <c r="T48" s="1">
        <f>SUMIFS(Acquacoltura!G:G,Acquacoltura!B:B,B48)</f>
        <v>1</v>
      </c>
      <c r="U48" s="1">
        <f>SUMIFS('Altre specie'!G:G,'Altre specie'!B:B,B48)</f>
        <v>1</v>
      </c>
      <c r="V48" s="1">
        <f>SUMIFS('Animali da pelliccia'!D:D,'Animali da pelliccia'!B:B,B48)</f>
        <v>0</v>
      </c>
      <c r="W48" s="1">
        <f t="shared" si="0"/>
        <v>15</v>
      </c>
      <c r="X48" s="1">
        <f t="shared" si="1"/>
        <v>15</v>
      </c>
    </row>
    <row r="49" spans="1:24" x14ac:dyDescent="0.25">
      <c r="A49" s="62" t="s">
        <v>11</v>
      </c>
      <c r="B49" s="62" t="s">
        <v>223</v>
      </c>
      <c r="C49" s="1">
        <f>SUMIFS(Suino!M:M,Suino!B:B,'TOTALE ASL'!B49)</f>
        <v>43</v>
      </c>
      <c r="D49" s="1">
        <f>SUMIFS(Suino!L:L,Suino!B:B,'TOTALE ASL'!B49)</f>
        <v>76</v>
      </c>
      <c r="E49" s="1">
        <f>SUMIFS('Vitelli a carne bianca'!G:G,'Vitelli a carne bianca'!B:B,'TOTALE ASL'!B49)</f>
        <v>2</v>
      </c>
      <c r="F49" s="1">
        <f>SUMIFS('Vitelli altre tipologie'!K:K,'Vitelli altre tipologie'!B:B,'TOTALE ASL'!B49)</f>
        <v>76</v>
      </c>
      <c r="G49" s="1">
        <f>SUMIFS(Annutoli!K:K,Annutoli!B:B,'TOTALE ASL'!B49)</f>
        <v>1</v>
      </c>
      <c r="H49" s="1">
        <f>SUMIFS(Bovini!K:K,Bovini!B:B,'TOTALE ASL'!B49)</f>
        <v>96</v>
      </c>
      <c r="I49" s="1">
        <f>SUMIFS(Bufalini!K:K,Bufalini!B:B,B49)</f>
        <v>2</v>
      </c>
      <c r="J49" s="1">
        <f>SUMIFS('Polli da carne'!G:G,'Polli da carne'!B:B,B49)</f>
        <v>1</v>
      </c>
      <c r="K49" s="1">
        <f>SUMIFS(Ovaiole!G:G,Ovaiole!B:B,B49)</f>
        <v>3</v>
      </c>
      <c r="L49" s="1">
        <f>SUMIFS(Tacchini!G:G,Tacchini!B:B,B49)</f>
        <v>1</v>
      </c>
      <c r="M49" s="1">
        <f>SUMIFS(Ratiti!G:G,Ratiti!B:B,B49)</f>
        <v>1</v>
      </c>
      <c r="N49" s="1">
        <f>SUMIFS('Altri avicoli'!G:G,'Altri avicoli'!B:B,B49)</f>
        <v>3</v>
      </c>
      <c r="O49" s="1">
        <f>SUMIFS(Ovini!K:K,Ovini!B:B,B49)</f>
        <v>3</v>
      </c>
      <c r="P49" s="1">
        <f>SUMIFS(Caprini!K:K,Caprini!B:B,B49)</f>
        <v>5</v>
      </c>
      <c r="Q49" s="1">
        <f>SUMIFS(Equidi!G:G,Equidi!B:B,B49)</f>
        <v>1</v>
      </c>
      <c r="R49" s="1">
        <f>SUMIFS(Conigli!K:K,Conigli!B:B,B49)</f>
        <v>3</v>
      </c>
      <c r="S49" s="1">
        <f>SUMIFS(Lepri!K:K,Lepri!B:B,B49)</f>
        <v>3</v>
      </c>
      <c r="T49" s="1">
        <f>SUMIFS(Acquacoltura!G:G,Acquacoltura!B:B,B49)</f>
        <v>2</v>
      </c>
      <c r="U49" s="1">
        <f>SUMIFS('Altre specie'!G:G,'Altre specie'!B:B,B49)</f>
        <v>4</v>
      </c>
      <c r="V49" s="1">
        <f>SUMIFS('Animali da pelliccia'!D:D,'Animali da pelliccia'!B:B,B49)</f>
        <v>0</v>
      </c>
      <c r="W49" s="1">
        <f t="shared" si="0"/>
        <v>283</v>
      </c>
      <c r="X49" s="1">
        <f t="shared" si="1"/>
        <v>326</v>
      </c>
    </row>
    <row r="50" spans="1:24" x14ac:dyDescent="0.25">
      <c r="A50" s="62" t="s">
        <v>11</v>
      </c>
      <c r="B50" s="62" t="s">
        <v>224</v>
      </c>
      <c r="C50" s="1">
        <f>SUMIFS(Suino!M:M,Suino!B:B,'TOTALE ASL'!B50)</f>
        <v>2</v>
      </c>
      <c r="D50" s="1">
        <f>SUMIFS(Suino!L:L,Suino!B:B,'TOTALE ASL'!B50)</f>
        <v>5</v>
      </c>
      <c r="E50" s="1">
        <f>SUMIFS('Vitelli a carne bianca'!G:G,'Vitelli a carne bianca'!B:B,'TOTALE ASL'!B50)</f>
        <v>1</v>
      </c>
      <c r="F50" s="1">
        <f>SUMIFS('Vitelli altre tipologie'!K:K,'Vitelli altre tipologie'!B:B,'TOTALE ASL'!B50)</f>
        <v>19</v>
      </c>
      <c r="G50" s="1">
        <f>SUMIFS(Annutoli!K:K,Annutoli!B:B,'TOTALE ASL'!B50)</f>
        <v>0</v>
      </c>
      <c r="H50" s="1">
        <f>SUMIFS(Bovini!K:K,Bovini!B:B,'TOTALE ASL'!B50)</f>
        <v>25</v>
      </c>
      <c r="I50" s="1">
        <f>SUMIFS(Bufalini!K:K,Bufalini!B:B,B50)</f>
        <v>0</v>
      </c>
      <c r="J50" s="1">
        <f>SUMIFS('Polli da carne'!G:G,'Polli da carne'!B:B,B50)</f>
        <v>1</v>
      </c>
      <c r="K50" s="1">
        <f>SUMIFS(Ovaiole!G:G,Ovaiole!B:B,B50)</f>
        <v>2</v>
      </c>
      <c r="L50" s="1">
        <f>SUMIFS(Tacchini!G:G,Tacchini!B:B,B50)</f>
        <v>0</v>
      </c>
      <c r="M50" s="1">
        <f>SUMIFS(Ratiti!G:G,Ratiti!B:B,B50)</f>
        <v>1</v>
      </c>
      <c r="N50" s="1">
        <f>SUMIFS('Altri avicoli'!G:G,'Altri avicoli'!B:B,B50)</f>
        <v>2</v>
      </c>
      <c r="O50" s="1">
        <f>SUMIFS(Ovini!K:K,Ovini!B:B,B50)</f>
        <v>7</v>
      </c>
      <c r="P50" s="1">
        <f>SUMIFS(Caprini!K:K,Caprini!B:B,B50)</f>
        <v>13</v>
      </c>
      <c r="Q50" s="1">
        <f>SUMIFS(Equidi!G:G,Equidi!B:B,B50)</f>
        <v>2</v>
      </c>
      <c r="R50" s="1">
        <f>SUMIFS(Conigli!K:K,Conigli!B:B,B50)</f>
        <v>5</v>
      </c>
      <c r="S50" s="1">
        <f>SUMIFS(Lepri!K:K,Lepri!B:B,B50)</f>
        <v>1</v>
      </c>
      <c r="T50" s="1">
        <f>SUMIFS(Acquacoltura!G:G,Acquacoltura!B:B,B50)</f>
        <v>1</v>
      </c>
      <c r="U50" s="1">
        <f>SUMIFS('Altre specie'!G:G,'Altre specie'!B:B,B50)</f>
        <v>9</v>
      </c>
      <c r="V50" s="1">
        <f>SUMIFS('Animali da pelliccia'!D:D,'Animali da pelliccia'!B:B,B50)</f>
        <v>0</v>
      </c>
      <c r="W50" s="1">
        <f t="shared" si="0"/>
        <v>94</v>
      </c>
      <c r="X50" s="1">
        <f t="shared" si="1"/>
        <v>96</v>
      </c>
    </row>
    <row r="51" spans="1:24" x14ac:dyDescent="0.25">
      <c r="A51" s="62" t="s">
        <v>11</v>
      </c>
      <c r="B51" s="62" t="s">
        <v>225</v>
      </c>
      <c r="C51" s="1">
        <f>SUMIFS(Suino!M:M,Suino!B:B,'TOTALE ASL'!B51)</f>
        <v>4</v>
      </c>
      <c r="D51" s="1">
        <f>SUMIFS(Suino!L:L,Suino!B:B,'TOTALE ASL'!B51)</f>
        <v>8</v>
      </c>
      <c r="E51" s="1">
        <f>SUMIFS('Vitelli a carne bianca'!G:G,'Vitelli a carne bianca'!B:B,'TOTALE ASL'!B51)</f>
        <v>1</v>
      </c>
      <c r="F51" s="1">
        <f>SUMIFS('Vitelli altre tipologie'!K:K,'Vitelli altre tipologie'!B:B,'TOTALE ASL'!B51)</f>
        <v>21</v>
      </c>
      <c r="G51" s="1">
        <f>SUMIFS(Annutoli!K:K,Annutoli!B:B,'TOTALE ASL'!B51)</f>
        <v>0</v>
      </c>
      <c r="H51" s="1">
        <f>SUMIFS(Bovini!K:K,Bovini!B:B,'TOTALE ASL'!B51)</f>
        <v>39</v>
      </c>
      <c r="I51" s="1">
        <f>SUMIFS(Bufalini!K:K,Bufalini!B:B,B51)</f>
        <v>0</v>
      </c>
      <c r="J51" s="1">
        <f>SUMIFS('Polli da carne'!G:G,'Polli da carne'!B:B,B51)</f>
        <v>1</v>
      </c>
      <c r="K51" s="1">
        <f>SUMIFS(Ovaiole!G:G,Ovaiole!B:B,B51)</f>
        <v>1</v>
      </c>
      <c r="L51" s="1">
        <f>SUMIFS(Tacchini!G:G,Tacchini!B:B,B51)</f>
        <v>0</v>
      </c>
      <c r="M51" s="1">
        <f>SUMIFS(Ratiti!G:G,Ratiti!B:B,B51)</f>
        <v>1</v>
      </c>
      <c r="N51" s="1">
        <f>SUMIFS('Altri avicoli'!G:G,'Altri avicoli'!B:B,B51)</f>
        <v>1</v>
      </c>
      <c r="O51" s="1">
        <f>SUMIFS(Ovini!K:K,Ovini!B:B,B51)</f>
        <v>18</v>
      </c>
      <c r="P51" s="1">
        <f>SUMIFS(Caprini!K:K,Caprini!B:B,B51)</f>
        <v>26</v>
      </c>
      <c r="Q51" s="1">
        <f>SUMIFS(Equidi!G:G,Equidi!B:B,B51)</f>
        <v>2</v>
      </c>
      <c r="R51" s="1">
        <f>SUMIFS(Conigli!K:K,Conigli!B:B,B51)</f>
        <v>2</v>
      </c>
      <c r="S51" s="1">
        <f>SUMIFS(Lepri!K:K,Lepri!B:B,B51)</f>
        <v>2</v>
      </c>
      <c r="T51" s="1">
        <f>SUMIFS(Acquacoltura!G:G,Acquacoltura!B:B,B51)</f>
        <v>2</v>
      </c>
      <c r="U51" s="1">
        <f>SUMIFS('Altre specie'!G:G,'Altre specie'!B:B,B51)</f>
        <v>6</v>
      </c>
      <c r="V51" s="1">
        <f>SUMIFS('Animali da pelliccia'!D:D,'Animali da pelliccia'!B:B,B51)</f>
        <v>0</v>
      </c>
      <c r="W51" s="1">
        <f t="shared" si="0"/>
        <v>131</v>
      </c>
      <c r="X51" s="1">
        <f t="shared" si="1"/>
        <v>135</v>
      </c>
    </row>
    <row r="52" spans="1:24" x14ac:dyDescent="0.25">
      <c r="A52" s="62" t="s">
        <v>11</v>
      </c>
      <c r="B52" s="62" t="s">
        <v>226</v>
      </c>
      <c r="C52" s="1">
        <f>SUMIFS(Suino!M:M,Suino!B:B,'TOTALE ASL'!B52)</f>
        <v>3</v>
      </c>
      <c r="D52" s="1">
        <f>SUMIFS(Suino!L:L,Suino!B:B,'TOTALE ASL'!B52)</f>
        <v>6</v>
      </c>
      <c r="E52" s="1">
        <f>SUMIFS('Vitelli a carne bianca'!G:G,'Vitelli a carne bianca'!B:B,'TOTALE ASL'!B52)</f>
        <v>1</v>
      </c>
      <c r="F52" s="1">
        <f>SUMIFS('Vitelli altre tipologie'!K:K,'Vitelli altre tipologie'!B:B,'TOTALE ASL'!B52)</f>
        <v>9</v>
      </c>
      <c r="G52" s="1">
        <f>SUMIFS(Annutoli!K:K,Annutoli!B:B,'TOTALE ASL'!B52)</f>
        <v>0</v>
      </c>
      <c r="H52" s="1">
        <f>SUMIFS(Bovini!K:K,Bovini!B:B,'TOTALE ASL'!B52)</f>
        <v>13</v>
      </c>
      <c r="I52" s="1">
        <f>SUMIFS(Bufalini!K:K,Bufalini!B:B,B52)</f>
        <v>0</v>
      </c>
      <c r="J52" s="1">
        <f>SUMIFS('Polli da carne'!G:G,'Polli da carne'!B:B,B52)</f>
        <v>1</v>
      </c>
      <c r="K52" s="1">
        <f>SUMIFS(Ovaiole!G:G,Ovaiole!B:B,B52)</f>
        <v>1</v>
      </c>
      <c r="L52" s="1">
        <f>SUMIFS(Tacchini!G:G,Tacchini!B:B,B52)</f>
        <v>0</v>
      </c>
      <c r="M52" s="1">
        <f>SUMIFS(Ratiti!G:G,Ratiti!B:B,B52)</f>
        <v>0</v>
      </c>
      <c r="N52" s="1">
        <f>SUMIFS('Altri avicoli'!G:G,'Altri avicoli'!B:B,B52)</f>
        <v>2</v>
      </c>
      <c r="O52" s="1">
        <f>SUMIFS(Ovini!K:K,Ovini!B:B,B52)</f>
        <v>6</v>
      </c>
      <c r="P52" s="1">
        <f>SUMIFS(Caprini!K:K,Caprini!B:B,B52)</f>
        <v>8</v>
      </c>
      <c r="Q52" s="1">
        <f>SUMIFS(Equidi!G:G,Equidi!B:B,B52)</f>
        <v>0</v>
      </c>
      <c r="R52" s="1">
        <f>SUMIFS(Conigli!K:K,Conigli!B:B,B52)</f>
        <v>3</v>
      </c>
      <c r="S52" s="1">
        <f>SUMIFS(Lepri!K:K,Lepri!B:B,B52)</f>
        <v>2</v>
      </c>
      <c r="T52" s="1">
        <f>SUMIFS(Acquacoltura!G:G,Acquacoltura!B:B,B52)</f>
        <v>1</v>
      </c>
      <c r="U52" s="1">
        <f>SUMIFS('Altre specie'!G:G,'Altre specie'!B:B,B52)</f>
        <v>4</v>
      </c>
      <c r="V52" s="1">
        <f>SUMIFS('Animali da pelliccia'!D:D,'Animali da pelliccia'!B:B,B52)</f>
        <v>0</v>
      </c>
      <c r="W52" s="1">
        <f t="shared" si="0"/>
        <v>57</v>
      </c>
      <c r="X52" s="1">
        <f t="shared" si="1"/>
        <v>60</v>
      </c>
    </row>
    <row r="53" spans="1:24" x14ac:dyDescent="0.25">
      <c r="A53" s="62" t="s">
        <v>11</v>
      </c>
      <c r="B53" s="62" t="s">
        <v>227</v>
      </c>
      <c r="C53" s="1">
        <f>SUMIFS(Suino!M:M,Suino!B:B,'TOTALE ASL'!B53)</f>
        <v>30</v>
      </c>
      <c r="D53" s="1">
        <f>SUMIFS(Suino!L:L,Suino!B:B,'TOTALE ASL'!B53)</f>
        <v>54</v>
      </c>
      <c r="E53" s="1">
        <f>SUMIFS('Vitelli a carne bianca'!G:G,'Vitelli a carne bianca'!B:B,'TOTALE ASL'!B53)</f>
        <v>2</v>
      </c>
      <c r="F53" s="1">
        <f>SUMIFS('Vitelli altre tipologie'!K:K,'Vitelli altre tipologie'!B:B,'TOTALE ASL'!B53)</f>
        <v>58</v>
      </c>
      <c r="G53" s="1">
        <f>SUMIFS(Annutoli!K:K,Annutoli!B:B,'TOTALE ASL'!B53)</f>
        <v>2</v>
      </c>
      <c r="H53" s="1">
        <f>SUMIFS(Bovini!K:K,Bovini!B:B,'TOTALE ASL'!B53)</f>
        <v>80</v>
      </c>
      <c r="I53" s="1">
        <f>SUMIFS(Bufalini!K:K,Bufalini!B:B,B53)</f>
        <v>2</v>
      </c>
      <c r="J53" s="1">
        <f>SUMIFS('Polli da carne'!G:G,'Polli da carne'!B:B,B53)</f>
        <v>4</v>
      </c>
      <c r="K53" s="1">
        <f>SUMIFS(Ovaiole!G:G,Ovaiole!B:B,B53)</f>
        <v>3</v>
      </c>
      <c r="L53" s="1">
        <f>SUMIFS(Tacchini!G:G,Tacchini!B:B,B53)</f>
        <v>1</v>
      </c>
      <c r="M53" s="1">
        <f>SUMIFS(Ratiti!G:G,Ratiti!B:B,B53)</f>
        <v>0</v>
      </c>
      <c r="N53" s="1">
        <f>SUMIFS('Altri avicoli'!G:G,'Altri avicoli'!B:B,B53)</f>
        <v>2</v>
      </c>
      <c r="O53" s="1">
        <f>SUMIFS(Ovini!K:K,Ovini!B:B,B53)</f>
        <v>16</v>
      </c>
      <c r="P53" s="1">
        <f>SUMIFS(Caprini!K:K,Caprini!B:B,B53)</f>
        <v>20</v>
      </c>
      <c r="Q53" s="1">
        <f>SUMIFS(Equidi!G:G,Equidi!B:B,B53)</f>
        <v>2</v>
      </c>
      <c r="R53" s="1">
        <f>SUMIFS(Conigli!K:K,Conigli!B:B,B53)</f>
        <v>4</v>
      </c>
      <c r="S53" s="1">
        <f>SUMIFS(Lepri!K:K,Lepri!B:B,B53)</f>
        <v>2</v>
      </c>
      <c r="T53" s="1">
        <f>SUMIFS(Acquacoltura!G:G,Acquacoltura!B:B,B53)</f>
        <v>3</v>
      </c>
      <c r="U53" s="1">
        <f>SUMIFS('Altre specie'!G:G,'Altre specie'!B:B,B53)</f>
        <v>10</v>
      </c>
      <c r="V53" s="1">
        <f>SUMIFS('Animali da pelliccia'!D:D,'Animali da pelliccia'!B:B,B53)</f>
        <v>0</v>
      </c>
      <c r="W53" s="1">
        <f t="shared" si="0"/>
        <v>265</v>
      </c>
      <c r="X53" s="1">
        <f t="shared" si="1"/>
        <v>295</v>
      </c>
    </row>
    <row r="54" spans="1:24" x14ac:dyDescent="0.25">
      <c r="A54" s="62" t="s">
        <v>11</v>
      </c>
      <c r="B54" s="62" t="s">
        <v>228</v>
      </c>
      <c r="C54" s="1">
        <f>SUMIFS(Suino!M:M,Suino!B:B,'TOTALE ASL'!B54)</f>
        <v>117</v>
      </c>
      <c r="D54" s="1">
        <f>SUMIFS(Suino!L:L,Suino!B:B,'TOTALE ASL'!B54)</f>
        <v>205</v>
      </c>
      <c r="E54" s="1">
        <f>SUMIFS('Vitelli a carne bianca'!G:G,'Vitelli a carne bianca'!B:B,'TOTALE ASL'!B54)</f>
        <v>34</v>
      </c>
      <c r="F54" s="1">
        <f>SUMIFS('Vitelli altre tipologie'!K:K,'Vitelli altre tipologie'!B:B,'TOTALE ASL'!B54)</f>
        <v>152</v>
      </c>
      <c r="G54" s="1">
        <f>SUMIFS(Annutoli!K:K,Annutoli!B:B,'TOTALE ASL'!B54)</f>
        <v>2</v>
      </c>
      <c r="H54" s="1">
        <f>SUMIFS(Bovini!K:K,Bovini!B:B,'TOTALE ASL'!B54)</f>
        <v>201</v>
      </c>
      <c r="I54" s="1">
        <f>SUMIFS(Bufalini!K:K,Bufalini!B:B,B54)</f>
        <v>2</v>
      </c>
      <c r="J54" s="1">
        <f>SUMIFS('Polli da carne'!G:G,'Polli da carne'!B:B,B54)</f>
        <v>17</v>
      </c>
      <c r="K54" s="1">
        <f>SUMIFS(Ovaiole!G:G,Ovaiole!B:B,B54)</f>
        <v>8</v>
      </c>
      <c r="L54" s="1">
        <f>SUMIFS(Tacchini!G:G,Tacchini!B:B,B54)</f>
        <v>7</v>
      </c>
      <c r="M54" s="1">
        <f>SUMIFS(Ratiti!G:G,Ratiti!B:B,B54)</f>
        <v>1</v>
      </c>
      <c r="N54" s="1">
        <f>SUMIFS('Altri avicoli'!G:G,'Altri avicoli'!B:B,B54)</f>
        <v>9</v>
      </c>
      <c r="O54" s="1">
        <f>SUMIFS(Ovini!K:K,Ovini!B:B,B54)</f>
        <v>7</v>
      </c>
      <c r="P54" s="1">
        <f>SUMIFS(Caprini!K:K,Caprini!B:B,B54)</f>
        <v>13</v>
      </c>
      <c r="Q54" s="1">
        <f>SUMIFS(Equidi!G:G,Equidi!B:B,B54)</f>
        <v>2</v>
      </c>
      <c r="R54" s="1">
        <f>SUMIFS(Conigli!K:K,Conigli!B:B,B54)</f>
        <v>4</v>
      </c>
      <c r="S54" s="1">
        <f>SUMIFS(Lepri!K:K,Lepri!B:B,B54)</f>
        <v>2</v>
      </c>
      <c r="T54" s="1">
        <f>SUMIFS(Acquacoltura!G:G,Acquacoltura!B:B,B54)</f>
        <v>3</v>
      </c>
      <c r="U54" s="1">
        <f>SUMIFS('Altre specie'!G:G,'Altre specie'!B:B,B54)</f>
        <v>9</v>
      </c>
      <c r="V54" s="1">
        <f>SUMIFS('Animali da pelliccia'!D:D,'Animali da pelliccia'!B:B,B54)</f>
        <v>1</v>
      </c>
      <c r="W54" s="1">
        <f t="shared" si="0"/>
        <v>679</v>
      </c>
      <c r="X54" s="1">
        <f t="shared" si="1"/>
        <v>796</v>
      </c>
    </row>
    <row r="55" spans="1:24" x14ac:dyDescent="0.25">
      <c r="A55" s="62" t="s">
        <v>11</v>
      </c>
      <c r="B55" s="62" t="s">
        <v>229</v>
      </c>
      <c r="C55" s="1">
        <f>SUMIFS(Suino!M:M,Suino!B:B,'TOTALE ASL'!B55)</f>
        <v>150</v>
      </c>
      <c r="D55" s="1">
        <f>SUMIFS(Suino!L:L,Suino!B:B,'TOTALE ASL'!B55)</f>
        <v>263</v>
      </c>
      <c r="E55" s="1">
        <f>SUMIFS('Vitelli a carne bianca'!G:G,'Vitelli a carne bianca'!B:B,'TOTALE ASL'!B55)</f>
        <v>14</v>
      </c>
      <c r="F55" s="1">
        <f>SUMIFS('Vitelli altre tipologie'!K:K,'Vitelli altre tipologie'!B:B,'TOTALE ASL'!B55)</f>
        <v>222</v>
      </c>
      <c r="G55" s="1">
        <f>SUMIFS(Annutoli!K:K,Annutoli!B:B,'TOTALE ASL'!B55)</f>
        <v>2</v>
      </c>
      <c r="H55" s="1">
        <f>SUMIFS(Bovini!K:K,Bovini!B:B,'TOTALE ASL'!B55)</f>
        <v>281</v>
      </c>
      <c r="I55" s="1">
        <f>SUMIFS(Bufalini!K:K,Bufalini!B:B,B55)</f>
        <v>2</v>
      </c>
      <c r="J55" s="1">
        <f>SUMIFS('Polli da carne'!G:G,'Polli da carne'!B:B,B55)</f>
        <v>12</v>
      </c>
      <c r="K55" s="1">
        <f>SUMIFS(Ovaiole!G:G,Ovaiole!B:B,B55)</f>
        <v>7</v>
      </c>
      <c r="L55" s="1">
        <f>SUMIFS(Tacchini!G:G,Tacchini!B:B,B55)</f>
        <v>7</v>
      </c>
      <c r="M55" s="1">
        <f>SUMIFS(Ratiti!G:G,Ratiti!B:B,B55)</f>
        <v>2</v>
      </c>
      <c r="N55" s="1">
        <f>SUMIFS('Altri avicoli'!G:G,'Altri avicoli'!B:B,B55)</f>
        <v>7</v>
      </c>
      <c r="O55" s="1">
        <f>SUMIFS(Ovini!K:K,Ovini!B:B,B55)</f>
        <v>4</v>
      </c>
      <c r="P55" s="1">
        <f>SUMIFS(Caprini!K:K,Caprini!B:B,B55)</f>
        <v>5</v>
      </c>
      <c r="Q55" s="1">
        <f>SUMIFS(Equidi!G:G,Equidi!B:B,B55)</f>
        <v>2</v>
      </c>
      <c r="R55" s="1">
        <f>SUMIFS(Conigli!K:K,Conigli!B:B,B55)</f>
        <v>6</v>
      </c>
      <c r="S55" s="1">
        <f>SUMIFS(Lepri!K:K,Lepri!B:B,B55)</f>
        <v>2</v>
      </c>
      <c r="T55" s="1">
        <f>SUMIFS(Acquacoltura!G:G,Acquacoltura!B:B,B55)</f>
        <v>2</v>
      </c>
      <c r="U55" s="1">
        <f>SUMIFS('Altre specie'!G:G,'Altre specie'!B:B,B55)</f>
        <v>5</v>
      </c>
      <c r="V55" s="1">
        <f>SUMIFS('Animali da pelliccia'!D:D,'Animali da pelliccia'!B:B,B55)</f>
        <v>1</v>
      </c>
      <c r="W55" s="1">
        <f t="shared" si="0"/>
        <v>846</v>
      </c>
      <c r="X55" s="1">
        <f t="shared" si="1"/>
        <v>996</v>
      </c>
    </row>
    <row r="56" spans="1:24" x14ac:dyDescent="0.25">
      <c r="A56" s="62" t="s">
        <v>11</v>
      </c>
      <c r="B56" s="62" t="s">
        <v>230</v>
      </c>
      <c r="C56" s="1">
        <f>SUMIFS(Suino!M:M,Suino!B:B,'TOTALE ASL'!B56)</f>
        <v>20</v>
      </c>
      <c r="D56" s="1">
        <f>SUMIFS(Suino!L:L,Suino!B:B,'TOTALE ASL'!B56)</f>
        <v>36</v>
      </c>
      <c r="E56" s="1">
        <f>SUMIFS('Vitelli a carne bianca'!G:G,'Vitelli a carne bianca'!B:B,'TOTALE ASL'!B56)</f>
        <v>1</v>
      </c>
      <c r="F56" s="1">
        <f>SUMIFS('Vitelli altre tipologie'!K:K,'Vitelli altre tipologie'!B:B,'TOTALE ASL'!B56)</f>
        <v>16</v>
      </c>
      <c r="G56" s="1">
        <f>SUMIFS(Annutoli!K:K,Annutoli!B:B,'TOTALE ASL'!B56)</f>
        <v>0</v>
      </c>
      <c r="H56" s="1">
        <f>SUMIFS(Bovini!K:K,Bovini!B:B,'TOTALE ASL'!B56)</f>
        <v>23</v>
      </c>
      <c r="I56" s="1">
        <f>SUMIFS(Bufalini!K:K,Bufalini!B:B,B56)</f>
        <v>0</v>
      </c>
      <c r="J56" s="1">
        <f>SUMIFS('Polli da carne'!G:G,'Polli da carne'!B:B,B56)</f>
        <v>1</v>
      </c>
      <c r="K56" s="1">
        <f>SUMIFS(Ovaiole!G:G,Ovaiole!B:B,B56)</f>
        <v>1</v>
      </c>
      <c r="L56" s="1">
        <f>SUMIFS(Tacchini!G:G,Tacchini!B:B,B56)</f>
        <v>1</v>
      </c>
      <c r="M56" s="1">
        <f>SUMIFS(Ratiti!G:G,Ratiti!B:B,B56)</f>
        <v>0</v>
      </c>
      <c r="N56" s="1">
        <f>SUMIFS('Altri avicoli'!G:G,'Altri avicoli'!B:B,B56)</f>
        <v>2</v>
      </c>
      <c r="O56" s="1">
        <f>SUMIFS(Ovini!K:K,Ovini!B:B,B56)</f>
        <v>2</v>
      </c>
      <c r="P56" s="1">
        <f>SUMIFS(Caprini!K:K,Caprini!B:B,B56)</f>
        <v>4</v>
      </c>
      <c r="Q56" s="1">
        <f>SUMIFS(Equidi!G:G,Equidi!B:B,B56)</f>
        <v>1</v>
      </c>
      <c r="R56" s="1">
        <f>SUMIFS(Conigli!K:K,Conigli!B:B,B56)</f>
        <v>5</v>
      </c>
      <c r="S56" s="1">
        <f>SUMIFS(Lepri!K:K,Lepri!B:B,B56)</f>
        <v>1</v>
      </c>
      <c r="T56" s="1">
        <f>SUMIFS(Acquacoltura!G:G,Acquacoltura!B:B,B56)</f>
        <v>1</v>
      </c>
      <c r="U56" s="1">
        <f>SUMIFS('Altre specie'!G:G,'Altre specie'!B:B,B56)</f>
        <v>3</v>
      </c>
      <c r="V56" s="1">
        <f>SUMIFS('Animali da pelliccia'!D:D,'Animali da pelliccia'!B:B,B56)</f>
        <v>0</v>
      </c>
      <c r="W56" s="1">
        <f t="shared" si="0"/>
        <v>98</v>
      </c>
      <c r="X56" s="1">
        <f t="shared" si="1"/>
        <v>118</v>
      </c>
    </row>
    <row r="57" spans="1:24" x14ac:dyDescent="0.25">
      <c r="A57" s="62" t="s">
        <v>12</v>
      </c>
      <c r="B57" s="62" t="s">
        <v>231</v>
      </c>
      <c r="C57" s="1">
        <f>SUMIFS(Suino!M:M,Suino!B:B,'TOTALE ASL'!B57)</f>
        <v>6</v>
      </c>
      <c r="D57" s="1">
        <f>SUMIFS(Suino!L:L,Suino!B:B,'TOTALE ASL'!B57)</f>
        <v>12</v>
      </c>
      <c r="E57" s="1">
        <f>SUMIFS('Vitelli a carne bianca'!G:G,'Vitelli a carne bianca'!B:B,'TOTALE ASL'!B57)</f>
        <v>0</v>
      </c>
      <c r="F57" s="1">
        <f>SUMIFS('Vitelli altre tipologie'!K:K,'Vitelli altre tipologie'!B:B,'TOTALE ASL'!B57)</f>
        <v>12</v>
      </c>
      <c r="G57" s="1">
        <f>SUMIFS(Annutoli!K:K,Annutoli!B:B,'TOTALE ASL'!B57)</f>
        <v>0</v>
      </c>
      <c r="H57" s="1">
        <f>SUMIFS(Bovini!K:K,Bovini!B:B,'TOTALE ASL'!B57)</f>
        <v>15</v>
      </c>
      <c r="I57" s="1">
        <f>SUMIFS(Bufalini!K:K,Bufalini!B:B,B57)</f>
        <v>0</v>
      </c>
      <c r="J57" s="1">
        <f>SUMIFS('Polli da carne'!G:G,'Polli da carne'!B:B,B57)</f>
        <v>1</v>
      </c>
      <c r="K57" s="1">
        <f>SUMIFS(Ovaiole!G:G,Ovaiole!B:B,B57)</f>
        <v>1</v>
      </c>
      <c r="L57" s="1">
        <f>SUMIFS(Tacchini!G:G,Tacchini!B:B,B57)</f>
        <v>1</v>
      </c>
      <c r="M57" s="1">
        <f>SUMIFS(Ratiti!G:G,Ratiti!B:B,B57)</f>
        <v>0</v>
      </c>
      <c r="N57" s="1">
        <f>SUMIFS('Altri avicoli'!G:G,'Altri avicoli'!B:B,B57)</f>
        <v>2</v>
      </c>
      <c r="O57" s="1">
        <f>SUMIFS(Ovini!K:K,Ovini!B:B,B57)</f>
        <v>12</v>
      </c>
      <c r="P57" s="1">
        <f>SUMIFS(Caprini!K:K,Caprini!B:B,B57)</f>
        <v>3</v>
      </c>
      <c r="Q57" s="1">
        <f>SUMIFS(Equidi!G:G,Equidi!B:B,B57)</f>
        <v>1</v>
      </c>
      <c r="R57" s="1">
        <f>SUMIFS(Conigli!K:K,Conigli!B:B,B57)</f>
        <v>2</v>
      </c>
      <c r="S57" s="1">
        <f>SUMIFS(Lepri!K:K,Lepri!B:B,B57)</f>
        <v>3</v>
      </c>
      <c r="T57" s="1">
        <f>SUMIFS(Acquacoltura!G:G,Acquacoltura!B:B,B57)</f>
        <v>1</v>
      </c>
      <c r="U57" s="1">
        <f>SUMIFS('Altre specie'!G:G,'Altre specie'!B:B,B57)</f>
        <v>2</v>
      </c>
      <c r="V57" s="1">
        <f>SUMIFS('Animali da pelliccia'!D:D,'Animali da pelliccia'!B:B,B57)</f>
        <v>0</v>
      </c>
      <c r="W57" s="1">
        <f t="shared" si="0"/>
        <v>68</v>
      </c>
      <c r="X57" s="1">
        <f t="shared" si="1"/>
        <v>74</v>
      </c>
    </row>
    <row r="58" spans="1:24" x14ac:dyDescent="0.25">
      <c r="A58" s="62" t="s">
        <v>12</v>
      </c>
      <c r="B58" s="62" t="s">
        <v>232</v>
      </c>
      <c r="C58" s="1">
        <f>SUMIFS(Suino!M:M,Suino!B:B,'TOTALE ASL'!B58)</f>
        <v>7</v>
      </c>
      <c r="D58" s="1">
        <f>SUMIFS(Suino!L:L,Suino!B:B,'TOTALE ASL'!B58)</f>
        <v>13</v>
      </c>
      <c r="E58" s="1">
        <f>SUMIFS('Vitelli a carne bianca'!G:G,'Vitelli a carne bianca'!B:B,'TOTALE ASL'!B58)</f>
        <v>0</v>
      </c>
      <c r="F58" s="1">
        <f>SUMIFS('Vitelli altre tipologie'!K:K,'Vitelli altre tipologie'!B:B,'TOTALE ASL'!B58)</f>
        <v>6</v>
      </c>
      <c r="G58" s="1">
        <f>SUMIFS(Annutoli!K:K,Annutoli!B:B,'TOTALE ASL'!B58)</f>
        <v>1</v>
      </c>
      <c r="H58" s="1">
        <f>SUMIFS(Bovini!K:K,Bovini!B:B,'TOTALE ASL'!B58)</f>
        <v>8</v>
      </c>
      <c r="I58" s="1">
        <f>SUMIFS(Bufalini!K:K,Bufalini!B:B,B58)</f>
        <v>1</v>
      </c>
      <c r="J58" s="1">
        <f>SUMIFS('Polli da carne'!G:G,'Polli da carne'!B:B,B58)</f>
        <v>5</v>
      </c>
      <c r="K58" s="1">
        <f>SUMIFS(Ovaiole!G:G,Ovaiole!B:B,B58)</f>
        <v>1</v>
      </c>
      <c r="L58" s="1">
        <f>SUMIFS(Tacchini!G:G,Tacchini!B:B,B58)</f>
        <v>2</v>
      </c>
      <c r="M58" s="1">
        <f>SUMIFS(Ratiti!G:G,Ratiti!B:B,B58)</f>
        <v>0</v>
      </c>
      <c r="N58" s="1">
        <f>SUMIFS('Altri avicoli'!G:G,'Altri avicoli'!B:B,B58)</f>
        <v>5</v>
      </c>
      <c r="O58" s="1">
        <f>SUMIFS(Ovini!K:K,Ovini!B:B,B58)</f>
        <v>9</v>
      </c>
      <c r="P58" s="1">
        <f>SUMIFS(Caprini!K:K,Caprini!B:B,B58)</f>
        <v>3</v>
      </c>
      <c r="Q58" s="1">
        <f>SUMIFS(Equidi!G:G,Equidi!B:B,B58)</f>
        <v>1</v>
      </c>
      <c r="R58" s="1">
        <f>SUMIFS(Conigli!K:K,Conigli!B:B,B58)</f>
        <v>3</v>
      </c>
      <c r="S58" s="1">
        <f>SUMIFS(Lepri!K:K,Lepri!B:B,B58)</f>
        <v>3</v>
      </c>
      <c r="T58" s="1">
        <f>SUMIFS(Acquacoltura!G:G,Acquacoltura!B:B,B58)</f>
        <v>1</v>
      </c>
      <c r="U58" s="1">
        <f>SUMIFS('Altre specie'!G:G,'Altre specie'!B:B,B58)</f>
        <v>3</v>
      </c>
      <c r="V58" s="1">
        <f>SUMIFS('Animali da pelliccia'!D:D,'Animali da pelliccia'!B:B,B58)</f>
        <v>0</v>
      </c>
      <c r="W58" s="1">
        <f t="shared" si="0"/>
        <v>65</v>
      </c>
      <c r="X58" s="1">
        <f t="shared" si="1"/>
        <v>72</v>
      </c>
    </row>
    <row r="59" spans="1:24" x14ac:dyDescent="0.25">
      <c r="A59" s="62" t="s">
        <v>12</v>
      </c>
      <c r="B59" s="62" t="s">
        <v>233</v>
      </c>
      <c r="C59" s="1">
        <f>SUMIFS(Suino!M:M,Suino!B:B,'TOTALE ASL'!B59)</f>
        <v>10</v>
      </c>
      <c r="D59" s="1">
        <f>SUMIFS(Suino!L:L,Suino!B:B,'TOTALE ASL'!B59)</f>
        <v>19</v>
      </c>
      <c r="E59" s="1">
        <f>SUMIFS('Vitelli a carne bianca'!G:G,'Vitelli a carne bianca'!B:B,'TOTALE ASL'!B59)</f>
        <v>0</v>
      </c>
      <c r="F59" s="1">
        <f>SUMIFS('Vitelli altre tipologie'!K:K,'Vitelli altre tipologie'!B:B,'TOTALE ASL'!B59)</f>
        <v>15</v>
      </c>
      <c r="G59" s="1">
        <f>SUMIFS(Annutoli!K:K,Annutoli!B:B,'TOTALE ASL'!B59)</f>
        <v>1</v>
      </c>
      <c r="H59" s="1">
        <f>SUMIFS(Bovini!K:K,Bovini!B:B,'TOTALE ASL'!B59)</f>
        <v>21</v>
      </c>
      <c r="I59" s="1">
        <f>SUMIFS(Bufalini!K:K,Bufalini!B:B,B59)</f>
        <v>1</v>
      </c>
      <c r="J59" s="1">
        <f>SUMIFS('Polli da carne'!G:G,'Polli da carne'!B:B,B59)</f>
        <v>3</v>
      </c>
      <c r="K59" s="1">
        <f>SUMIFS(Ovaiole!G:G,Ovaiole!B:B,B59)</f>
        <v>2</v>
      </c>
      <c r="L59" s="1">
        <f>SUMIFS(Tacchini!G:G,Tacchini!B:B,B59)</f>
        <v>2</v>
      </c>
      <c r="M59" s="1">
        <f>SUMIFS(Ratiti!G:G,Ratiti!B:B,B59)</f>
        <v>1</v>
      </c>
      <c r="N59" s="1">
        <f>SUMIFS('Altri avicoli'!G:G,'Altri avicoli'!B:B,B59)</f>
        <v>7</v>
      </c>
      <c r="O59" s="1">
        <f>SUMIFS(Ovini!K:K,Ovini!B:B,B59)</f>
        <v>21</v>
      </c>
      <c r="P59" s="1">
        <f>SUMIFS(Caprini!K:K,Caprini!B:B,B59)</f>
        <v>3</v>
      </c>
      <c r="Q59" s="1">
        <f>SUMIFS(Equidi!G:G,Equidi!B:B,B59)</f>
        <v>1</v>
      </c>
      <c r="R59" s="1">
        <f>SUMIFS(Conigli!K:K,Conigli!B:B,B59)</f>
        <v>3</v>
      </c>
      <c r="S59" s="1">
        <f>SUMIFS(Lepri!K:K,Lepri!B:B,B59)</f>
        <v>2</v>
      </c>
      <c r="T59" s="1">
        <f>SUMIFS(Acquacoltura!G:G,Acquacoltura!B:B,B59)</f>
        <v>2</v>
      </c>
      <c r="U59" s="1">
        <f>SUMIFS('Altre specie'!G:G,'Altre specie'!B:B,B59)</f>
        <v>1</v>
      </c>
      <c r="V59" s="1">
        <f>SUMIFS('Animali da pelliccia'!D:D,'Animali da pelliccia'!B:B,B59)</f>
        <v>0</v>
      </c>
      <c r="W59" s="1">
        <f t="shared" si="0"/>
        <v>105</v>
      </c>
      <c r="X59" s="1">
        <f t="shared" si="1"/>
        <v>115</v>
      </c>
    </row>
    <row r="60" spans="1:24" x14ac:dyDescent="0.25">
      <c r="A60" s="62" t="s">
        <v>12</v>
      </c>
      <c r="B60" s="62" t="s">
        <v>234</v>
      </c>
      <c r="C60" s="1">
        <f>SUMIFS(Suino!M:M,Suino!B:B,'TOTALE ASL'!B60)</f>
        <v>6</v>
      </c>
      <c r="D60" s="1">
        <f>SUMIFS(Suino!L:L,Suino!B:B,'TOTALE ASL'!B60)</f>
        <v>12</v>
      </c>
      <c r="E60" s="1">
        <f>SUMIFS('Vitelli a carne bianca'!G:G,'Vitelli a carne bianca'!B:B,'TOTALE ASL'!B60)</f>
        <v>0</v>
      </c>
      <c r="F60" s="1">
        <f>SUMIFS('Vitelli altre tipologie'!K:K,'Vitelli altre tipologie'!B:B,'TOTALE ASL'!B60)</f>
        <v>3</v>
      </c>
      <c r="G60" s="1">
        <f>SUMIFS(Annutoli!K:K,Annutoli!B:B,'TOTALE ASL'!B60)</f>
        <v>0</v>
      </c>
      <c r="H60" s="1">
        <f>SUMIFS(Bovini!K:K,Bovini!B:B,'TOTALE ASL'!B60)</f>
        <v>4</v>
      </c>
      <c r="I60" s="1">
        <f>SUMIFS(Bufalini!K:K,Bufalini!B:B,B60)</f>
        <v>1</v>
      </c>
      <c r="J60" s="1">
        <f>SUMIFS('Polli da carne'!G:G,'Polli da carne'!B:B,B60)</f>
        <v>2</v>
      </c>
      <c r="K60" s="1">
        <f>SUMIFS(Ovaiole!G:G,Ovaiole!B:B,B60)</f>
        <v>2</v>
      </c>
      <c r="L60" s="1">
        <f>SUMIFS(Tacchini!G:G,Tacchini!B:B,B60)</f>
        <v>1</v>
      </c>
      <c r="M60" s="1">
        <f>SUMIFS(Ratiti!G:G,Ratiti!B:B,B60)</f>
        <v>1</v>
      </c>
      <c r="N60" s="1">
        <f>SUMIFS('Altri avicoli'!G:G,'Altri avicoli'!B:B,B60)</f>
        <v>2</v>
      </c>
      <c r="O60" s="1">
        <f>SUMIFS(Ovini!K:K,Ovini!B:B,B60)</f>
        <v>7</v>
      </c>
      <c r="P60" s="1">
        <f>SUMIFS(Caprini!K:K,Caprini!B:B,B60)</f>
        <v>2</v>
      </c>
      <c r="Q60" s="1">
        <f>SUMIFS(Equidi!G:G,Equidi!B:B,B60)</f>
        <v>0</v>
      </c>
      <c r="R60" s="1">
        <f>SUMIFS(Conigli!K:K,Conigli!B:B,B60)</f>
        <v>2</v>
      </c>
      <c r="S60" s="1">
        <f>SUMIFS(Lepri!K:K,Lepri!B:B,B60)</f>
        <v>2</v>
      </c>
      <c r="T60" s="1">
        <f>SUMIFS(Acquacoltura!G:G,Acquacoltura!B:B,B60)</f>
        <v>1</v>
      </c>
      <c r="U60" s="1">
        <f>SUMIFS('Altre specie'!G:G,'Altre specie'!B:B,B60)</f>
        <v>1</v>
      </c>
      <c r="V60" s="1">
        <f>SUMIFS('Animali da pelliccia'!D:D,'Animali da pelliccia'!B:B,B60)</f>
        <v>0</v>
      </c>
      <c r="W60" s="1">
        <f t="shared" si="0"/>
        <v>43</v>
      </c>
      <c r="X60" s="1">
        <f t="shared" si="1"/>
        <v>49</v>
      </c>
    </row>
    <row r="61" spans="1:24" x14ac:dyDescent="0.25">
      <c r="A61" s="62" t="s">
        <v>12</v>
      </c>
      <c r="B61" s="62" t="s">
        <v>235</v>
      </c>
      <c r="C61" s="1">
        <f>SUMIFS(Suino!M:M,Suino!B:B,'TOTALE ASL'!B61)</f>
        <v>7</v>
      </c>
      <c r="D61" s="1">
        <f>SUMIFS(Suino!L:L,Suino!B:B,'TOTALE ASL'!B61)</f>
        <v>13</v>
      </c>
      <c r="E61" s="1">
        <f>SUMIFS('Vitelli a carne bianca'!G:G,'Vitelli a carne bianca'!B:B,'TOTALE ASL'!B61)</f>
        <v>0</v>
      </c>
      <c r="F61" s="1">
        <f>SUMIFS('Vitelli altre tipologie'!K:K,'Vitelli altre tipologie'!B:B,'TOTALE ASL'!B61)</f>
        <v>3</v>
      </c>
      <c r="G61" s="1">
        <f>SUMIFS(Annutoli!K:K,Annutoli!B:B,'TOTALE ASL'!B61)</f>
        <v>0</v>
      </c>
      <c r="H61" s="1">
        <f>SUMIFS(Bovini!K:K,Bovini!B:B,'TOTALE ASL'!B61)</f>
        <v>5</v>
      </c>
      <c r="I61" s="1">
        <f>SUMIFS(Bufalini!K:K,Bufalini!B:B,B61)</f>
        <v>0</v>
      </c>
      <c r="J61" s="1">
        <f>SUMIFS('Polli da carne'!G:G,'Polli da carne'!B:B,B61)</f>
        <v>1</v>
      </c>
      <c r="K61" s="1">
        <f>SUMIFS(Ovaiole!G:G,Ovaiole!B:B,B61)</f>
        <v>1</v>
      </c>
      <c r="L61" s="1">
        <f>SUMIFS(Tacchini!G:G,Tacchini!B:B,B61)</f>
        <v>0</v>
      </c>
      <c r="M61" s="1">
        <f>SUMIFS(Ratiti!G:G,Ratiti!B:B,B61)</f>
        <v>0</v>
      </c>
      <c r="N61" s="1">
        <f>SUMIFS('Altri avicoli'!G:G,'Altri avicoli'!B:B,B61)</f>
        <v>1</v>
      </c>
      <c r="O61" s="1">
        <f>SUMIFS(Ovini!K:K,Ovini!B:B,B61)</f>
        <v>10</v>
      </c>
      <c r="P61" s="1">
        <f>SUMIFS(Caprini!K:K,Caprini!B:B,B61)</f>
        <v>2</v>
      </c>
      <c r="Q61" s="1">
        <f>SUMIFS(Equidi!G:G,Equidi!B:B,B61)</f>
        <v>1</v>
      </c>
      <c r="R61" s="1">
        <f>SUMIFS(Conigli!K:K,Conigli!B:B,B61)</f>
        <v>2</v>
      </c>
      <c r="S61" s="1">
        <f>SUMIFS(Lepri!K:K,Lepri!B:B,B61)</f>
        <v>0</v>
      </c>
      <c r="T61" s="1">
        <f>SUMIFS(Acquacoltura!G:G,Acquacoltura!B:B,B61)</f>
        <v>1</v>
      </c>
      <c r="U61" s="1">
        <f>SUMIFS('Altre specie'!G:G,'Altre specie'!B:B,B61)</f>
        <v>1</v>
      </c>
      <c r="V61" s="1">
        <f>SUMIFS('Animali da pelliccia'!D:D,'Animali da pelliccia'!B:B,B61)</f>
        <v>0</v>
      </c>
      <c r="W61" s="1">
        <f t="shared" si="0"/>
        <v>41</v>
      </c>
      <c r="X61" s="1">
        <f t="shared" si="1"/>
        <v>48</v>
      </c>
    </row>
    <row r="62" spans="1:24" x14ac:dyDescent="0.25">
      <c r="A62" s="62" t="s">
        <v>13</v>
      </c>
      <c r="B62" s="62" t="s">
        <v>236</v>
      </c>
      <c r="C62" s="1">
        <f>SUMIFS(Suino!M:M,Suino!B:B,'TOTALE ASL'!B62)</f>
        <v>1</v>
      </c>
      <c r="D62" s="1">
        <f>SUMIFS(Suino!L:L,Suino!B:B,'TOTALE ASL'!B62)</f>
        <v>3</v>
      </c>
      <c r="E62" s="1">
        <f>SUMIFS('Vitelli a carne bianca'!G:G,'Vitelli a carne bianca'!B:B,'TOTALE ASL'!B62)</f>
        <v>0</v>
      </c>
      <c r="F62" s="1">
        <f>SUMIFS('Vitelli altre tipologie'!K:K,'Vitelli altre tipologie'!B:B,'TOTALE ASL'!B62)</f>
        <v>3</v>
      </c>
      <c r="G62" s="1">
        <f>SUMIFS(Annutoli!K:K,Annutoli!B:B,'TOTALE ASL'!B62)</f>
        <v>0</v>
      </c>
      <c r="H62" s="1">
        <f>SUMIFS(Bovini!K:K,Bovini!B:B,'TOTALE ASL'!B62)</f>
        <v>5</v>
      </c>
      <c r="I62" s="1">
        <f>SUMIFS(Bufalini!K:K,Bufalini!B:B,B62)</f>
        <v>0</v>
      </c>
      <c r="J62" s="1">
        <f>SUMIFS('Polli da carne'!G:G,'Polli da carne'!B:B,B62)</f>
        <v>1</v>
      </c>
      <c r="K62" s="1">
        <f>SUMIFS(Ovaiole!G:G,Ovaiole!B:B,B62)</f>
        <v>0</v>
      </c>
      <c r="L62" s="1">
        <f>SUMIFS(Tacchini!G:G,Tacchini!B:B,B62)</f>
        <v>0</v>
      </c>
      <c r="M62" s="1">
        <f>SUMIFS(Ratiti!G:G,Ratiti!B:B,B62)</f>
        <v>0</v>
      </c>
      <c r="N62" s="1">
        <f>SUMIFS('Altri avicoli'!G:G,'Altri avicoli'!B:B,B62)</f>
        <v>2</v>
      </c>
      <c r="O62" s="1">
        <f>SUMIFS(Ovini!K:K,Ovini!B:B,B62)</f>
        <v>8</v>
      </c>
      <c r="P62" s="1">
        <f>SUMIFS(Caprini!K:K,Caprini!B:B,B62)</f>
        <v>2</v>
      </c>
      <c r="Q62" s="1">
        <f>SUMIFS(Equidi!G:G,Equidi!B:B,B62)</f>
        <v>0</v>
      </c>
      <c r="R62" s="1">
        <f>SUMIFS(Conigli!K:K,Conigli!B:B,B62)</f>
        <v>0</v>
      </c>
      <c r="S62" s="1">
        <f>SUMIFS(Lepri!K:K,Lepri!B:B,B62)</f>
        <v>1</v>
      </c>
      <c r="T62" s="1">
        <f>SUMIFS(Acquacoltura!G:G,Acquacoltura!B:B,B62)</f>
        <v>0</v>
      </c>
      <c r="U62" s="1">
        <f>SUMIFS('Altre specie'!G:G,'Altre specie'!B:B,B62)</f>
        <v>1</v>
      </c>
      <c r="V62" s="1">
        <f>SUMIFS('Animali da pelliccia'!D:D,'Animali da pelliccia'!B:B,B62)</f>
        <v>0</v>
      </c>
      <c r="W62" s="1">
        <f t="shared" si="0"/>
        <v>26</v>
      </c>
      <c r="X62" s="1">
        <f t="shared" si="1"/>
        <v>27</v>
      </c>
    </row>
    <row r="63" spans="1:24" x14ac:dyDescent="0.25">
      <c r="A63" s="62" t="s">
        <v>13</v>
      </c>
      <c r="B63" s="62" t="s">
        <v>237</v>
      </c>
      <c r="C63" s="1">
        <f>SUMIFS(Suino!M:M,Suino!B:B,'TOTALE ASL'!B63)</f>
        <v>3</v>
      </c>
      <c r="D63" s="1">
        <f>SUMIFS(Suino!L:L,Suino!B:B,'TOTALE ASL'!B63)</f>
        <v>5</v>
      </c>
      <c r="E63" s="1">
        <f>SUMIFS('Vitelli a carne bianca'!G:G,'Vitelli a carne bianca'!B:B,'TOTALE ASL'!B63)</f>
        <v>1</v>
      </c>
      <c r="F63" s="1">
        <f>SUMIFS('Vitelli altre tipologie'!K:K,'Vitelli altre tipologie'!B:B,'TOTALE ASL'!B63)</f>
        <v>9</v>
      </c>
      <c r="G63" s="1">
        <f>SUMIFS(Annutoli!K:K,Annutoli!B:B,'TOTALE ASL'!B63)</f>
        <v>1</v>
      </c>
      <c r="H63" s="1">
        <f>SUMIFS(Bovini!K:K,Bovini!B:B,'TOTALE ASL'!B63)</f>
        <v>14</v>
      </c>
      <c r="I63" s="1">
        <f>SUMIFS(Bufalini!K:K,Bufalini!B:B,B63)</f>
        <v>1</v>
      </c>
      <c r="J63" s="1">
        <f>SUMIFS('Polli da carne'!G:G,'Polli da carne'!B:B,B63)</f>
        <v>3</v>
      </c>
      <c r="K63" s="1">
        <f>SUMIFS(Ovaiole!G:G,Ovaiole!B:B,B63)</f>
        <v>1</v>
      </c>
      <c r="L63" s="1">
        <f>SUMIFS(Tacchini!G:G,Tacchini!B:B,B63)</f>
        <v>0</v>
      </c>
      <c r="M63" s="1">
        <f>SUMIFS(Ratiti!G:G,Ratiti!B:B,B63)</f>
        <v>0</v>
      </c>
      <c r="N63" s="1">
        <f>SUMIFS('Altri avicoli'!G:G,'Altri avicoli'!B:B,B63)</f>
        <v>2</v>
      </c>
      <c r="O63" s="1">
        <f>SUMIFS(Ovini!K:K,Ovini!B:B,B63)</f>
        <v>13</v>
      </c>
      <c r="P63" s="1">
        <f>SUMIFS(Caprini!K:K,Caprini!B:B,B63)</f>
        <v>2</v>
      </c>
      <c r="Q63" s="1">
        <f>SUMIFS(Equidi!G:G,Equidi!B:B,B63)</f>
        <v>3</v>
      </c>
      <c r="R63" s="1">
        <f>SUMIFS(Conigli!K:K,Conigli!B:B,B63)</f>
        <v>1</v>
      </c>
      <c r="S63" s="1">
        <f>SUMIFS(Lepri!K:K,Lepri!B:B,B63)</f>
        <v>0</v>
      </c>
      <c r="T63" s="1">
        <f>SUMIFS(Acquacoltura!G:G,Acquacoltura!B:B,B63)</f>
        <v>1</v>
      </c>
      <c r="U63" s="1">
        <f>SUMIFS('Altre specie'!G:G,'Altre specie'!B:B,B63)</f>
        <v>0</v>
      </c>
      <c r="V63" s="1">
        <f>SUMIFS('Animali da pelliccia'!D:D,'Animali da pelliccia'!B:B,B63)</f>
        <v>0</v>
      </c>
      <c r="W63" s="1">
        <f t="shared" si="0"/>
        <v>57</v>
      </c>
      <c r="X63" s="1">
        <f t="shared" si="1"/>
        <v>60</v>
      </c>
    </row>
    <row r="64" spans="1:24" x14ac:dyDescent="0.25">
      <c r="A64" s="62" t="s">
        <v>13</v>
      </c>
      <c r="B64" s="62" t="s">
        <v>238</v>
      </c>
      <c r="C64" s="1">
        <f>SUMIFS(Suino!M:M,Suino!B:B,'TOTALE ASL'!B64)</f>
        <v>8</v>
      </c>
      <c r="D64" s="1">
        <f>SUMIFS(Suino!L:L,Suino!B:B,'TOTALE ASL'!B64)</f>
        <v>16</v>
      </c>
      <c r="E64" s="1">
        <f>SUMIFS('Vitelli a carne bianca'!G:G,'Vitelli a carne bianca'!B:B,'TOTALE ASL'!B64)</f>
        <v>0</v>
      </c>
      <c r="F64" s="1">
        <f>SUMIFS('Vitelli altre tipologie'!K:K,'Vitelli altre tipologie'!B:B,'TOTALE ASL'!B64)</f>
        <v>13</v>
      </c>
      <c r="G64" s="1">
        <f>SUMIFS(Annutoli!K:K,Annutoli!B:B,'TOTALE ASL'!B64)</f>
        <v>0</v>
      </c>
      <c r="H64" s="1">
        <f>SUMIFS(Bovini!K:K,Bovini!B:B,'TOTALE ASL'!B64)</f>
        <v>20</v>
      </c>
      <c r="I64" s="1">
        <f>SUMIFS(Bufalini!K:K,Bufalini!B:B,B64)</f>
        <v>0</v>
      </c>
      <c r="J64" s="1">
        <f>SUMIFS('Polli da carne'!G:G,'Polli da carne'!B:B,B64)</f>
        <v>15</v>
      </c>
      <c r="K64" s="1">
        <f>SUMIFS(Ovaiole!G:G,Ovaiole!B:B,B64)</f>
        <v>1</v>
      </c>
      <c r="L64" s="1">
        <f>SUMIFS(Tacchini!G:G,Tacchini!B:B,B64)</f>
        <v>0</v>
      </c>
      <c r="M64" s="1">
        <f>SUMIFS(Ratiti!G:G,Ratiti!B:B,B64)</f>
        <v>0</v>
      </c>
      <c r="N64" s="1">
        <f>SUMIFS('Altri avicoli'!G:G,'Altri avicoli'!B:B,B64)</f>
        <v>4</v>
      </c>
      <c r="O64" s="1">
        <f>SUMIFS(Ovini!K:K,Ovini!B:B,B64)</f>
        <v>16</v>
      </c>
      <c r="P64" s="1">
        <f>SUMIFS(Caprini!K:K,Caprini!B:B,B64)</f>
        <v>2</v>
      </c>
      <c r="Q64" s="1">
        <f>SUMIFS(Equidi!G:G,Equidi!B:B,B64)</f>
        <v>1</v>
      </c>
      <c r="R64" s="1">
        <f>SUMIFS(Conigli!K:K,Conigli!B:B,B64)</f>
        <v>1</v>
      </c>
      <c r="S64" s="1">
        <f>SUMIFS(Lepri!K:K,Lepri!B:B,B64)</f>
        <v>1</v>
      </c>
      <c r="T64" s="1">
        <f>SUMIFS(Acquacoltura!G:G,Acquacoltura!B:B,B64)</f>
        <v>1</v>
      </c>
      <c r="U64" s="1">
        <f>SUMIFS('Altre specie'!G:G,'Altre specie'!B:B,B64)</f>
        <v>1</v>
      </c>
      <c r="V64" s="1">
        <f>SUMIFS('Animali da pelliccia'!D:D,'Animali da pelliccia'!B:B,B64)</f>
        <v>0</v>
      </c>
      <c r="W64" s="1">
        <f t="shared" si="0"/>
        <v>92</v>
      </c>
      <c r="X64" s="1">
        <f t="shared" si="1"/>
        <v>100</v>
      </c>
    </row>
    <row r="65" spans="1:24" x14ac:dyDescent="0.25">
      <c r="A65" s="62" t="s">
        <v>13</v>
      </c>
      <c r="B65" s="62" t="s">
        <v>239</v>
      </c>
      <c r="C65" s="1">
        <f>SUMIFS(Suino!M:M,Suino!B:B,'TOTALE ASL'!B65)</f>
        <v>3</v>
      </c>
      <c r="D65" s="1">
        <f>SUMIFS(Suino!L:L,Suino!B:B,'TOTALE ASL'!B65)</f>
        <v>6</v>
      </c>
      <c r="E65" s="1">
        <f>SUMIFS('Vitelli a carne bianca'!G:G,'Vitelli a carne bianca'!B:B,'TOTALE ASL'!B65)</f>
        <v>0</v>
      </c>
      <c r="F65" s="1">
        <f>SUMIFS('Vitelli altre tipologie'!K:K,'Vitelli altre tipologie'!B:B,'TOTALE ASL'!B65)</f>
        <v>3</v>
      </c>
      <c r="G65" s="1">
        <f>SUMIFS(Annutoli!K:K,Annutoli!B:B,'TOTALE ASL'!B65)</f>
        <v>0</v>
      </c>
      <c r="H65" s="1">
        <f>SUMIFS(Bovini!K:K,Bovini!B:B,'TOTALE ASL'!B65)</f>
        <v>5</v>
      </c>
      <c r="I65" s="1">
        <f>SUMIFS(Bufalini!K:K,Bufalini!B:B,B65)</f>
        <v>1</v>
      </c>
      <c r="J65" s="1">
        <f>SUMIFS('Polli da carne'!G:G,'Polli da carne'!B:B,B65)</f>
        <v>1</v>
      </c>
      <c r="K65" s="1">
        <f>SUMIFS(Ovaiole!G:G,Ovaiole!B:B,B65)</f>
        <v>1</v>
      </c>
      <c r="L65" s="1">
        <f>SUMIFS(Tacchini!G:G,Tacchini!B:B,B65)</f>
        <v>0</v>
      </c>
      <c r="M65" s="1">
        <f>SUMIFS(Ratiti!G:G,Ratiti!B:B,B65)</f>
        <v>0</v>
      </c>
      <c r="N65" s="1">
        <f>SUMIFS('Altri avicoli'!G:G,'Altri avicoli'!B:B,B65)</f>
        <v>1</v>
      </c>
      <c r="O65" s="1">
        <f>SUMIFS(Ovini!K:K,Ovini!B:B,B65)</f>
        <v>10</v>
      </c>
      <c r="P65" s="1">
        <f>SUMIFS(Caprini!K:K,Caprini!B:B,B65)</f>
        <v>2</v>
      </c>
      <c r="Q65" s="1">
        <f>SUMIFS(Equidi!G:G,Equidi!B:B,B65)</f>
        <v>1</v>
      </c>
      <c r="R65" s="1">
        <f>SUMIFS(Conigli!K:K,Conigli!B:B,B65)</f>
        <v>1</v>
      </c>
      <c r="S65" s="1">
        <f>SUMIFS(Lepri!K:K,Lepri!B:B,B65)</f>
        <v>0</v>
      </c>
      <c r="T65" s="1">
        <f>SUMIFS(Acquacoltura!G:G,Acquacoltura!B:B,B65)</f>
        <v>1</v>
      </c>
      <c r="U65" s="1">
        <f>SUMIFS('Altre specie'!G:G,'Altre specie'!B:B,B65)</f>
        <v>0</v>
      </c>
      <c r="V65" s="1">
        <f>SUMIFS('Animali da pelliccia'!D:D,'Animali da pelliccia'!B:B,B65)</f>
        <v>0</v>
      </c>
      <c r="W65" s="1">
        <f t="shared" si="0"/>
        <v>33</v>
      </c>
      <c r="X65" s="1">
        <f t="shared" si="1"/>
        <v>36</v>
      </c>
    </row>
    <row r="66" spans="1:24" x14ac:dyDescent="0.25">
      <c r="A66" s="62" t="s">
        <v>14</v>
      </c>
      <c r="B66" s="62" t="s">
        <v>293</v>
      </c>
      <c r="C66" s="1">
        <f>SUMIFS(Suino!M:M,Suino!B:B,'TOTALE ASL'!B66)</f>
        <v>0</v>
      </c>
      <c r="D66" s="1">
        <f>SUMIFS(Suino!L:L,Suino!B:B,'TOTALE ASL'!B66)</f>
        <v>0</v>
      </c>
      <c r="E66" s="1">
        <f>SUMIFS('Vitelli a carne bianca'!G:G,'Vitelli a carne bianca'!B:B,'TOTALE ASL'!B66)</f>
        <v>0</v>
      </c>
      <c r="F66" s="1">
        <f>SUMIFS('Vitelli altre tipologie'!K:K,'Vitelli altre tipologie'!B:B,'TOTALE ASL'!B66)</f>
        <v>2</v>
      </c>
      <c r="G66" s="1">
        <f>SUMIFS(Annutoli!K:K,Annutoli!B:B,'TOTALE ASL'!B66)</f>
        <v>0</v>
      </c>
      <c r="H66" s="1">
        <f>SUMIFS(Bovini!K:K,Bovini!B:B,'TOTALE ASL'!B66)</f>
        <v>2</v>
      </c>
      <c r="I66" s="1">
        <f>SUMIFS(Bufalini!K:K,Bufalini!B:B,B66)</f>
        <v>0</v>
      </c>
      <c r="J66" s="1">
        <f>SUMIFS('Polli da carne'!G:G,'Polli da carne'!B:B,B66)</f>
        <v>0</v>
      </c>
      <c r="K66" s="1">
        <f>SUMIFS(Ovaiole!G:G,Ovaiole!B:B,B66)</f>
        <v>0</v>
      </c>
      <c r="L66" s="1">
        <f>SUMIFS(Tacchini!G:G,Tacchini!B:B,B66)</f>
        <v>0</v>
      </c>
      <c r="M66" s="1">
        <f>SUMIFS(Ratiti!G:G,Ratiti!B:B,B66)</f>
        <v>0</v>
      </c>
      <c r="N66" s="1">
        <f>SUMIFS('Altri avicoli'!G:G,'Altri avicoli'!B:B,B66)</f>
        <v>0</v>
      </c>
      <c r="O66" s="1">
        <f>SUMIFS(Ovini!K:K,Ovini!B:B,B66)</f>
        <v>2</v>
      </c>
      <c r="P66" s="1">
        <f>SUMIFS(Caprini!K:K,Caprini!B:B,B66)</f>
        <v>1</v>
      </c>
      <c r="Q66" s="1">
        <f>SUMIFS(Equidi!G:G,Equidi!B:B,B66)</f>
        <v>0</v>
      </c>
      <c r="R66" s="1">
        <f>SUMIFS(Conigli!K:K,Conigli!B:B,B66)</f>
        <v>0</v>
      </c>
      <c r="S66" s="1">
        <f>SUMIFS(Lepri!K:K,Lepri!B:B,B66)</f>
        <v>0</v>
      </c>
      <c r="T66" s="1">
        <f>SUMIFS(Acquacoltura!G:G,Acquacoltura!B:B,B66)</f>
        <v>1</v>
      </c>
      <c r="U66" s="1">
        <f>SUMIFS('Altre specie'!G:G,'Altre specie'!B:B,B66)</f>
        <v>0</v>
      </c>
      <c r="V66" s="1">
        <f>SUMIFS('Animali da pelliccia'!D:D,'Animali da pelliccia'!B:B,B66)</f>
        <v>0</v>
      </c>
      <c r="W66" s="1">
        <f t="shared" si="0"/>
        <v>8</v>
      </c>
      <c r="X66" s="1">
        <f t="shared" si="1"/>
        <v>8</v>
      </c>
    </row>
    <row r="67" spans="1:24" x14ac:dyDescent="0.25">
      <c r="A67" s="62" t="s">
        <v>14</v>
      </c>
      <c r="B67" s="62" t="s">
        <v>294</v>
      </c>
      <c r="C67" s="1">
        <f>SUMIFS(Suino!M:M,Suino!B:B,'TOTALE ASL'!B67)</f>
        <v>0</v>
      </c>
      <c r="D67" s="1">
        <f>SUMIFS(Suino!L:L,Suino!B:B,'TOTALE ASL'!B67)</f>
        <v>0</v>
      </c>
      <c r="E67" s="1">
        <f>SUMIFS('Vitelli a carne bianca'!G:G,'Vitelli a carne bianca'!B:B,'TOTALE ASL'!B67)</f>
        <v>0</v>
      </c>
      <c r="F67" s="1">
        <f>SUMIFS('Vitelli altre tipologie'!K:K,'Vitelli altre tipologie'!B:B,'TOTALE ASL'!B67)</f>
        <v>0</v>
      </c>
      <c r="G67" s="1">
        <f>SUMIFS(Annutoli!K:K,Annutoli!B:B,'TOTALE ASL'!B67)</f>
        <v>0</v>
      </c>
      <c r="H67" s="1">
        <f>SUMIFS(Bovini!K:K,Bovini!B:B,'TOTALE ASL'!B67)</f>
        <v>0</v>
      </c>
      <c r="I67" s="1">
        <f>SUMIFS(Bufalini!K:K,Bufalini!B:B,B67)</f>
        <v>0</v>
      </c>
      <c r="J67" s="1">
        <f>SUMIFS('Polli da carne'!G:G,'Polli da carne'!B:B,B67)</f>
        <v>0</v>
      </c>
      <c r="K67" s="1">
        <f>SUMIFS(Ovaiole!G:G,Ovaiole!B:B,B67)</f>
        <v>0</v>
      </c>
      <c r="L67" s="1">
        <f>SUMIFS(Tacchini!G:G,Tacchini!B:B,B67)</f>
        <v>0</v>
      </c>
      <c r="M67" s="1">
        <f>SUMIFS(Ratiti!G:G,Ratiti!B:B,B67)</f>
        <v>0</v>
      </c>
      <c r="N67" s="1">
        <f>SUMIFS('Altri avicoli'!G:G,'Altri avicoli'!B:B,B67)</f>
        <v>0</v>
      </c>
      <c r="O67" s="1">
        <f>SUMIFS(Ovini!K:K,Ovini!B:B,B67)</f>
        <v>0</v>
      </c>
      <c r="P67" s="1">
        <f>SUMIFS(Caprini!K:K,Caprini!B:B,B67)</f>
        <v>0</v>
      </c>
      <c r="Q67" s="1">
        <f>SUMIFS(Equidi!G:G,Equidi!B:B,B67)</f>
        <v>0</v>
      </c>
      <c r="R67" s="1">
        <f>SUMIFS(Conigli!K:K,Conigli!B:B,B67)</f>
        <v>0</v>
      </c>
      <c r="S67" s="1">
        <f>SUMIFS(Lepri!K:K,Lepri!B:B,B67)</f>
        <v>0</v>
      </c>
      <c r="T67" s="1">
        <f>SUMIFS(Acquacoltura!G:G,Acquacoltura!B:B,B67)</f>
        <v>0</v>
      </c>
      <c r="U67" s="1">
        <f>SUMIFS('Altre specie'!G:G,'Altre specie'!B:B,B67)</f>
        <v>0</v>
      </c>
      <c r="V67" s="1">
        <f>SUMIFS('Animali da pelliccia'!D:D,'Animali da pelliccia'!B:B,B67)</f>
        <v>0</v>
      </c>
      <c r="W67" s="1">
        <f t="shared" ref="W67:W118" si="2">SUM(D67:V67)</f>
        <v>0</v>
      </c>
      <c r="X67" s="1">
        <f t="shared" ref="X67:X118" si="3">W67+C67</f>
        <v>0</v>
      </c>
    </row>
    <row r="68" spans="1:24" x14ac:dyDescent="0.25">
      <c r="A68" s="62" t="s">
        <v>14</v>
      </c>
      <c r="B68" s="62" t="s">
        <v>240</v>
      </c>
      <c r="C68" s="1">
        <f>SUMIFS(Suino!M:M,Suino!B:B,'TOTALE ASL'!B68)</f>
        <v>16</v>
      </c>
      <c r="D68" s="1">
        <f>SUMIFS(Suino!L:L,Suino!B:B,'TOTALE ASL'!B68)</f>
        <v>28</v>
      </c>
      <c r="E68" s="1">
        <f>SUMIFS('Vitelli a carne bianca'!G:G,'Vitelli a carne bianca'!B:B,'TOTALE ASL'!B68)</f>
        <v>1</v>
      </c>
      <c r="F68" s="1">
        <f>SUMIFS('Vitelli altre tipologie'!K:K,'Vitelli altre tipologie'!B:B,'TOTALE ASL'!B68)</f>
        <v>64</v>
      </c>
      <c r="G68" s="1">
        <f>SUMIFS(Annutoli!K:K,Annutoli!B:B,'TOTALE ASL'!B68)</f>
        <v>0</v>
      </c>
      <c r="H68" s="1">
        <f>SUMIFS(Bovini!K:K,Bovini!B:B,'TOTALE ASL'!B68)</f>
        <v>88</v>
      </c>
      <c r="I68" s="1">
        <f>SUMIFS(Bufalini!K:K,Bufalini!B:B,B68)</f>
        <v>0</v>
      </c>
      <c r="J68" s="1">
        <f>SUMIFS('Polli da carne'!G:G,'Polli da carne'!B:B,B68)</f>
        <v>2</v>
      </c>
      <c r="K68" s="1">
        <f>SUMIFS(Ovaiole!G:G,Ovaiole!B:B,B68)</f>
        <v>1</v>
      </c>
      <c r="L68" s="1">
        <f>SUMIFS(Tacchini!G:G,Tacchini!B:B,B68)</f>
        <v>0</v>
      </c>
      <c r="M68" s="1">
        <f>SUMIFS(Ratiti!G:G,Ratiti!B:B,B68)</f>
        <v>1</v>
      </c>
      <c r="N68" s="1">
        <f>SUMIFS('Altri avicoli'!G:G,'Altri avicoli'!B:B,B68)</f>
        <v>1</v>
      </c>
      <c r="O68" s="1">
        <f>SUMIFS(Ovini!K:K,Ovini!B:B,B68)</f>
        <v>13</v>
      </c>
      <c r="P68" s="1">
        <f>SUMIFS(Caprini!K:K,Caprini!B:B,B68)</f>
        <v>11</v>
      </c>
      <c r="Q68" s="1">
        <f>SUMIFS(Equidi!G:G,Equidi!B:B,B68)</f>
        <v>1</v>
      </c>
      <c r="R68" s="1">
        <f>SUMIFS(Conigli!K:K,Conigli!B:B,B68)</f>
        <v>4</v>
      </c>
      <c r="S68" s="1">
        <f>SUMIFS(Lepri!K:K,Lepri!B:B,B68)</f>
        <v>0</v>
      </c>
      <c r="T68" s="1">
        <f>SUMIFS(Acquacoltura!G:G,Acquacoltura!B:B,B68)</f>
        <v>3</v>
      </c>
      <c r="U68" s="1">
        <f>SUMIFS('Altre specie'!G:G,'Altre specie'!B:B,B68)</f>
        <v>4</v>
      </c>
      <c r="V68" s="1">
        <f>SUMIFS('Animali da pelliccia'!D:D,'Animali da pelliccia'!B:B,B68)</f>
        <v>0</v>
      </c>
      <c r="W68" s="1">
        <f t="shared" si="2"/>
        <v>222</v>
      </c>
      <c r="X68" s="1">
        <f t="shared" si="3"/>
        <v>238</v>
      </c>
    </row>
    <row r="69" spans="1:24" x14ac:dyDescent="0.25">
      <c r="A69" s="62" t="s">
        <v>14</v>
      </c>
      <c r="B69" s="62" t="s">
        <v>241</v>
      </c>
      <c r="C69" s="1">
        <f>SUMIFS(Suino!M:M,Suino!B:B,'TOTALE ASL'!B69)</f>
        <v>8</v>
      </c>
      <c r="D69" s="1">
        <f>SUMIFS(Suino!L:L,Suino!B:B,'TOTALE ASL'!B69)</f>
        <v>15</v>
      </c>
      <c r="E69" s="1">
        <f>SUMIFS('Vitelli a carne bianca'!G:G,'Vitelli a carne bianca'!B:B,'TOTALE ASL'!B69)</f>
        <v>0</v>
      </c>
      <c r="F69" s="1">
        <f>SUMIFS('Vitelli altre tipologie'!K:K,'Vitelli altre tipologie'!B:B,'TOTALE ASL'!B69)</f>
        <v>44</v>
      </c>
      <c r="G69" s="1">
        <f>SUMIFS(Annutoli!K:K,Annutoli!B:B,'TOTALE ASL'!B69)</f>
        <v>0</v>
      </c>
      <c r="H69" s="1">
        <f>SUMIFS(Bovini!K:K,Bovini!B:B,'TOTALE ASL'!B69)</f>
        <v>71</v>
      </c>
      <c r="I69" s="1">
        <f>SUMIFS(Bufalini!K:K,Bufalini!B:B,B69)</f>
        <v>0</v>
      </c>
      <c r="J69" s="1">
        <f>SUMIFS('Polli da carne'!G:G,'Polli da carne'!B:B,B69)</f>
        <v>2</v>
      </c>
      <c r="K69" s="1">
        <f>SUMIFS(Ovaiole!G:G,Ovaiole!B:B,B69)</f>
        <v>1</v>
      </c>
      <c r="L69" s="1">
        <f>SUMIFS(Tacchini!G:G,Tacchini!B:B,B69)</f>
        <v>1</v>
      </c>
      <c r="M69" s="1">
        <f>SUMIFS(Ratiti!G:G,Ratiti!B:B,B69)</f>
        <v>0</v>
      </c>
      <c r="N69" s="1">
        <f>SUMIFS('Altri avicoli'!G:G,'Altri avicoli'!B:B,B69)</f>
        <v>2</v>
      </c>
      <c r="O69" s="1">
        <f>SUMIFS(Ovini!K:K,Ovini!B:B,B69)</f>
        <v>10</v>
      </c>
      <c r="P69" s="1">
        <f>SUMIFS(Caprini!K:K,Caprini!B:B,B69)</f>
        <v>9</v>
      </c>
      <c r="Q69" s="1">
        <f>SUMIFS(Equidi!G:G,Equidi!B:B,B69)</f>
        <v>1</v>
      </c>
      <c r="R69" s="1">
        <f>SUMIFS(Conigli!K:K,Conigli!B:B,B69)</f>
        <v>1</v>
      </c>
      <c r="S69" s="1">
        <f>SUMIFS(Lepri!K:K,Lepri!B:B,B69)</f>
        <v>0</v>
      </c>
      <c r="T69" s="1">
        <f>SUMIFS(Acquacoltura!G:G,Acquacoltura!B:B,B69)</f>
        <v>3</v>
      </c>
      <c r="U69" s="1">
        <f>SUMIFS('Altre specie'!G:G,'Altre specie'!B:B,B69)</f>
        <v>1</v>
      </c>
      <c r="V69" s="1">
        <f>SUMIFS('Animali da pelliccia'!D:D,'Animali da pelliccia'!B:B,B69)</f>
        <v>0</v>
      </c>
      <c r="W69" s="1">
        <f t="shared" si="2"/>
        <v>161</v>
      </c>
      <c r="X69" s="1">
        <f t="shared" si="3"/>
        <v>169</v>
      </c>
    </row>
    <row r="70" spans="1:24" x14ac:dyDescent="0.25">
      <c r="A70" s="62" t="s">
        <v>14</v>
      </c>
      <c r="B70" s="62" t="s">
        <v>242</v>
      </c>
      <c r="C70" s="1">
        <f>SUMIFS(Suino!M:M,Suino!B:B,'TOTALE ASL'!B70)</f>
        <v>15</v>
      </c>
      <c r="D70" s="1">
        <f>SUMIFS(Suino!L:L,Suino!B:B,'TOTALE ASL'!B70)</f>
        <v>27</v>
      </c>
      <c r="E70" s="1">
        <f>SUMIFS('Vitelli a carne bianca'!G:G,'Vitelli a carne bianca'!B:B,'TOTALE ASL'!B70)</f>
        <v>0</v>
      </c>
      <c r="F70" s="1">
        <f>SUMIFS('Vitelli altre tipologie'!K:K,'Vitelli altre tipologie'!B:B,'TOTALE ASL'!B70)</f>
        <v>46</v>
      </c>
      <c r="G70" s="1">
        <f>SUMIFS(Annutoli!K:K,Annutoli!B:B,'TOTALE ASL'!B70)</f>
        <v>1</v>
      </c>
      <c r="H70" s="1">
        <f>SUMIFS(Bovini!K:K,Bovini!B:B,'TOTALE ASL'!B70)</f>
        <v>65</v>
      </c>
      <c r="I70" s="1">
        <f>SUMIFS(Bufalini!K:K,Bufalini!B:B,B70)</f>
        <v>2</v>
      </c>
      <c r="J70" s="1">
        <f>SUMIFS('Polli da carne'!G:G,'Polli da carne'!B:B,B70)</f>
        <v>2</v>
      </c>
      <c r="K70" s="1">
        <f>SUMIFS(Ovaiole!G:G,Ovaiole!B:B,B70)</f>
        <v>1</v>
      </c>
      <c r="L70" s="1">
        <f>SUMIFS(Tacchini!G:G,Tacchini!B:B,B70)</f>
        <v>1</v>
      </c>
      <c r="M70" s="1">
        <f>SUMIFS(Ratiti!G:G,Ratiti!B:B,B70)</f>
        <v>0</v>
      </c>
      <c r="N70" s="1">
        <f>SUMIFS('Altri avicoli'!G:G,'Altri avicoli'!B:B,B70)</f>
        <v>2</v>
      </c>
      <c r="O70" s="1">
        <f>SUMIFS(Ovini!K:K,Ovini!B:B,B70)</f>
        <v>4</v>
      </c>
      <c r="P70" s="1">
        <f>SUMIFS(Caprini!K:K,Caprini!B:B,B70)</f>
        <v>3</v>
      </c>
      <c r="Q70" s="1">
        <f>SUMIFS(Equidi!G:G,Equidi!B:B,B70)</f>
        <v>1</v>
      </c>
      <c r="R70" s="1">
        <f>SUMIFS(Conigli!K:K,Conigli!B:B,B70)</f>
        <v>3</v>
      </c>
      <c r="S70" s="1">
        <f>SUMIFS(Lepri!K:K,Lepri!B:B,B70)</f>
        <v>1</v>
      </c>
      <c r="T70" s="1">
        <f>SUMIFS(Acquacoltura!G:G,Acquacoltura!B:B,B70)</f>
        <v>2</v>
      </c>
      <c r="U70" s="1">
        <f>SUMIFS('Altre specie'!G:G,'Altre specie'!B:B,B70)</f>
        <v>2</v>
      </c>
      <c r="V70" s="1">
        <f>SUMIFS('Animali da pelliccia'!D:D,'Animali da pelliccia'!B:B,B70)</f>
        <v>0</v>
      </c>
      <c r="W70" s="1">
        <f t="shared" si="2"/>
        <v>163</v>
      </c>
      <c r="X70" s="1">
        <f t="shared" si="3"/>
        <v>178</v>
      </c>
    </row>
    <row r="71" spans="1:24" x14ac:dyDescent="0.25">
      <c r="A71" s="62" t="s">
        <v>14</v>
      </c>
      <c r="B71" s="62" t="s">
        <v>243</v>
      </c>
      <c r="C71" s="1">
        <f>SUMIFS(Suino!M:M,Suino!B:B,'TOTALE ASL'!B71)</f>
        <v>3</v>
      </c>
      <c r="D71" s="1">
        <f>SUMIFS(Suino!L:L,Suino!B:B,'TOTALE ASL'!B71)</f>
        <v>6</v>
      </c>
      <c r="E71" s="1">
        <f>SUMIFS('Vitelli a carne bianca'!G:G,'Vitelli a carne bianca'!B:B,'TOTALE ASL'!B71)</f>
        <v>1</v>
      </c>
      <c r="F71" s="1">
        <f>SUMIFS('Vitelli altre tipologie'!K:K,'Vitelli altre tipologie'!B:B,'TOTALE ASL'!B71)</f>
        <v>7</v>
      </c>
      <c r="G71" s="1">
        <f>SUMIFS(Annutoli!K:K,Annutoli!B:B,'TOTALE ASL'!B71)</f>
        <v>0</v>
      </c>
      <c r="H71" s="1">
        <f>SUMIFS(Bovini!K:K,Bovini!B:B,'TOTALE ASL'!B71)</f>
        <v>10</v>
      </c>
      <c r="I71" s="1">
        <f>SUMIFS(Bufalini!K:K,Bufalini!B:B,B71)</f>
        <v>0</v>
      </c>
      <c r="J71" s="1">
        <f>SUMIFS('Polli da carne'!G:G,'Polli da carne'!B:B,B71)</f>
        <v>1</v>
      </c>
      <c r="K71" s="1">
        <f>SUMIFS(Ovaiole!G:G,Ovaiole!B:B,B71)</f>
        <v>1</v>
      </c>
      <c r="L71" s="1">
        <f>SUMIFS(Tacchini!G:G,Tacchini!B:B,B71)</f>
        <v>1</v>
      </c>
      <c r="M71" s="1">
        <f>SUMIFS(Ratiti!G:G,Ratiti!B:B,B71)</f>
        <v>0</v>
      </c>
      <c r="N71" s="1">
        <f>SUMIFS('Altri avicoli'!G:G,'Altri avicoli'!B:B,B71)</f>
        <v>1</v>
      </c>
      <c r="O71" s="1">
        <f>SUMIFS(Ovini!K:K,Ovini!B:B,B71)</f>
        <v>3</v>
      </c>
      <c r="P71" s="1">
        <f>SUMIFS(Caprini!K:K,Caprini!B:B,B71)</f>
        <v>6</v>
      </c>
      <c r="Q71" s="1">
        <f>SUMIFS(Equidi!G:G,Equidi!B:B,B71)</f>
        <v>0</v>
      </c>
      <c r="R71" s="1">
        <f>SUMIFS(Conigli!K:K,Conigli!B:B,B71)</f>
        <v>1</v>
      </c>
      <c r="S71" s="1">
        <f>SUMIFS(Lepri!K:K,Lepri!B:B,B71)</f>
        <v>0</v>
      </c>
      <c r="T71" s="1">
        <f>SUMIFS(Acquacoltura!G:G,Acquacoltura!B:B,B71)</f>
        <v>2</v>
      </c>
      <c r="U71" s="1">
        <f>SUMIFS('Altre specie'!G:G,'Altre specie'!B:B,B71)</f>
        <v>1</v>
      </c>
      <c r="V71" s="1">
        <f>SUMIFS('Animali da pelliccia'!D:D,'Animali da pelliccia'!B:B,B71)</f>
        <v>0</v>
      </c>
      <c r="W71" s="1">
        <f t="shared" si="2"/>
        <v>41</v>
      </c>
      <c r="X71" s="1">
        <f t="shared" si="3"/>
        <v>44</v>
      </c>
    </row>
    <row r="72" spans="1:24" x14ac:dyDescent="0.25">
      <c r="A72" s="62" t="s">
        <v>14</v>
      </c>
      <c r="B72" s="62" t="s">
        <v>244</v>
      </c>
      <c r="C72" s="1">
        <f>SUMIFS(Suino!M:M,Suino!B:B,'TOTALE ASL'!B72)</f>
        <v>3</v>
      </c>
      <c r="D72" s="1">
        <f>SUMIFS(Suino!L:L,Suino!B:B,'TOTALE ASL'!B72)</f>
        <v>7</v>
      </c>
      <c r="E72" s="1">
        <f>SUMIFS('Vitelli a carne bianca'!G:G,'Vitelli a carne bianca'!B:B,'TOTALE ASL'!B72)</f>
        <v>1</v>
      </c>
      <c r="F72" s="1">
        <f>SUMIFS('Vitelli altre tipologie'!K:K,'Vitelli altre tipologie'!B:B,'TOTALE ASL'!B72)</f>
        <v>9</v>
      </c>
      <c r="G72" s="1">
        <f>SUMIFS(Annutoli!K:K,Annutoli!B:B,'TOTALE ASL'!B72)</f>
        <v>0</v>
      </c>
      <c r="H72" s="1">
        <f>SUMIFS(Bovini!K:K,Bovini!B:B,'TOTALE ASL'!B72)</f>
        <v>17</v>
      </c>
      <c r="I72" s="1">
        <f>SUMIFS(Bufalini!K:K,Bufalini!B:B,B72)</f>
        <v>0</v>
      </c>
      <c r="J72" s="1">
        <f>SUMIFS('Polli da carne'!G:G,'Polli da carne'!B:B,B72)</f>
        <v>1</v>
      </c>
      <c r="K72" s="1">
        <f>SUMIFS(Ovaiole!G:G,Ovaiole!B:B,B72)</f>
        <v>1</v>
      </c>
      <c r="L72" s="1">
        <f>SUMIFS(Tacchini!G:G,Tacchini!B:B,B72)</f>
        <v>1</v>
      </c>
      <c r="M72" s="1">
        <f>SUMIFS(Ratiti!G:G,Ratiti!B:B,B72)</f>
        <v>1</v>
      </c>
      <c r="N72" s="1">
        <f>SUMIFS('Altri avicoli'!G:G,'Altri avicoli'!B:B,B72)</f>
        <v>1</v>
      </c>
      <c r="O72" s="1">
        <f>SUMIFS(Ovini!K:K,Ovini!B:B,B72)</f>
        <v>5</v>
      </c>
      <c r="P72" s="1">
        <f>SUMIFS(Caprini!K:K,Caprini!B:B,B72)</f>
        <v>6</v>
      </c>
      <c r="Q72" s="1">
        <f>SUMIFS(Equidi!G:G,Equidi!B:B,B72)</f>
        <v>0</v>
      </c>
      <c r="R72" s="1">
        <f>SUMIFS(Conigli!K:K,Conigli!B:B,B72)</f>
        <v>2</v>
      </c>
      <c r="S72" s="1">
        <f>SUMIFS(Lepri!K:K,Lepri!B:B,B72)</f>
        <v>0</v>
      </c>
      <c r="T72" s="1">
        <f>SUMIFS(Acquacoltura!G:G,Acquacoltura!B:B,B72)</f>
        <v>1</v>
      </c>
      <c r="U72" s="1">
        <f>SUMIFS('Altre specie'!G:G,'Altre specie'!B:B,B72)</f>
        <v>1</v>
      </c>
      <c r="V72" s="1">
        <f>SUMIFS('Animali da pelliccia'!D:D,'Animali da pelliccia'!B:B,B72)</f>
        <v>0</v>
      </c>
      <c r="W72" s="1">
        <f t="shared" si="2"/>
        <v>54</v>
      </c>
      <c r="X72" s="1">
        <f t="shared" si="3"/>
        <v>57</v>
      </c>
    </row>
    <row r="73" spans="1:24" x14ac:dyDescent="0.25">
      <c r="A73" s="62" t="s">
        <v>14</v>
      </c>
      <c r="B73" s="62" t="s">
        <v>245</v>
      </c>
      <c r="C73" s="1">
        <f>SUMIFS(Suino!M:M,Suino!B:B,'TOTALE ASL'!B73)</f>
        <v>4</v>
      </c>
      <c r="D73" s="1">
        <f>SUMIFS(Suino!L:L,Suino!B:B,'TOTALE ASL'!B73)</f>
        <v>8</v>
      </c>
      <c r="E73" s="1">
        <f>SUMIFS('Vitelli a carne bianca'!G:G,'Vitelli a carne bianca'!B:B,'TOTALE ASL'!B73)</f>
        <v>1</v>
      </c>
      <c r="F73" s="1">
        <f>SUMIFS('Vitelli altre tipologie'!K:K,'Vitelli altre tipologie'!B:B,'TOTALE ASL'!B73)</f>
        <v>14</v>
      </c>
      <c r="G73" s="1">
        <f>SUMIFS(Annutoli!K:K,Annutoli!B:B,'TOTALE ASL'!B73)</f>
        <v>1</v>
      </c>
      <c r="H73" s="1">
        <f>SUMIFS(Bovini!K:K,Bovini!B:B,'TOTALE ASL'!B73)</f>
        <v>15</v>
      </c>
      <c r="I73" s="1">
        <f>SUMIFS(Bufalini!K:K,Bufalini!B:B,B73)</f>
        <v>2</v>
      </c>
      <c r="J73" s="1">
        <f>SUMIFS('Polli da carne'!G:G,'Polli da carne'!B:B,B73)</f>
        <v>1</v>
      </c>
      <c r="K73" s="1">
        <f>SUMIFS(Ovaiole!G:G,Ovaiole!B:B,B73)</f>
        <v>1</v>
      </c>
      <c r="L73" s="1">
        <f>SUMIFS(Tacchini!G:G,Tacchini!B:B,B73)</f>
        <v>1</v>
      </c>
      <c r="M73" s="1">
        <f>SUMIFS(Ratiti!G:G,Ratiti!B:B,B73)</f>
        <v>0</v>
      </c>
      <c r="N73" s="1">
        <f>SUMIFS('Altri avicoli'!G:G,'Altri avicoli'!B:B,B73)</f>
        <v>2</v>
      </c>
      <c r="O73" s="1">
        <f>SUMIFS(Ovini!K:K,Ovini!B:B,B73)</f>
        <v>2</v>
      </c>
      <c r="P73" s="1">
        <f>SUMIFS(Caprini!K:K,Caprini!B:B,B73)</f>
        <v>4</v>
      </c>
      <c r="Q73" s="1">
        <f>SUMIFS(Equidi!G:G,Equidi!B:B,B73)</f>
        <v>0</v>
      </c>
      <c r="R73" s="1">
        <f>SUMIFS(Conigli!K:K,Conigli!B:B,B73)</f>
        <v>2</v>
      </c>
      <c r="S73" s="1">
        <f>SUMIFS(Lepri!K:K,Lepri!B:B,B73)</f>
        <v>2</v>
      </c>
      <c r="T73" s="1">
        <f>SUMIFS(Acquacoltura!G:G,Acquacoltura!B:B,B73)</f>
        <v>1</v>
      </c>
      <c r="U73" s="1">
        <f>SUMIFS('Altre specie'!G:G,'Altre specie'!B:B,B73)</f>
        <v>1</v>
      </c>
      <c r="V73" s="1">
        <f>SUMIFS('Animali da pelliccia'!D:D,'Animali da pelliccia'!B:B,B73)</f>
        <v>0</v>
      </c>
      <c r="W73" s="1">
        <f t="shared" si="2"/>
        <v>58</v>
      </c>
      <c r="X73" s="1">
        <f t="shared" si="3"/>
        <v>62</v>
      </c>
    </row>
    <row r="74" spans="1:24" x14ac:dyDescent="0.25">
      <c r="A74" s="62" t="s">
        <v>14</v>
      </c>
      <c r="B74" s="62" t="s">
        <v>246</v>
      </c>
      <c r="C74" s="1">
        <f>SUMIFS(Suino!M:M,Suino!B:B,'TOTALE ASL'!B74)</f>
        <v>1</v>
      </c>
      <c r="D74" s="1">
        <f>SUMIFS(Suino!L:L,Suino!B:B,'TOTALE ASL'!B74)</f>
        <v>3</v>
      </c>
      <c r="E74" s="1">
        <f>SUMIFS('Vitelli a carne bianca'!G:G,'Vitelli a carne bianca'!B:B,'TOTALE ASL'!B74)</f>
        <v>1</v>
      </c>
      <c r="F74" s="1">
        <f>SUMIFS('Vitelli altre tipologie'!K:K,'Vitelli altre tipologie'!B:B,'TOTALE ASL'!B74)</f>
        <v>3</v>
      </c>
      <c r="G74" s="1">
        <f>SUMIFS(Annutoli!K:K,Annutoli!B:B,'TOTALE ASL'!B74)</f>
        <v>0</v>
      </c>
      <c r="H74" s="1">
        <f>SUMIFS(Bovini!K:K,Bovini!B:B,'TOTALE ASL'!B74)</f>
        <v>7</v>
      </c>
      <c r="I74" s="1">
        <f>SUMIFS(Bufalini!K:K,Bufalini!B:B,B74)</f>
        <v>1</v>
      </c>
      <c r="J74" s="1">
        <f>SUMIFS('Polli da carne'!G:G,'Polli da carne'!B:B,B74)</f>
        <v>0</v>
      </c>
      <c r="K74" s="1">
        <f>SUMIFS(Ovaiole!G:G,Ovaiole!B:B,B74)</f>
        <v>0</v>
      </c>
      <c r="L74" s="1">
        <f>SUMIFS(Tacchini!G:G,Tacchini!B:B,B74)</f>
        <v>0</v>
      </c>
      <c r="M74" s="1">
        <f>SUMIFS(Ratiti!G:G,Ratiti!B:B,B74)</f>
        <v>0</v>
      </c>
      <c r="N74" s="1">
        <f>SUMIFS('Altri avicoli'!G:G,'Altri avicoli'!B:B,B74)</f>
        <v>0</v>
      </c>
      <c r="O74" s="1">
        <f>SUMIFS(Ovini!K:K,Ovini!B:B,B74)</f>
        <v>6</v>
      </c>
      <c r="P74" s="1">
        <f>SUMIFS(Caprini!K:K,Caprini!B:B,B74)</f>
        <v>10</v>
      </c>
      <c r="Q74" s="1">
        <f>SUMIFS(Equidi!G:G,Equidi!B:B,B74)</f>
        <v>1</v>
      </c>
      <c r="R74" s="1">
        <f>SUMIFS(Conigli!K:K,Conigli!B:B,B74)</f>
        <v>2</v>
      </c>
      <c r="S74" s="1">
        <f>SUMIFS(Lepri!K:K,Lepri!B:B,B74)</f>
        <v>1</v>
      </c>
      <c r="T74" s="1">
        <f>SUMIFS(Acquacoltura!G:G,Acquacoltura!B:B,B74)</f>
        <v>2</v>
      </c>
      <c r="U74" s="1">
        <f>SUMIFS('Altre specie'!G:G,'Altre specie'!B:B,B74)</f>
        <v>2</v>
      </c>
      <c r="V74" s="1">
        <f>SUMIFS('Animali da pelliccia'!D:D,'Animali da pelliccia'!B:B,B74)</f>
        <v>0</v>
      </c>
      <c r="W74" s="1">
        <f t="shared" si="2"/>
        <v>39</v>
      </c>
      <c r="X74" s="1">
        <f t="shared" si="3"/>
        <v>40</v>
      </c>
    </row>
    <row r="75" spans="1:24" x14ac:dyDescent="0.25">
      <c r="A75" s="62" t="s">
        <v>14</v>
      </c>
      <c r="B75" s="62" t="s">
        <v>247</v>
      </c>
      <c r="C75" s="1">
        <f>SUMIFS(Suino!M:M,Suino!B:B,'TOTALE ASL'!B75)</f>
        <v>137</v>
      </c>
      <c r="D75" s="1">
        <f>SUMIFS(Suino!L:L,Suino!B:B,'TOTALE ASL'!B75)</f>
        <v>241</v>
      </c>
      <c r="E75" s="1">
        <f>SUMIFS('Vitelli a carne bianca'!G:G,'Vitelli a carne bianca'!B:B,'TOTALE ASL'!B75)</f>
        <v>22</v>
      </c>
      <c r="F75" s="1">
        <f>SUMIFS('Vitelli altre tipologie'!K:K,'Vitelli altre tipologie'!B:B,'TOTALE ASL'!B75)</f>
        <v>217</v>
      </c>
      <c r="G75" s="1">
        <f>SUMIFS(Annutoli!K:K,Annutoli!B:B,'TOTALE ASL'!B75)</f>
        <v>1</v>
      </c>
      <c r="H75" s="1">
        <f>SUMIFS(Bovini!K:K,Bovini!B:B,'TOTALE ASL'!B75)</f>
        <v>289</v>
      </c>
      <c r="I75" s="1">
        <f>SUMIFS(Bufalini!K:K,Bufalini!B:B,B75)</f>
        <v>1</v>
      </c>
      <c r="J75" s="1">
        <f>SUMIFS('Polli da carne'!G:G,'Polli da carne'!B:B,B75)</f>
        <v>16</v>
      </c>
      <c r="K75" s="1">
        <f>SUMIFS(Ovaiole!G:G,Ovaiole!B:B,B75)</f>
        <v>5</v>
      </c>
      <c r="L75" s="1">
        <f>SUMIFS(Tacchini!G:G,Tacchini!B:B,B75)</f>
        <v>1</v>
      </c>
      <c r="M75" s="1">
        <f>SUMIFS(Ratiti!G:G,Ratiti!B:B,B75)</f>
        <v>0</v>
      </c>
      <c r="N75" s="1">
        <f>SUMIFS('Altri avicoli'!G:G,'Altri avicoli'!B:B,B75)</f>
        <v>7</v>
      </c>
      <c r="O75" s="1">
        <f>SUMIFS(Ovini!K:K,Ovini!B:B,B75)</f>
        <v>21</v>
      </c>
      <c r="P75" s="1">
        <f>SUMIFS(Caprini!K:K,Caprini!B:B,B75)</f>
        <v>15</v>
      </c>
      <c r="Q75" s="1">
        <f>SUMIFS(Equidi!G:G,Equidi!B:B,B75)</f>
        <v>1</v>
      </c>
      <c r="R75" s="1">
        <f>SUMIFS(Conigli!K:K,Conigli!B:B,B75)</f>
        <v>13</v>
      </c>
      <c r="S75" s="1">
        <f>SUMIFS(Lepri!K:K,Lepri!B:B,B75)</f>
        <v>2</v>
      </c>
      <c r="T75" s="1">
        <f>SUMIFS(Acquacoltura!G:G,Acquacoltura!B:B,B75)</f>
        <v>4</v>
      </c>
      <c r="U75" s="1">
        <f>SUMIFS('Altre specie'!G:G,'Altre specie'!B:B,B75)</f>
        <v>2</v>
      </c>
      <c r="V75" s="1">
        <f>SUMIFS('Animali da pelliccia'!D:D,'Animali da pelliccia'!B:B,B75)</f>
        <v>0</v>
      </c>
      <c r="W75" s="1">
        <f t="shared" si="2"/>
        <v>858</v>
      </c>
      <c r="X75" s="1">
        <f t="shared" si="3"/>
        <v>995</v>
      </c>
    </row>
    <row r="76" spans="1:24" x14ac:dyDescent="0.25">
      <c r="A76" s="62" t="s">
        <v>14</v>
      </c>
      <c r="B76" s="62" t="s">
        <v>248</v>
      </c>
      <c r="C76" s="1">
        <f>SUMIFS(Suino!M:M,Suino!B:B,'TOTALE ASL'!B76)</f>
        <v>10</v>
      </c>
      <c r="D76" s="1">
        <f>SUMIFS(Suino!L:L,Suino!B:B,'TOTALE ASL'!B76)</f>
        <v>18</v>
      </c>
      <c r="E76" s="1">
        <f>SUMIFS('Vitelli a carne bianca'!G:G,'Vitelli a carne bianca'!B:B,'TOTALE ASL'!B76)</f>
        <v>0</v>
      </c>
      <c r="F76" s="1">
        <f>SUMIFS('Vitelli altre tipologie'!K:K,'Vitelli altre tipologie'!B:B,'TOTALE ASL'!B76)</f>
        <v>22</v>
      </c>
      <c r="G76" s="1">
        <f>SUMIFS(Annutoli!K:K,Annutoli!B:B,'TOTALE ASL'!B76)</f>
        <v>0</v>
      </c>
      <c r="H76" s="1">
        <f>SUMIFS(Bovini!K:K,Bovini!B:B,'TOTALE ASL'!B76)</f>
        <v>37</v>
      </c>
      <c r="I76" s="1">
        <f>SUMIFS(Bufalini!K:K,Bufalini!B:B,B76)</f>
        <v>0</v>
      </c>
      <c r="J76" s="1">
        <f>SUMIFS('Polli da carne'!G:G,'Polli da carne'!B:B,B76)</f>
        <v>5</v>
      </c>
      <c r="K76" s="1">
        <f>SUMIFS(Ovaiole!G:G,Ovaiole!B:B,B76)</f>
        <v>2</v>
      </c>
      <c r="L76" s="1">
        <f>SUMIFS(Tacchini!G:G,Tacchini!B:B,B76)</f>
        <v>0</v>
      </c>
      <c r="M76" s="1">
        <f>SUMIFS(Ratiti!G:G,Ratiti!B:B,B76)</f>
        <v>1</v>
      </c>
      <c r="N76" s="1">
        <f>SUMIFS('Altri avicoli'!G:G,'Altri avicoli'!B:B,B76)</f>
        <v>3</v>
      </c>
      <c r="O76" s="1">
        <f>SUMIFS(Ovini!K:K,Ovini!B:B,B76)</f>
        <v>3</v>
      </c>
      <c r="P76" s="1">
        <f>SUMIFS(Caprini!K:K,Caprini!B:B,B76)</f>
        <v>3</v>
      </c>
      <c r="Q76" s="1">
        <f>SUMIFS(Equidi!G:G,Equidi!B:B,B76)</f>
        <v>1</v>
      </c>
      <c r="R76" s="1">
        <f>SUMIFS(Conigli!K:K,Conigli!B:B,B76)</f>
        <v>2</v>
      </c>
      <c r="S76" s="1">
        <f>SUMIFS(Lepri!K:K,Lepri!B:B,B76)</f>
        <v>0</v>
      </c>
      <c r="T76" s="1">
        <f>SUMIFS(Acquacoltura!G:G,Acquacoltura!B:B,B76)</f>
        <v>1</v>
      </c>
      <c r="U76" s="1">
        <f>SUMIFS('Altre specie'!G:G,'Altre specie'!B:B,B76)</f>
        <v>0</v>
      </c>
      <c r="V76" s="1">
        <f>SUMIFS('Animali da pelliccia'!D:D,'Animali da pelliccia'!B:B,B76)</f>
        <v>0</v>
      </c>
      <c r="W76" s="1">
        <f t="shared" si="2"/>
        <v>98</v>
      </c>
      <c r="X76" s="1">
        <f t="shared" si="3"/>
        <v>108</v>
      </c>
    </row>
    <row r="77" spans="1:24" x14ac:dyDescent="0.25">
      <c r="A77" s="62" t="s">
        <v>14</v>
      </c>
      <c r="B77" s="62" t="s">
        <v>249</v>
      </c>
      <c r="C77" s="1">
        <f>SUMIFS(Suino!M:M,Suino!B:B,'TOTALE ASL'!B77)</f>
        <v>6</v>
      </c>
      <c r="D77" s="1">
        <f>SUMIFS(Suino!L:L,Suino!B:B,'TOTALE ASL'!B77)</f>
        <v>11</v>
      </c>
      <c r="E77" s="1">
        <f>SUMIFS('Vitelli a carne bianca'!G:G,'Vitelli a carne bianca'!B:B,'TOTALE ASL'!B77)</f>
        <v>0</v>
      </c>
      <c r="F77" s="1">
        <f>SUMIFS('Vitelli altre tipologie'!K:K,'Vitelli altre tipologie'!B:B,'TOTALE ASL'!B77)</f>
        <v>22</v>
      </c>
      <c r="G77" s="1">
        <f>SUMIFS(Annutoli!K:K,Annutoli!B:B,'TOTALE ASL'!B77)</f>
        <v>0</v>
      </c>
      <c r="H77" s="1">
        <f>SUMIFS(Bovini!K:K,Bovini!B:B,'TOTALE ASL'!B77)</f>
        <v>32</v>
      </c>
      <c r="I77" s="1">
        <f>SUMIFS(Bufalini!K:K,Bufalini!B:B,B77)</f>
        <v>0</v>
      </c>
      <c r="J77" s="1">
        <f>SUMIFS('Polli da carne'!G:G,'Polli da carne'!B:B,B77)</f>
        <v>2</v>
      </c>
      <c r="K77" s="1">
        <f>SUMIFS(Ovaiole!G:G,Ovaiole!B:B,B77)</f>
        <v>3</v>
      </c>
      <c r="L77" s="1">
        <f>SUMIFS(Tacchini!G:G,Tacchini!B:B,B77)</f>
        <v>0</v>
      </c>
      <c r="M77" s="1">
        <f>SUMIFS(Ratiti!G:G,Ratiti!B:B,B77)</f>
        <v>0</v>
      </c>
      <c r="N77" s="1">
        <f>SUMIFS('Altri avicoli'!G:G,'Altri avicoli'!B:B,B77)</f>
        <v>2</v>
      </c>
      <c r="O77" s="1">
        <f>SUMIFS(Ovini!K:K,Ovini!B:B,B77)</f>
        <v>2</v>
      </c>
      <c r="P77" s="1">
        <f>SUMIFS(Caprini!K:K,Caprini!B:B,B77)</f>
        <v>4</v>
      </c>
      <c r="Q77" s="1">
        <f>SUMIFS(Equidi!G:G,Equidi!B:B,B77)</f>
        <v>1</v>
      </c>
      <c r="R77" s="1">
        <f>SUMIFS(Conigli!K:K,Conigli!B:B,B77)</f>
        <v>1</v>
      </c>
      <c r="S77" s="1">
        <f>SUMIFS(Lepri!K:K,Lepri!B:B,B77)</f>
        <v>2</v>
      </c>
      <c r="T77" s="1">
        <f>SUMIFS(Acquacoltura!G:G,Acquacoltura!B:B,B77)</f>
        <v>1</v>
      </c>
      <c r="U77" s="1">
        <f>SUMIFS('Altre specie'!G:G,'Altre specie'!B:B,B77)</f>
        <v>1</v>
      </c>
      <c r="V77" s="1">
        <f>SUMIFS('Animali da pelliccia'!D:D,'Animali da pelliccia'!B:B,B77)</f>
        <v>0</v>
      </c>
      <c r="W77" s="1">
        <f t="shared" si="2"/>
        <v>84</v>
      </c>
      <c r="X77" s="1">
        <f t="shared" si="3"/>
        <v>90</v>
      </c>
    </row>
    <row r="78" spans="1:24" x14ac:dyDescent="0.25">
      <c r="A78" s="62" t="s">
        <v>14</v>
      </c>
      <c r="B78" s="62" t="s">
        <v>250</v>
      </c>
      <c r="C78" s="1">
        <f>SUMIFS(Suino!M:M,Suino!B:B,'TOTALE ASL'!B78)</f>
        <v>7</v>
      </c>
      <c r="D78" s="1">
        <f>SUMIFS(Suino!L:L,Suino!B:B,'TOTALE ASL'!B78)</f>
        <v>12</v>
      </c>
      <c r="E78" s="1">
        <f>SUMIFS('Vitelli a carne bianca'!G:G,'Vitelli a carne bianca'!B:B,'TOTALE ASL'!B78)</f>
        <v>0</v>
      </c>
      <c r="F78" s="1">
        <f>SUMIFS('Vitelli altre tipologie'!K:K,'Vitelli altre tipologie'!B:B,'TOTALE ASL'!B78)</f>
        <v>18</v>
      </c>
      <c r="G78" s="1">
        <f>SUMIFS(Annutoli!K:K,Annutoli!B:B,'TOTALE ASL'!B78)</f>
        <v>0</v>
      </c>
      <c r="H78" s="1">
        <f>SUMIFS(Bovini!K:K,Bovini!B:B,'TOTALE ASL'!B78)</f>
        <v>28</v>
      </c>
      <c r="I78" s="1">
        <f>SUMIFS(Bufalini!K:K,Bufalini!B:B,B78)</f>
        <v>1</v>
      </c>
      <c r="J78" s="1">
        <f>SUMIFS('Polli da carne'!G:G,'Polli da carne'!B:B,B78)</f>
        <v>1</v>
      </c>
      <c r="K78" s="1">
        <f>SUMIFS(Ovaiole!G:G,Ovaiole!B:B,B78)</f>
        <v>2</v>
      </c>
      <c r="L78" s="1">
        <f>SUMIFS(Tacchini!G:G,Tacchini!B:B,B78)</f>
        <v>1</v>
      </c>
      <c r="M78" s="1">
        <f>SUMIFS(Ratiti!G:G,Ratiti!B:B,B78)</f>
        <v>0</v>
      </c>
      <c r="N78" s="1">
        <f>SUMIFS('Altri avicoli'!G:G,'Altri avicoli'!B:B,B78)</f>
        <v>1</v>
      </c>
      <c r="O78" s="1">
        <f>SUMIFS(Ovini!K:K,Ovini!B:B,B78)</f>
        <v>4</v>
      </c>
      <c r="P78" s="1">
        <f>SUMIFS(Caprini!K:K,Caprini!B:B,B78)</f>
        <v>7</v>
      </c>
      <c r="Q78" s="1">
        <f>SUMIFS(Equidi!G:G,Equidi!B:B,B78)</f>
        <v>1</v>
      </c>
      <c r="R78" s="1">
        <f>SUMIFS(Conigli!K:K,Conigli!B:B,B78)</f>
        <v>2</v>
      </c>
      <c r="S78" s="1">
        <f>SUMIFS(Lepri!K:K,Lepri!B:B,B78)</f>
        <v>1</v>
      </c>
      <c r="T78" s="1">
        <f>SUMIFS(Acquacoltura!G:G,Acquacoltura!B:B,B78)</f>
        <v>1</v>
      </c>
      <c r="U78" s="1">
        <f>SUMIFS('Altre specie'!G:G,'Altre specie'!B:B,B78)</f>
        <v>3</v>
      </c>
      <c r="V78" s="1">
        <f>SUMIFS('Animali da pelliccia'!D:D,'Animali da pelliccia'!B:B,B78)</f>
        <v>0</v>
      </c>
      <c r="W78" s="1">
        <f t="shared" si="2"/>
        <v>83</v>
      </c>
      <c r="X78" s="1">
        <f t="shared" si="3"/>
        <v>90</v>
      </c>
    </row>
    <row r="79" spans="1:24" x14ac:dyDescent="0.25">
      <c r="A79" s="62" t="s">
        <v>15</v>
      </c>
      <c r="B79" s="62" t="s">
        <v>251</v>
      </c>
      <c r="C79" s="1">
        <f>SUMIFS(Suino!M:M,Suino!B:B,'TOTALE ASL'!B79)</f>
        <v>2</v>
      </c>
      <c r="D79" s="1">
        <f>SUMIFS(Suino!L:L,Suino!B:B,'TOTALE ASL'!B79)</f>
        <v>4</v>
      </c>
      <c r="E79" s="1">
        <f>SUMIFS('Vitelli a carne bianca'!G:G,'Vitelli a carne bianca'!B:B,'TOTALE ASL'!B79)</f>
        <v>0</v>
      </c>
      <c r="F79" s="1">
        <f>SUMIFS('Vitelli altre tipologie'!K:K,'Vitelli altre tipologie'!B:B,'TOTALE ASL'!B79)</f>
        <v>4</v>
      </c>
      <c r="G79" s="1">
        <f>SUMIFS(Annutoli!K:K,Annutoli!B:B,'TOTALE ASL'!B79)</f>
        <v>0</v>
      </c>
      <c r="H79" s="1">
        <f>SUMIFS(Bovini!K:K,Bovini!B:B,'TOTALE ASL'!B79)</f>
        <v>6</v>
      </c>
      <c r="I79" s="1">
        <f>SUMIFS(Bufalini!K:K,Bufalini!B:B,B79)</f>
        <v>1</v>
      </c>
      <c r="J79" s="1">
        <f>SUMIFS('Polli da carne'!G:G,'Polli da carne'!B:B,B79)</f>
        <v>0</v>
      </c>
      <c r="K79" s="1">
        <f>SUMIFS(Ovaiole!G:G,Ovaiole!B:B,B79)</f>
        <v>1</v>
      </c>
      <c r="L79" s="1">
        <f>SUMIFS(Tacchini!G:G,Tacchini!B:B,B79)</f>
        <v>0</v>
      </c>
      <c r="M79" s="1">
        <f>SUMIFS(Ratiti!G:G,Ratiti!B:B,B79)</f>
        <v>0</v>
      </c>
      <c r="N79" s="1">
        <f>SUMIFS('Altri avicoli'!G:G,'Altri avicoli'!B:B,B79)</f>
        <v>1</v>
      </c>
      <c r="O79" s="1">
        <f>SUMIFS(Ovini!K:K,Ovini!B:B,B79)</f>
        <v>10</v>
      </c>
      <c r="P79" s="1">
        <f>SUMIFS(Caprini!K:K,Caprini!B:B,B79)</f>
        <v>8</v>
      </c>
      <c r="Q79" s="1">
        <f>SUMIFS(Equidi!G:G,Equidi!B:B,B79)</f>
        <v>1</v>
      </c>
      <c r="R79" s="1">
        <f>SUMIFS(Conigli!K:K,Conigli!B:B,B79)</f>
        <v>2</v>
      </c>
      <c r="S79" s="1">
        <f>SUMIFS(Lepri!K:K,Lepri!B:B,B79)</f>
        <v>1</v>
      </c>
      <c r="T79" s="1">
        <f>SUMIFS(Acquacoltura!G:G,Acquacoltura!B:B,B79)</f>
        <v>1</v>
      </c>
      <c r="U79" s="1">
        <f>SUMIFS('Altre specie'!G:G,'Altre specie'!B:B,B79)</f>
        <v>2</v>
      </c>
      <c r="V79" s="1">
        <f>SUMIFS('Animali da pelliccia'!D:D,'Animali da pelliccia'!B:B,B79)</f>
        <v>0</v>
      </c>
      <c r="W79" s="1">
        <f t="shared" si="2"/>
        <v>42</v>
      </c>
      <c r="X79" s="1">
        <f t="shared" si="3"/>
        <v>44</v>
      </c>
    </row>
    <row r="80" spans="1:24" x14ac:dyDescent="0.25">
      <c r="A80" s="62" t="s">
        <v>15</v>
      </c>
      <c r="B80" s="62" t="s">
        <v>252</v>
      </c>
      <c r="C80" s="1">
        <f>SUMIFS(Suino!M:M,Suino!B:B,'TOTALE ASL'!B80)</f>
        <v>7</v>
      </c>
      <c r="D80" s="1">
        <f>SUMIFS(Suino!L:L,Suino!B:B,'TOTALE ASL'!B80)</f>
        <v>13</v>
      </c>
      <c r="E80" s="1">
        <f>SUMIFS('Vitelli a carne bianca'!G:G,'Vitelli a carne bianca'!B:B,'TOTALE ASL'!B80)</f>
        <v>0</v>
      </c>
      <c r="F80" s="1">
        <f>SUMIFS('Vitelli altre tipologie'!K:K,'Vitelli altre tipologie'!B:B,'TOTALE ASL'!B80)</f>
        <v>36</v>
      </c>
      <c r="G80" s="1">
        <f>SUMIFS(Annutoli!K:K,Annutoli!B:B,'TOTALE ASL'!B80)</f>
        <v>1</v>
      </c>
      <c r="H80" s="1">
        <f>SUMIFS(Bovini!K:K,Bovini!B:B,'TOTALE ASL'!B80)</f>
        <v>51</v>
      </c>
      <c r="I80" s="1">
        <f>SUMIFS(Bufalini!K:K,Bufalini!B:B,B80)</f>
        <v>1</v>
      </c>
      <c r="J80" s="1">
        <f>SUMIFS('Polli da carne'!G:G,'Polli da carne'!B:B,B80)</f>
        <v>0</v>
      </c>
      <c r="K80" s="1">
        <f>SUMIFS(Ovaiole!G:G,Ovaiole!B:B,B80)</f>
        <v>1</v>
      </c>
      <c r="L80" s="1">
        <f>SUMIFS(Tacchini!G:G,Tacchini!B:B,B80)</f>
        <v>0</v>
      </c>
      <c r="M80" s="1">
        <f>SUMIFS(Ratiti!G:G,Ratiti!B:B,B80)</f>
        <v>1</v>
      </c>
      <c r="N80" s="1">
        <f>SUMIFS('Altri avicoli'!G:G,'Altri avicoli'!B:B,B80)</f>
        <v>1</v>
      </c>
      <c r="O80" s="1">
        <f>SUMIFS(Ovini!K:K,Ovini!B:B,B80)</f>
        <v>15</v>
      </c>
      <c r="P80" s="1">
        <f>SUMIFS(Caprini!K:K,Caprini!B:B,B80)</f>
        <v>9</v>
      </c>
      <c r="Q80" s="1">
        <f>SUMIFS(Equidi!G:G,Equidi!B:B,B80)</f>
        <v>4</v>
      </c>
      <c r="R80" s="1">
        <f>SUMIFS(Conigli!K:K,Conigli!B:B,B80)</f>
        <v>1</v>
      </c>
      <c r="S80" s="1">
        <f>SUMIFS(Lepri!K:K,Lepri!B:B,B80)</f>
        <v>0</v>
      </c>
      <c r="T80" s="1">
        <f>SUMIFS(Acquacoltura!G:G,Acquacoltura!B:B,B80)</f>
        <v>1</v>
      </c>
      <c r="U80" s="1">
        <f>SUMIFS('Altre specie'!G:G,'Altre specie'!B:B,B80)</f>
        <v>1</v>
      </c>
      <c r="V80" s="1">
        <f>SUMIFS('Animali da pelliccia'!D:D,'Animali da pelliccia'!B:B,B80)</f>
        <v>0</v>
      </c>
      <c r="W80" s="1">
        <f t="shared" si="2"/>
        <v>136</v>
      </c>
      <c r="X80" s="1">
        <f t="shared" si="3"/>
        <v>143</v>
      </c>
    </row>
    <row r="81" spans="1:24" x14ac:dyDescent="0.25">
      <c r="A81" s="62" t="s">
        <v>15</v>
      </c>
      <c r="B81" s="62" t="s">
        <v>253</v>
      </c>
      <c r="C81" s="1">
        <f>SUMIFS(Suino!M:M,Suino!B:B,'TOTALE ASL'!B81)</f>
        <v>1</v>
      </c>
      <c r="D81" s="1">
        <f>SUMIFS(Suino!L:L,Suino!B:B,'TOTALE ASL'!B81)</f>
        <v>3</v>
      </c>
      <c r="E81" s="1">
        <f>SUMIFS('Vitelli a carne bianca'!G:G,'Vitelli a carne bianca'!B:B,'TOTALE ASL'!B81)</f>
        <v>0</v>
      </c>
      <c r="F81" s="1">
        <f>SUMIFS('Vitelli altre tipologie'!K:K,'Vitelli altre tipologie'!B:B,'TOTALE ASL'!B81)</f>
        <v>3</v>
      </c>
      <c r="G81" s="1">
        <f>SUMIFS(Annutoli!K:K,Annutoli!B:B,'TOTALE ASL'!B81)</f>
        <v>1</v>
      </c>
      <c r="H81" s="1">
        <f>SUMIFS(Bovini!K:K,Bovini!B:B,'TOTALE ASL'!B81)</f>
        <v>3</v>
      </c>
      <c r="I81" s="1">
        <f>SUMIFS(Bufalini!K:K,Bufalini!B:B,B81)</f>
        <v>1</v>
      </c>
      <c r="J81" s="1">
        <f>SUMIFS('Polli da carne'!G:G,'Polli da carne'!B:B,B81)</f>
        <v>0</v>
      </c>
      <c r="K81" s="1">
        <f>SUMIFS(Ovaiole!G:G,Ovaiole!B:B,B81)</f>
        <v>2</v>
      </c>
      <c r="L81" s="1">
        <f>SUMIFS(Tacchini!G:G,Tacchini!B:B,B81)</f>
        <v>0</v>
      </c>
      <c r="M81" s="1">
        <f>SUMIFS(Ratiti!G:G,Ratiti!B:B,B81)</f>
        <v>0</v>
      </c>
      <c r="N81" s="1">
        <f>SUMIFS('Altri avicoli'!G:G,'Altri avicoli'!B:B,B81)</f>
        <v>1</v>
      </c>
      <c r="O81" s="1">
        <f>SUMIFS(Ovini!K:K,Ovini!B:B,B81)</f>
        <v>7</v>
      </c>
      <c r="P81" s="1">
        <f>SUMIFS(Caprini!K:K,Caprini!B:B,B81)</f>
        <v>2</v>
      </c>
      <c r="Q81" s="1">
        <f>SUMIFS(Equidi!G:G,Equidi!B:B,B81)</f>
        <v>1</v>
      </c>
      <c r="R81" s="1">
        <f>SUMIFS(Conigli!K:K,Conigli!B:B,B81)</f>
        <v>0</v>
      </c>
      <c r="S81" s="1">
        <f>SUMIFS(Lepri!K:K,Lepri!B:B,B81)</f>
        <v>0</v>
      </c>
      <c r="T81" s="1">
        <f>SUMIFS(Acquacoltura!G:G,Acquacoltura!B:B,B81)</f>
        <v>0</v>
      </c>
      <c r="U81" s="1">
        <f>SUMIFS('Altre specie'!G:G,'Altre specie'!B:B,B81)</f>
        <v>0</v>
      </c>
      <c r="V81" s="1">
        <f>SUMIFS('Animali da pelliccia'!D:D,'Animali da pelliccia'!B:B,B81)</f>
        <v>0</v>
      </c>
      <c r="W81" s="1">
        <f t="shared" si="2"/>
        <v>24</v>
      </c>
      <c r="X81" s="1">
        <f t="shared" si="3"/>
        <v>25</v>
      </c>
    </row>
    <row r="82" spans="1:24" x14ac:dyDescent="0.25">
      <c r="A82" s="62" t="s">
        <v>15</v>
      </c>
      <c r="B82" s="62" t="s">
        <v>254</v>
      </c>
      <c r="C82" s="1">
        <f>SUMIFS(Suino!M:M,Suino!B:B,'TOTALE ASL'!B82)</f>
        <v>9</v>
      </c>
      <c r="D82" s="1">
        <f>SUMIFS(Suino!L:L,Suino!B:B,'TOTALE ASL'!B82)</f>
        <v>17</v>
      </c>
      <c r="E82" s="1">
        <f>SUMIFS('Vitelli a carne bianca'!G:G,'Vitelli a carne bianca'!B:B,'TOTALE ASL'!B82)</f>
        <v>0</v>
      </c>
      <c r="F82" s="1">
        <f>SUMIFS('Vitelli altre tipologie'!K:K,'Vitelli altre tipologie'!B:B,'TOTALE ASL'!B82)</f>
        <v>54</v>
      </c>
      <c r="G82" s="1">
        <f>SUMIFS(Annutoli!K:K,Annutoli!B:B,'TOTALE ASL'!B82)</f>
        <v>2</v>
      </c>
      <c r="H82" s="1">
        <f>SUMIFS(Bovini!K:K,Bovini!B:B,'TOTALE ASL'!B82)</f>
        <v>78</v>
      </c>
      <c r="I82" s="1">
        <f>SUMIFS(Bufalini!K:K,Bufalini!B:B,B82)</f>
        <v>2</v>
      </c>
      <c r="J82" s="1">
        <f>SUMIFS('Polli da carne'!G:G,'Polli da carne'!B:B,B82)</f>
        <v>0</v>
      </c>
      <c r="K82" s="1">
        <f>SUMIFS(Ovaiole!G:G,Ovaiole!B:B,B82)</f>
        <v>4</v>
      </c>
      <c r="L82" s="1">
        <f>SUMIFS(Tacchini!G:G,Tacchini!B:B,B82)</f>
        <v>1</v>
      </c>
      <c r="M82" s="1">
        <f>SUMIFS(Ratiti!G:G,Ratiti!B:B,B82)</f>
        <v>0</v>
      </c>
      <c r="N82" s="1">
        <f>SUMIFS('Altri avicoli'!G:G,'Altri avicoli'!B:B,B82)</f>
        <v>1</v>
      </c>
      <c r="O82" s="1">
        <f>SUMIFS(Ovini!K:K,Ovini!B:B,B82)</f>
        <v>29</v>
      </c>
      <c r="P82" s="1">
        <f>SUMIFS(Caprini!K:K,Caprini!B:B,B82)</f>
        <v>7</v>
      </c>
      <c r="Q82" s="1">
        <f>SUMIFS(Equidi!G:G,Equidi!B:B,B82)</f>
        <v>5</v>
      </c>
      <c r="R82" s="1">
        <f>SUMIFS(Conigli!K:K,Conigli!B:B,B82)</f>
        <v>2</v>
      </c>
      <c r="S82" s="1">
        <f>SUMIFS(Lepri!K:K,Lepri!B:B,B82)</f>
        <v>0</v>
      </c>
      <c r="T82" s="1">
        <f>SUMIFS(Acquacoltura!G:G,Acquacoltura!B:B,B82)</f>
        <v>1</v>
      </c>
      <c r="U82" s="1">
        <f>SUMIFS('Altre specie'!G:G,'Altre specie'!B:B,B82)</f>
        <v>1</v>
      </c>
      <c r="V82" s="1">
        <f>SUMIFS('Animali da pelliccia'!D:D,'Animali da pelliccia'!B:B,B82)</f>
        <v>0</v>
      </c>
      <c r="W82" s="1">
        <f t="shared" si="2"/>
        <v>204</v>
      </c>
      <c r="X82" s="1">
        <f t="shared" si="3"/>
        <v>213</v>
      </c>
    </row>
    <row r="83" spans="1:24" x14ac:dyDescent="0.25">
      <c r="A83" s="62" t="s">
        <v>15</v>
      </c>
      <c r="B83" s="62" t="s">
        <v>255</v>
      </c>
      <c r="C83" s="1">
        <f>SUMIFS(Suino!M:M,Suino!B:B,'TOTALE ASL'!B83)</f>
        <v>5</v>
      </c>
      <c r="D83" s="1">
        <f>SUMIFS(Suino!L:L,Suino!B:B,'TOTALE ASL'!B83)</f>
        <v>9</v>
      </c>
      <c r="E83" s="1">
        <f>SUMIFS('Vitelli a carne bianca'!G:G,'Vitelli a carne bianca'!B:B,'TOTALE ASL'!B83)</f>
        <v>0</v>
      </c>
      <c r="F83" s="1">
        <f>SUMIFS('Vitelli altre tipologie'!K:K,'Vitelli altre tipologie'!B:B,'TOTALE ASL'!B83)</f>
        <v>24</v>
      </c>
      <c r="G83" s="1">
        <f>SUMIFS(Annutoli!K:K,Annutoli!B:B,'TOTALE ASL'!B83)</f>
        <v>5</v>
      </c>
      <c r="H83" s="1">
        <f>SUMIFS(Bovini!K:K,Bovini!B:B,'TOTALE ASL'!B83)</f>
        <v>41</v>
      </c>
      <c r="I83" s="1">
        <f>SUMIFS(Bufalini!K:K,Bufalini!B:B,B83)</f>
        <v>6</v>
      </c>
      <c r="J83" s="1">
        <f>SUMIFS('Polli da carne'!G:G,'Polli da carne'!B:B,B83)</f>
        <v>4</v>
      </c>
      <c r="K83" s="1">
        <f>SUMIFS(Ovaiole!G:G,Ovaiole!B:B,B83)</f>
        <v>2</v>
      </c>
      <c r="L83" s="1">
        <f>SUMIFS(Tacchini!G:G,Tacchini!B:B,B83)</f>
        <v>0</v>
      </c>
      <c r="M83" s="1">
        <f>SUMIFS(Ratiti!G:G,Ratiti!B:B,B83)</f>
        <v>0</v>
      </c>
      <c r="N83" s="1">
        <f>SUMIFS('Altri avicoli'!G:G,'Altri avicoli'!B:B,B83)</f>
        <v>12</v>
      </c>
      <c r="O83" s="1">
        <f>SUMIFS(Ovini!K:K,Ovini!B:B,B83)</f>
        <v>44</v>
      </c>
      <c r="P83" s="1">
        <f>SUMIFS(Caprini!K:K,Caprini!B:B,B83)</f>
        <v>15</v>
      </c>
      <c r="Q83" s="1">
        <f>SUMIFS(Equidi!G:G,Equidi!B:B,B83)</f>
        <v>3</v>
      </c>
      <c r="R83" s="1">
        <f>SUMIFS(Conigli!K:K,Conigli!B:B,B83)</f>
        <v>2</v>
      </c>
      <c r="S83" s="1">
        <f>SUMIFS(Lepri!K:K,Lepri!B:B,B83)</f>
        <v>1</v>
      </c>
      <c r="T83" s="1">
        <f>SUMIFS(Acquacoltura!G:G,Acquacoltura!B:B,B83)</f>
        <v>2</v>
      </c>
      <c r="U83" s="1">
        <f>SUMIFS('Altre specie'!G:G,'Altre specie'!B:B,B83)</f>
        <v>1</v>
      </c>
      <c r="V83" s="1">
        <f>SUMIFS('Animali da pelliccia'!D:D,'Animali da pelliccia'!B:B,B83)</f>
        <v>0</v>
      </c>
      <c r="W83" s="1">
        <f t="shared" si="2"/>
        <v>171</v>
      </c>
      <c r="X83" s="1">
        <f t="shared" si="3"/>
        <v>176</v>
      </c>
    </row>
    <row r="84" spans="1:24" x14ac:dyDescent="0.25">
      <c r="A84" s="62" t="s">
        <v>15</v>
      </c>
      <c r="B84" s="62" t="s">
        <v>256</v>
      </c>
      <c r="C84" s="1">
        <f>SUMIFS(Suino!M:M,Suino!B:B,'TOTALE ASL'!B84)</f>
        <v>3</v>
      </c>
      <c r="D84" s="1">
        <f>SUMIFS(Suino!L:L,Suino!B:B,'TOTALE ASL'!B84)</f>
        <v>6</v>
      </c>
      <c r="E84" s="1">
        <f>SUMIFS('Vitelli a carne bianca'!G:G,'Vitelli a carne bianca'!B:B,'TOTALE ASL'!B84)</f>
        <v>0</v>
      </c>
      <c r="F84" s="1">
        <f>SUMIFS('Vitelli altre tipologie'!K:K,'Vitelli altre tipologie'!B:B,'TOTALE ASL'!B84)</f>
        <v>5</v>
      </c>
      <c r="G84" s="1">
        <f>SUMIFS(Annutoli!K:K,Annutoli!B:B,'TOTALE ASL'!B84)</f>
        <v>0</v>
      </c>
      <c r="H84" s="1">
        <f>SUMIFS(Bovini!K:K,Bovini!B:B,'TOTALE ASL'!B84)</f>
        <v>8</v>
      </c>
      <c r="I84" s="1">
        <f>SUMIFS(Bufalini!K:K,Bufalini!B:B,B84)</f>
        <v>0</v>
      </c>
      <c r="J84" s="1">
        <f>SUMIFS('Polli da carne'!G:G,'Polli da carne'!B:B,B84)</f>
        <v>0</v>
      </c>
      <c r="K84" s="1">
        <f>SUMIFS(Ovaiole!G:G,Ovaiole!B:B,B84)</f>
        <v>3</v>
      </c>
      <c r="L84" s="1">
        <f>SUMIFS(Tacchini!G:G,Tacchini!B:B,B84)</f>
        <v>0</v>
      </c>
      <c r="M84" s="1">
        <f>SUMIFS(Ratiti!G:G,Ratiti!B:B,B84)</f>
        <v>0</v>
      </c>
      <c r="N84" s="1">
        <f>SUMIFS('Altri avicoli'!G:G,'Altri avicoli'!B:B,B84)</f>
        <v>2</v>
      </c>
      <c r="O84" s="1">
        <f>SUMIFS(Ovini!K:K,Ovini!B:B,B84)</f>
        <v>19</v>
      </c>
      <c r="P84" s="1">
        <f>SUMIFS(Caprini!K:K,Caprini!B:B,B84)</f>
        <v>3</v>
      </c>
      <c r="Q84" s="1">
        <f>SUMIFS(Equidi!G:G,Equidi!B:B,B84)</f>
        <v>2</v>
      </c>
      <c r="R84" s="1">
        <f>SUMIFS(Conigli!K:K,Conigli!B:B,B84)</f>
        <v>2</v>
      </c>
      <c r="S84" s="1">
        <f>SUMIFS(Lepri!K:K,Lepri!B:B,B84)</f>
        <v>1</v>
      </c>
      <c r="T84" s="1">
        <f>SUMIFS(Acquacoltura!G:G,Acquacoltura!B:B,B84)</f>
        <v>1</v>
      </c>
      <c r="U84" s="1">
        <f>SUMIFS('Altre specie'!G:G,'Altre specie'!B:B,B84)</f>
        <v>2</v>
      </c>
      <c r="V84" s="1">
        <f>SUMIFS('Animali da pelliccia'!D:D,'Animali da pelliccia'!B:B,B84)</f>
        <v>0</v>
      </c>
      <c r="W84" s="1">
        <f t="shared" si="2"/>
        <v>54</v>
      </c>
      <c r="X84" s="1">
        <f t="shared" si="3"/>
        <v>57</v>
      </c>
    </row>
    <row r="85" spans="1:24" x14ac:dyDescent="0.25">
      <c r="A85" s="62" t="s">
        <v>69</v>
      </c>
      <c r="B85" s="62" t="s">
        <v>257</v>
      </c>
      <c r="C85" s="1">
        <f>SUMIFS(Suino!M:M,Suino!B:B,'TOTALE ASL'!B85)</f>
        <v>77</v>
      </c>
      <c r="D85" s="1">
        <f>SUMIFS(Suino!L:L,Suino!B:B,'TOTALE ASL'!B85)</f>
        <v>41</v>
      </c>
      <c r="E85" s="1">
        <f>SUMIFS('Vitelli a carne bianca'!G:G,'Vitelli a carne bianca'!B:B,'TOTALE ASL'!B85)</f>
        <v>0</v>
      </c>
      <c r="F85" s="1">
        <f>SUMIFS('Vitelli altre tipologie'!K:K,'Vitelli altre tipologie'!B:B,'TOTALE ASL'!B85)</f>
        <v>33</v>
      </c>
      <c r="G85" s="1">
        <f>SUMIFS(Annutoli!K:K,Annutoli!B:B,'TOTALE ASL'!B85)</f>
        <v>0</v>
      </c>
      <c r="H85" s="1">
        <f>SUMIFS(Bovini!K:K,Bovini!B:B,'TOTALE ASL'!B85)</f>
        <v>56</v>
      </c>
      <c r="I85" s="1">
        <f>SUMIFS(Bufalini!K:K,Bufalini!B:B,B85)</f>
        <v>0</v>
      </c>
      <c r="J85" s="1">
        <f>SUMIFS('Polli da carne'!G:G,'Polli da carne'!B:B,B85)</f>
        <v>0</v>
      </c>
      <c r="K85" s="1">
        <f>SUMIFS(Ovaiole!G:G,Ovaiole!B:B,B85)</f>
        <v>1</v>
      </c>
      <c r="L85" s="1">
        <f>SUMIFS(Tacchini!G:G,Tacchini!B:B,B85)</f>
        <v>0</v>
      </c>
      <c r="M85" s="1">
        <f>SUMIFS(Ratiti!G:G,Ratiti!B:B,B85)</f>
        <v>0</v>
      </c>
      <c r="N85" s="1">
        <f>SUMIFS('Altri avicoli'!G:G,'Altri avicoli'!B:B,B85)</f>
        <v>1</v>
      </c>
      <c r="O85" s="1">
        <f>SUMIFS(Ovini!K:K,Ovini!B:B,B85)</f>
        <v>285</v>
      </c>
      <c r="P85" s="1">
        <f>SUMIFS(Caprini!K:K,Caprini!B:B,B85)</f>
        <v>27</v>
      </c>
      <c r="Q85" s="1">
        <f>SUMIFS(Equidi!G:G,Equidi!B:B,B85)</f>
        <v>1</v>
      </c>
      <c r="R85" s="1">
        <f>SUMIFS(Conigli!K:K,Conigli!B:B,B85)</f>
        <v>2</v>
      </c>
      <c r="S85" s="1">
        <f>SUMIFS(Lepri!K:K,Lepri!B:B,B85)</f>
        <v>0</v>
      </c>
      <c r="T85" s="1">
        <f>SUMIFS(Acquacoltura!G:G,Acquacoltura!B:B,B85)</f>
        <v>1</v>
      </c>
      <c r="U85" s="1">
        <f>SUMIFS('Altre specie'!G:G,'Altre specie'!B:B,B85)</f>
        <v>1</v>
      </c>
      <c r="V85" s="1">
        <f>SUMIFS('Animali da pelliccia'!D:D,'Animali da pelliccia'!B:B,B85)</f>
        <v>0</v>
      </c>
      <c r="W85" s="1">
        <f t="shared" si="2"/>
        <v>449</v>
      </c>
      <c r="X85" s="1">
        <f t="shared" si="3"/>
        <v>526</v>
      </c>
    </row>
    <row r="86" spans="1:24" x14ac:dyDescent="0.25">
      <c r="A86" s="62" t="s">
        <v>69</v>
      </c>
      <c r="B86" s="62" t="s">
        <v>258</v>
      </c>
      <c r="C86" s="1">
        <f>SUMIFS(Suino!M:M,Suino!B:B,'TOTALE ASL'!B86)</f>
        <v>22</v>
      </c>
      <c r="D86" s="1">
        <f>SUMIFS(Suino!L:L,Suino!B:B,'TOTALE ASL'!B86)</f>
        <v>12</v>
      </c>
      <c r="E86" s="1">
        <f>SUMIFS('Vitelli a carne bianca'!G:G,'Vitelli a carne bianca'!B:B,'TOTALE ASL'!B86)</f>
        <v>0</v>
      </c>
      <c r="F86" s="1">
        <f>SUMIFS('Vitelli altre tipologie'!K:K,'Vitelli altre tipologie'!B:B,'TOTALE ASL'!B86)</f>
        <v>22</v>
      </c>
      <c r="G86" s="1">
        <f>SUMIFS(Annutoli!K:K,Annutoli!B:B,'TOTALE ASL'!B86)</f>
        <v>0</v>
      </c>
      <c r="H86" s="1">
        <f>SUMIFS(Bovini!K:K,Bovini!B:B,'TOTALE ASL'!B86)</f>
        <v>36</v>
      </c>
      <c r="I86" s="1">
        <f>SUMIFS(Bufalini!K:K,Bufalini!B:B,B86)</f>
        <v>1</v>
      </c>
      <c r="J86" s="1">
        <f>SUMIFS('Polli da carne'!G:G,'Polli da carne'!B:B,B86)</f>
        <v>0</v>
      </c>
      <c r="K86" s="1">
        <f>SUMIFS(Ovaiole!G:G,Ovaiole!B:B,B86)</f>
        <v>1</v>
      </c>
      <c r="L86" s="1">
        <f>SUMIFS(Tacchini!G:G,Tacchini!B:B,B86)</f>
        <v>0</v>
      </c>
      <c r="M86" s="1">
        <f>SUMIFS(Ratiti!G:G,Ratiti!B:B,B86)</f>
        <v>0</v>
      </c>
      <c r="N86" s="1">
        <f>SUMIFS('Altri avicoli'!G:G,'Altri avicoli'!B:B,B86)</f>
        <v>0</v>
      </c>
      <c r="O86" s="1">
        <f>SUMIFS(Ovini!K:K,Ovini!B:B,B86)</f>
        <v>61</v>
      </c>
      <c r="P86" s="1">
        <f>SUMIFS(Caprini!K:K,Caprini!B:B,B86)</f>
        <v>10</v>
      </c>
      <c r="Q86" s="1">
        <f>SUMIFS(Equidi!G:G,Equidi!B:B,B86)</f>
        <v>0</v>
      </c>
      <c r="R86" s="1">
        <f>SUMIFS(Conigli!K:K,Conigli!B:B,B86)</f>
        <v>0</v>
      </c>
      <c r="S86" s="1">
        <f>SUMIFS(Lepri!K:K,Lepri!B:B,B86)</f>
        <v>0</v>
      </c>
      <c r="T86" s="1">
        <f>SUMIFS(Acquacoltura!G:G,Acquacoltura!B:B,B86)</f>
        <v>1</v>
      </c>
      <c r="U86" s="1">
        <f>SUMIFS('Altre specie'!G:G,'Altre specie'!B:B,B86)</f>
        <v>0</v>
      </c>
      <c r="V86" s="1">
        <f>SUMIFS('Animali da pelliccia'!D:D,'Animali da pelliccia'!B:B,B86)</f>
        <v>0</v>
      </c>
      <c r="W86" s="1">
        <f t="shared" si="2"/>
        <v>144</v>
      </c>
      <c r="X86" s="1">
        <f t="shared" si="3"/>
        <v>166</v>
      </c>
    </row>
    <row r="87" spans="1:24" x14ac:dyDescent="0.25">
      <c r="A87" s="62" t="s">
        <v>69</v>
      </c>
      <c r="B87" s="62" t="s">
        <v>259</v>
      </c>
      <c r="C87" s="1">
        <f>SUMIFS(Suino!M:M,Suino!B:B,'TOTALE ASL'!B87)</f>
        <v>72</v>
      </c>
      <c r="D87" s="1">
        <f>SUMIFS(Suino!L:L,Suino!B:B,'TOTALE ASL'!B87)</f>
        <v>38</v>
      </c>
      <c r="E87" s="1">
        <f>SUMIFS('Vitelli a carne bianca'!G:G,'Vitelli a carne bianca'!B:B,'TOTALE ASL'!B87)</f>
        <v>1</v>
      </c>
      <c r="F87" s="1">
        <f>SUMIFS('Vitelli altre tipologie'!K:K,'Vitelli altre tipologie'!B:B,'TOTALE ASL'!B87)</f>
        <v>33</v>
      </c>
      <c r="G87" s="1">
        <f>SUMIFS(Annutoli!K:K,Annutoli!B:B,'TOTALE ASL'!B87)</f>
        <v>0</v>
      </c>
      <c r="H87" s="1">
        <f>SUMIFS(Bovini!K:K,Bovini!B:B,'TOTALE ASL'!B87)</f>
        <v>77</v>
      </c>
      <c r="I87" s="1">
        <f>SUMIFS(Bufalini!K:K,Bufalini!B:B,B87)</f>
        <v>0</v>
      </c>
      <c r="J87" s="1">
        <f>SUMIFS('Polli da carne'!G:G,'Polli da carne'!B:B,B87)</f>
        <v>0</v>
      </c>
      <c r="K87" s="1">
        <f>SUMIFS(Ovaiole!G:G,Ovaiole!B:B,B87)</f>
        <v>2</v>
      </c>
      <c r="L87" s="1">
        <f>SUMIFS(Tacchini!G:G,Tacchini!B:B,B87)</f>
        <v>0</v>
      </c>
      <c r="M87" s="1">
        <f>SUMIFS(Ratiti!G:G,Ratiti!B:B,B87)</f>
        <v>0</v>
      </c>
      <c r="N87" s="1">
        <f>SUMIFS('Altri avicoli'!G:G,'Altri avicoli'!B:B,B87)</f>
        <v>1</v>
      </c>
      <c r="O87" s="1">
        <f>SUMIFS(Ovini!K:K,Ovini!B:B,B87)</f>
        <v>304</v>
      </c>
      <c r="P87" s="1">
        <f>SUMIFS(Caprini!K:K,Caprini!B:B,B87)</f>
        <v>42</v>
      </c>
      <c r="Q87" s="1">
        <f>SUMIFS(Equidi!G:G,Equidi!B:B,B87)</f>
        <v>1</v>
      </c>
      <c r="R87" s="1">
        <f>SUMIFS(Conigli!K:K,Conigli!B:B,B87)</f>
        <v>2</v>
      </c>
      <c r="S87" s="1">
        <f>SUMIFS(Lepri!K:K,Lepri!B:B,B87)</f>
        <v>0</v>
      </c>
      <c r="T87" s="1">
        <f>SUMIFS(Acquacoltura!G:G,Acquacoltura!B:B,B87)</f>
        <v>1</v>
      </c>
      <c r="U87" s="1">
        <f>SUMIFS('Altre specie'!G:G,'Altre specie'!B:B,B87)</f>
        <v>0</v>
      </c>
      <c r="V87" s="1">
        <f>SUMIFS('Animali da pelliccia'!D:D,'Animali da pelliccia'!B:B,B87)</f>
        <v>0</v>
      </c>
      <c r="W87" s="1">
        <f t="shared" si="2"/>
        <v>502</v>
      </c>
      <c r="X87" s="1">
        <f t="shared" si="3"/>
        <v>574</v>
      </c>
    </row>
    <row r="88" spans="1:24" x14ac:dyDescent="0.25">
      <c r="A88" s="62" t="s">
        <v>69</v>
      </c>
      <c r="B88" s="62" t="s">
        <v>260</v>
      </c>
      <c r="C88" s="1">
        <f>SUMIFS(Suino!M:M,Suino!B:B,'TOTALE ASL'!B88)</f>
        <v>19</v>
      </c>
      <c r="D88" s="1">
        <f>SUMIFS(Suino!L:L,Suino!B:B,'TOTALE ASL'!B88)</f>
        <v>11</v>
      </c>
      <c r="E88" s="1">
        <f>SUMIFS('Vitelli a carne bianca'!G:G,'Vitelli a carne bianca'!B:B,'TOTALE ASL'!B88)</f>
        <v>0</v>
      </c>
      <c r="F88" s="1">
        <f>SUMIFS('Vitelli altre tipologie'!K:K,'Vitelli altre tipologie'!B:B,'TOTALE ASL'!B88)</f>
        <v>16</v>
      </c>
      <c r="G88" s="1">
        <f>SUMIFS(Annutoli!K:K,Annutoli!B:B,'TOTALE ASL'!B88)</f>
        <v>0</v>
      </c>
      <c r="H88" s="1">
        <f>SUMIFS(Bovini!K:K,Bovini!B:B,'TOTALE ASL'!B88)</f>
        <v>32</v>
      </c>
      <c r="I88" s="1">
        <f>SUMIFS(Bufalini!K:K,Bufalini!B:B,B88)</f>
        <v>0</v>
      </c>
      <c r="J88" s="1">
        <f>SUMIFS('Polli da carne'!G:G,'Polli da carne'!B:B,B88)</f>
        <v>0</v>
      </c>
      <c r="K88" s="1">
        <f>SUMIFS(Ovaiole!G:G,Ovaiole!B:B,B88)</f>
        <v>1</v>
      </c>
      <c r="L88" s="1">
        <f>SUMIFS(Tacchini!G:G,Tacchini!B:B,B88)</f>
        <v>0</v>
      </c>
      <c r="M88" s="1">
        <f>SUMIFS(Ratiti!G:G,Ratiti!B:B,B88)</f>
        <v>0</v>
      </c>
      <c r="N88" s="1">
        <f>SUMIFS('Altri avicoli'!G:G,'Altri avicoli'!B:B,B88)</f>
        <v>1</v>
      </c>
      <c r="O88" s="1">
        <f>SUMIFS(Ovini!K:K,Ovini!B:B,B88)</f>
        <v>43</v>
      </c>
      <c r="P88" s="1">
        <f>SUMIFS(Caprini!K:K,Caprini!B:B,B88)</f>
        <v>30</v>
      </c>
      <c r="Q88" s="1">
        <f>SUMIFS(Equidi!G:G,Equidi!B:B,B88)</f>
        <v>1</v>
      </c>
      <c r="R88" s="1">
        <f>SUMIFS(Conigli!K:K,Conigli!B:B,B88)</f>
        <v>2</v>
      </c>
      <c r="S88" s="1">
        <f>SUMIFS(Lepri!K:K,Lepri!B:B,B88)</f>
        <v>0</v>
      </c>
      <c r="T88" s="1">
        <f>SUMIFS(Acquacoltura!G:G,Acquacoltura!B:B,B88)</f>
        <v>1</v>
      </c>
      <c r="U88" s="1">
        <f>SUMIFS('Altre specie'!G:G,'Altre specie'!B:B,B88)</f>
        <v>0</v>
      </c>
      <c r="V88" s="1">
        <f>SUMIFS('Animali da pelliccia'!D:D,'Animali da pelliccia'!B:B,B88)</f>
        <v>0</v>
      </c>
      <c r="W88" s="1">
        <f t="shared" si="2"/>
        <v>138</v>
      </c>
      <c r="X88" s="1">
        <f t="shared" si="3"/>
        <v>157</v>
      </c>
    </row>
    <row r="89" spans="1:24" x14ac:dyDescent="0.25">
      <c r="A89" s="62" t="s">
        <v>69</v>
      </c>
      <c r="B89" s="62" t="s">
        <v>261</v>
      </c>
      <c r="C89" s="1">
        <f>SUMIFS(Suino!M:M,Suino!B:B,'TOTALE ASL'!B89)</f>
        <v>38</v>
      </c>
      <c r="D89" s="1">
        <f>SUMIFS(Suino!L:L,Suino!B:B,'TOTALE ASL'!B89)</f>
        <v>21</v>
      </c>
      <c r="E89" s="1">
        <f>SUMIFS('Vitelli a carne bianca'!G:G,'Vitelli a carne bianca'!B:B,'TOTALE ASL'!B89)</f>
        <v>0</v>
      </c>
      <c r="F89" s="1">
        <f>SUMIFS('Vitelli altre tipologie'!K:K,'Vitelli altre tipologie'!B:B,'TOTALE ASL'!B89)</f>
        <v>32</v>
      </c>
      <c r="G89" s="1">
        <f>SUMIFS(Annutoli!K:K,Annutoli!B:B,'TOTALE ASL'!B89)</f>
        <v>0</v>
      </c>
      <c r="H89" s="1">
        <f>SUMIFS(Bovini!K:K,Bovini!B:B,'TOTALE ASL'!B89)</f>
        <v>46</v>
      </c>
      <c r="I89" s="1">
        <f>SUMIFS(Bufalini!K:K,Bufalini!B:B,B89)</f>
        <v>0</v>
      </c>
      <c r="J89" s="1">
        <f>SUMIFS('Polli da carne'!G:G,'Polli da carne'!B:B,B89)</f>
        <v>1</v>
      </c>
      <c r="K89" s="1">
        <f>SUMIFS(Ovaiole!G:G,Ovaiole!B:B,B89)</f>
        <v>1</v>
      </c>
      <c r="L89" s="1">
        <f>SUMIFS(Tacchini!G:G,Tacchini!B:B,B89)</f>
        <v>0</v>
      </c>
      <c r="M89" s="1">
        <f>SUMIFS(Ratiti!G:G,Ratiti!B:B,B89)</f>
        <v>0</v>
      </c>
      <c r="N89" s="1">
        <f>SUMIFS('Altri avicoli'!G:G,'Altri avicoli'!B:B,B89)</f>
        <v>2</v>
      </c>
      <c r="O89" s="1">
        <f>SUMIFS(Ovini!K:K,Ovini!B:B,B89)</f>
        <v>191</v>
      </c>
      <c r="P89" s="1">
        <f>SUMIFS(Caprini!K:K,Caprini!B:B,B89)</f>
        <v>18</v>
      </c>
      <c r="Q89" s="1">
        <f>SUMIFS(Equidi!G:G,Equidi!B:B,B89)</f>
        <v>1</v>
      </c>
      <c r="R89" s="1">
        <f>SUMIFS(Conigli!K:K,Conigli!B:B,B89)</f>
        <v>2</v>
      </c>
      <c r="S89" s="1">
        <f>SUMIFS(Lepri!K:K,Lepri!B:B,B89)</f>
        <v>0</v>
      </c>
      <c r="T89" s="1">
        <f>SUMIFS(Acquacoltura!G:G,Acquacoltura!B:B,B89)</f>
        <v>1</v>
      </c>
      <c r="U89" s="1">
        <f>SUMIFS('Altre specie'!G:G,'Altre specie'!B:B,B89)</f>
        <v>0</v>
      </c>
      <c r="V89" s="1">
        <f>SUMIFS('Animali da pelliccia'!D:D,'Animali da pelliccia'!B:B,B89)</f>
        <v>0</v>
      </c>
      <c r="W89" s="1">
        <f t="shared" si="2"/>
        <v>316</v>
      </c>
      <c r="X89" s="1">
        <f t="shared" si="3"/>
        <v>354</v>
      </c>
    </row>
    <row r="90" spans="1:24" x14ac:dyDescent="0.25">
      <c r="A90" s="62" t="s">
        <v>69</v>
      </c>
      <c r="B90" s="62" t="s">
        <v>262</v>
      </c>
      <c r="C90" s="1">
        <f>SUMIFS(Suino!M:M,Suino!B:B,'TOTALE ASL'!B90)</f>
        <v>28</v>
      </c>
      <c r="D90" s="1">
        <f>SUMIFS(Suino!L:L,Suino!B:B,'TOTALE ASL'!B90)</f>
        <v>15</v>
      </c>
      <c r="E90" s="1">
        <f>SUMIFS('Vitelli a carne bianca'!G:G,'Vitelli a carne bianca'!B:B,'TOTALE ASL'!B90)</f>
        <v>0</v>
      </c>
      <c r="F90" s="1">
        <f>SUMIFS('Vitelli altre tipologie'!K:K,'Vitelli altre tipologie'!B:B,'TOTALE ASL'!B90)</f>
        <v>5</v>
      </c>
      <c r="G90" s="1">
        <f>SUMIFS(Annutoli!K:K,Annutoli!B:B,'TOTALE ASL'!B90)</f>
        <v>0</v>
      </c>
      <c r="H90" s="1">
        <f>SUMIFS(Bovini!K:K,Bovini!B:B,'TOTALE ASL'!B90)</f>
        <v>6</v>
      </c>
      <c r="I90" s="1">
        <f>SUMIFS(Bufalini!K:K,Bufalini!B:B,B90)</f>
        <v>0</v>
      </c>
      <c r="J90" s="1">
        <f>SUMIFS('Polli da carne'!G:G,'Polli da carne'!B:B,B90)</f>
        <v>1</v>
      </c>
      <c r="K90" s="1">
        <f>SUMIFS(Ovaiole!G:G,Ovaiole!B:B,B90)</f>
        <v>1</v>
      </c>
      <c r="L90" s="1">
        <f>SUMIFS(Tacchini!G:G,Tacchini!B:B,B90)</f>
        <v>0</v>
      </c>
      <c r="M90" s="1">
        <f>SUMIFS(Ratiti!G:G,Ratiti!B:B,B90)</f>
        <v>0</v>
      </c>
      <c r="N90" s="1">
        <f>SUMIFS('Altri avicoli'!G:G,'Altri avicoli'!B:B,B90)</f>
        <v>1</v>
      </c>
      <c r="O90" s="1">
        <f>SUMIFS(Ovini!K:K,Ovini!B:B,B90)</f>
        <v>78</v>
      </c>
      <c r="P90" s="1">
        <f>SUMIFS(Caprini!K:K,Caprini!B:B,B90)</f>
        <v>16</v>
      </c>
      <c r="Q90" s="1">
        <f>SUMIFS(Equidi!G:G,Equidi!B:B,B90)</f>
        <v>1</v>
      </c>
      <c r="R90" s="1">
        <f>SUMIFS(Conigli!K:K,Conigli!B:B,B90)</f>
        <v>1</v>
      </c>
      <c r="S90" s="1">
        <f>SUMIFS(Lepri!K:K,Lepri!B:B,B90)</f>
        <v>0</v>
      </c>
      <c r="T90" s="1">
        <f>SUMIFS(Acquacoltura!G:G,Acquacoltura!B:B,B90)</f>
        <v>1</v>
      </c>
      <c r="U90" s="1">
        <f>SUMIFS('Altre specie'!G:G,'Altre specie'!B:B,B90)</f>
        <v>0</v>
      </c>
      <c r="V90" s="1">
        <f>SUMIFS('Animali da pelliccia'!D:D,'Animali da pelliccia'!B:B,B90)</f>
        <v>0</v>
      </c>
      <c r="W90" s="1">
        <f t="shared" si="2"/>
        <v>126</v>
      </c>
      <c r="X90" s="1">
        <f t="shared" si="3"/>
        <v>154</v>
      </c>
    </row>
    <row r="91" spans="1:24" x14ac:dyDescent="0.25">
      <c r="A91" s="62" t="s">
        <v>69</v>
      </c>
      <c r="B91" s="62" t="s">
        <v>263</v>
      </c>
      <c r="C91" s="1">
        <f>SUMIFS(Suino!M:M,Suino!B:B,'TOTALE ASL'!B91)</f>
        <v>14</v>
      </c>
      <c r="D91" s="1">
        <f>SUMIFS(Suino!L:L,Suino!B:B,'TOTALE ASL'!B91)</f>
        <v>8</v>
      </c>
      <c r="E91" s="1">
        <f>SUMIFS('Vitelli a carne bianca'!G:G,'Vitelli a carne bianca'!B:B,'TOTALE ASL'!B91)</f>
        <v>0</v>
      </c>
      <c r="F91" s="1">
        <f>SUMIFS('Vitelli altre tipologie'!K:K,'Vitelli altre tipologie'!B:B,'TOTALE ASL'!B91)</f>
        <v>3</v>
      </c>
      <c r="G91" s="1">
        <f>SUMIFS(Annutoli!K:K,Annutoli!B:B,'TOTALE ASL'!B91)</f>
        <v>0</v>
      </c>
      <c r="H91" s="1">
        <f>SUMIFS(Bovini!K:K,Bovini!B:B,'TOTALE ASL'!B91)</f>
        <v>3</v>
      </c>
      <c r="I91" s="1">
        <f>SUMIFS(Bufalini!K:K,Bufalini!B:B,B91)</f>
        <v>0</v>
      </c>
      <c r="J91" s="1">
        <f>SUMIFS('Polli da carne'!G:G,'Polli da carne'!B:B,B91)</f>
        <v>1</v>
      </c>
      <c r="K91" s="1">
        <f>SUMIFS(Ovaiole!G:G,Ovaiole!B:B,B91)</f>
        <v>1</v>
      </c>
      <c r="L91" s="1">
        <f>SUMIFS(Tacchini!G:G,Tacchini!B:B,B91)</f>
        <v>0</v>
      </c>
      <c r="M91" s="1">
        <f>SUMIFS(Ratiti!G:G,Ratiti!B:B,B91)</f>
        <v>0</v>
      </c>
      <c r="N91" s="1">
        <f>SUMIFS('Altri avicoli'!G:G,'Altri avicoli'!B:B,B91)</f>
        <v>0</v>
      </c>
      <c r="O91" s="1">
        <f>SUMIFS(Ovini!K:K,Ovini!B:B,B91)</f>
        <v>64</v>
      </c>
      <c r="P91" s="1">
        <f>SUMIFS(Caprini!K:K,Caprini!B:B,B91)</f>
        <v>21</v>
      </c>
      <c r="Q91" s="1">
        <f>SUMIFS(Equidi!G:G,Equidi!B:B,B91)</f>
        <v>0</v>
      </c>
      <c r="R91" s="1">
        <f>SUMIFS(Conigli!K:K,Conigli!B:B,B91)</f>
        <v>2</v>
      </c>
      <c r="S91" s="1">
        <f>SUMIFS(Lepri!K:K,Lepri!B:B,B91)</f>
        <v>0</v>
      </c>
      <c r="T91" s="1">
        <f>SUMIFS(Acquacoltura!G:G,Acquacoltura!B:B,B91)</f>
        <v>1</v>
      </c>
      <c r="U91" s="1">
        <f>SUMIFS('Altre specie'!G:G,'Altre specie'!B:B,B91)</f>
        <v>0</v>
      </c>
      <c r="V91" s="1">
        <f>SUMIFS('Animali da pelliccia'!D:D,'Animali da pelliccia'!B:B,B91)</f>
        <v>0</v>
      </c>
      <c r="W91" s="1">
        <f t="shared" si="2"/>
        <v>104</v>
      </c>
      <c r="X91" s="1">
        <f t="shared" si="3"/>
        <v>118</v>
      </c>
    </row>
    <row r="92" spans="1:24" x14ac:dyDescent="0.25">
      <c r="A92" s="62" t="s">
        <v>69</v>
      </c>
      <c r="B92" s="62" t="s">
        <v>264</v>
      </c>
      <c r="C92" s="1">
        <f>SUMIFS(Suino!M:M,Suino!B:B,'TOTALE ASL'!B92)</f>
        <v>98</v>
      </c>
      <c r="D92" s="1">
        <f>SUMIFS(Suino!L:L,Suino!B:B,'TOTALE ASL'!B92)</f>
        <v>51</v>
      </c>
      <c r="E92" s="1">
        <f>SUMIFS('Vitelli a carne bianca'!G:G,'Vitelli a carne bianca'!B:B,'TOTALE ASL'!B92)</f>
        <v>0</v>
      </c>
      <c r="F92" s="1">
        <f>SUMIFS('Vitelli altre tipologie'!K:K,'Vitelli altre tipologie'!B:B,'TOTALE ASL'!B92)</f>
        <v>12</v>
      </c>
      <c r="G92" s="1">
        <f>SUMIFS(Annutoli!K:K,Annutoli!B:B,'TOTALE ASL'!B92)</f>
        <v>0</v>
      </c>
      <c r="H92" s="1">
        <f>SUMIFS(Bovini!K:K,Bovini!B:B,'TOTALE ASL'!B92)</f>
        <v>24</v>
      </c>
      <c r="I92" s="1">
        <f>SUMIFS(Bufalini!K:K,Bufalini!B:B,B92)</f>
        <v>0</v>
      </c>
      <c r="J92" s="1">
        <f>SUMIFS('Polli da carne'!G:G,'Polli da carne'!B:B,B92)</f>
        <v>1</v>
      </c>
      <c r="K92" s="1">
        <f>SUMIFS(Ovaiole!G:G,Ovaiole!B:B,B92)</f>
        <v>1</v>
      </c>
      <c r="L92" s="1">
        <f>SUMIFS(Tacchini!G:G,Tacchini!B:B,B92)</f>
        <v>0</v>
      </c>
      <c r="M92" s="1">
        <f>SUMIFS(Ratiti!G:G,Ratiti!B:B,B92)</f>
        <v>1</v>
      </c>
      <c r="N92" s="1">
        <f>SUMIFS('Altri avicoli'!G:G,'Altri avicoli'!B:B,B92)</f>
        <v>2</v>
      </c>
      <c r="O92" s="1">
        <f>SUMIFS(Ovini!K:K,Ovini!B:B,B92)</f>
        <v>163</v>
      </c>
      <c r="P92" s="1">
        <f>SUMIFS(Caprini!K:K,Caprini!B:B,B92)</f>
        <v>47</v>
      </c>
      <c r="Q92" s="1">
        <f>SUMIFS(Equidi!G:G,Equidi!B:B,B92)</f>
        <v>1</v>
      </c>
      <c r="R92" s="1">
        <f>SUMIFS(Conigli!K:K,Conigli!B:B,B92)</f>
        <v>2</v>
      </c>
      <c r="S92" s="1">
        <f>SUMIFS(Lepri!K:K,Lepri!B:B,B92)</f>
        <v>1</v>
      </c>
      <c r="T92" s="1">
        <f>SUMIFS(Acquacoltura!G:G,Acquacoltura!B:B,B92)</f>
        <v>1</v>
      </c>
      <c r="U92" s="1">
        <f>SUMIFS('Altre specie'!G:G,'Altre specie'!B:B,B92)</f>
        <v>0</v>
      </c>
      <c r="V92" s="1">
        <f>SUMIFS('Animali da pelliccia'!D:D,'Animali da pelliccia'!B:B,B92)</f>
        <v>0</v>
      </c>
      <c r="W92" s="1">
        <f t="shared" si="2"/>
        <v>307</v>
      </c>
      <c r="X92" s="1">
        <f t="shared" si="3"/>
        <v>405</v>
      </c>
    </row>
    <row r="93" spans="1:24" x14ac:dyDescent="0.25">
      <c r="A93" s="62" t="s">
        <v>70</v>
      </c>
      <c r="B93" s="62" t="s">
        <v>265</v>
      </c>
      <c r="C93" s="1">
        <f>SUMIFS(Suino!M:M,Suino!B:B,'TOTALE ASL'!B93)</f>
        <v>1</v>
      </c>
      <c r="D93" s="1">
        <f>SUMIFS(Suino!L:L,Suino!B:B,'TOTALE ASL'!B93)</f>
        <v>2</v>
      </c>
      <c r="E93" s="1">
        <f>SUMIFS('Vitelli a carne bianca'!G:G,'Vitelli a carne bianca'!B:B,'TOTALE ASL'!B93)</f>
        <v>0</v>
      </c>
      <c r="F93" s="1">
        <f>SUMIFS('Vitelli altre tipologie'!K:K,'Vitelli altre tipologie'!B:B,'TOTALE ASL'!B93)</f>
        <v>8</v>
      </c>
      <c r="G93" s="1">
        <f>SUMIFS(Annutoli!K:K,Annutoli!B:B,'TOTALE ASL'!B93)</f>
        <v>0</v>
      </c>
      <c r="H93" s="1">
        <f>SUMIFS(Bovini!K:K,Bovini!B:B,'TOTALE ASL'!B93)</f>
        <v>11</v>
      </c>
      <c r="I93" s="1">
        <f>SUMIFS(Bufalini!K:K,Bufalini!B:B,B93)</f>
        <v>1</v>
      </c>
      <c r="J93" s="1">
        <f>SUMIFS('Polli da carne'!G:G,'Polli da carne'!B:B,B93)</f>
        <v>0</v>
      </c>
      <c r="K93" s="1">
        <f>SUMIFS(Ovaiole!G:G,Ovaiole!B:B,B93)</f>
        <v>2</v>
      </c>
      <c r="L93" s="1">
        <f>SUMIFS(Tacchini!G:G,Tacchini!B:B,B93)</f>
        <v>0</v>
      </c>
      <c r="M93" s="1">
        <f>SUMIFS(Ratiti!G:G,Ratiti!B:B,B93)</f>
        <v>0</v>
      </c>
      <c r="N93" s="1">
        <f>SUMIFS('Altri avicoli'!G:G,'Altri avicoli'!B:B,B93)</f>
        <v>1</v>
      </c>
      <c r="O93" s="1">
        <f>SUMIFS(Ovini!K:K,Ovini!B:B,B93)</f>
        <v>49</v>
      </c>
      <c r="P93" s="1">
        <f>SUMIFS(Caprini!K:K,Caprini!B:B,B93)</f>
        <v>4</v>
      </c>
      <c r="Q93" s="1">
        <f>SUMIFS(Equidi!G:G,Equidi!B:B,B93)</f>
        <v>1</v>
      </c>
      <c r="R93" s="1">
        <f>SUMIFS(Conigli!K:K,Conigli!B:B,B93)</f>
        <v>2</v>
      </c>
      <c r="S93" s="1">
        <f>SUMIFS(Lepri!K:K,Lepri!B:B,B93)</f>
        <v>0</v>
      </c>
      <c r="T93" s="1">
        <f>SUMIFS(Acquacoltura!G:G,Acquacoltura!B:B,B93)</f>
        <v>1</v>
      </c>
      <c r="U93" s="1">
        <f>SUMIFS('Altre specie'!G:G,'Altre specie'!B:B,B93)</f>
        <v>1</v>
      </c>
      <c r="V93" s="1">
        <f>SUMIFS('Animali da pelliccia'!D:D,'Animali da pelliccia'!B:B,B93)</f>
        <v>0</v>
      </c>
      <c r="W93" s="1">
        <f t="shared" si="2"/>
        <v>83</v>
      </c>
      <c r="X93" s="1">
        <f t="shared" si="3"/>
        <v>84</v>
      </c>
    </row>
    <row r="94" spans="1:24" x14ac:dyDescent="0.25">
      <c r="A94" s="62" t="s">
        <v>70</v>
      </c>
      <c r="B94" s="62" t="s">
        <v>266</v>
      </c>
      <c r="C94" s="1">
        <f>SUMIFS(Suino!M:M,Suino!B:B,'TOTALE ASL'!B94)</f>
        <v>2</v>
      </c>
      <c r="D94" s="1">
        <f>SUMIFS(Suino!L:L,Suino!B:B,'TOTALE ASL'!B94)</f>
        <v>2</v>
      </c>
      <c r="E94" s="1">
        <f>SUMIFS('Vitelli a carne bianca'!G:G,'Vitelli a carne bianca'!B:B,'TOTALE ASL'!B94)</f>
        <v>0</v>
      </c>
      <c r="F94" s="1">
        <f>SUMIFS('Vitelli altre tipologie'!K:K,'Vitelli altre tipologie'!B:B,'TOTALE ASL'!B94)</f>
        <v>6</v>
      </c>
      <c r="G94" s="1">
        <f>SUMIFS(Annutoli!K:K,Annutoli!B:B,'TOTALE ASL'!B94)</f>
        <v>0</v>
      </c>
      <c r="H94" s="1">
        <f>SUMIFS(Bovini!K:K,Bovini!B:B,'TOTALE ASL'!B94)</f>
        <v>10</v>
      </c>
      <c r="I94" s="1">
        <f>SUMIFS(Bufalini!K:K,Bufalini!B:B,B94)</f>
        <v>0</v>
      </c>
      <c r="J94" s="1">
        <f>SUMIFS('Polli da carne'!G:G,'Polli da carne'!B:B,B94)</f>
        <v>0</v>
      </c>
      <c r="K94" s="1">
        <f>SUMIFS(Ovaiole!G:G,Ovaiole!B:B,B94)</f>
        <v>1</v>
      </c>
      <c r="L94" s="1">
        <f>SUMIFS(Tacchini!G:G,Tacchini!B:B,B94)</f>
        <v>0</v>
      </c>
      <c r="M94" s="1">
        <f>SUMIFS(Ratiti!G:G,Ratiti!B:B,B94)</f>
        <v>0</v>
      </c>
      <c r="N94" s="1">
        <f>SUMIFS('Altri avicoli'!G:G,'Altri avicoli'!B:B,B94)</f>
        <v>1</v>
      </c>
      <c r="O94" s="1">
        <f>SUMIFS(Ovini!K:K,Ovini!B:B,B94)</f>
        <v>29</v>
      </c>
      <c r="P94" s="1">
        <f>SUMIFS(Caprini!K:K,Caprini!B:B,B94)</f>
        <v>5</v>
      </c>
      <c r="Q94" s="1">
        <f>SUMIFS(Equidi!G:G,Equidi!B:B,B94)</f>
        <v>1</v>
      </c>
      <c r="R94" s="1">
        <f>SUMIFS(Conigli!K:K,Conigli!B:B,B94)</f>
        <v>2</v>
      </c>
      <c r="S94" s="1">
        <f>SUMIFS(Lepri!K:K,Lepri!B:B,B94)</f>
        <v>0</v>
      </c>
      <c r="T94" s="1">
        <f>SUMIFS(Acquacoltura!G:G,Acquacoltura!B:B,B94)</f>
        <v>0</v>
      </c>
      <c r="U94" s="1">
        <f>SUMIFS('Altre specie'!G:G,'Altre specie'!B:B,B94)</f>
        <v>0</v>
      </c>
      <c r="V94" s="1">
        <f>SUMIFS('Animali da pelliccia'!D:D,'Animali da pelliccia'!B:B,B94)</f>
        <v>0</v>
      </c>
      <c r="W94" s="1">
        <f t="shared" si="2"/>
        <v>57</v>
      </c>
      <c r="X94" s="1">
        <f t="shared" si="3"/>
        <v>59</v>
      </c>
    </row>
    <row r="95" spans="1:24" x14ac:dyDescent="0.25">
      <c r="A95" s="62" t="s">
        <v>70</v>
      </c>
      <c r="B95" s="62" t="s">
        <v>267</v>
      </c>
      <c r="C95" s="1">
        <f>SUMIFS(Suino!M:M,Suino!B:B,'TOTALE ASL'!B95)</f>
        <v>5</v>
      </c>
      <c r="D95" s="1">
        <f>SUMIFS(Suino!L:L,Suino!B:B,'TOTALE ASL'!B95)</f>
        <v>4</v>
      </c>
      <c r="E95" s="1">
        <f>SUMIFS('Vitelli a carne bianca'!G:G,'Vitelli a carne bianca'!B:B,'TOTALE ASL'!B95)</f>
        <v>0</v>
      </c>
      <c r="F95" s="1">
        <f>SUMIFS('Vitelli altre tipologie'!K:K,'Vitelli altre tipologie'!B:B,'TOTALE ASL'!B95)</f>
        <v>21</v>
      </c>
      <c r="G95" s="1">
        <f>SUMIFS(Annutoli!K:K,Annutoli!B:B,'TOTALE ASL'!B95)</f>
        <v>1</v>
      </c>
      <c r="H95" s="1">
        <f>SUMIFS(Bovini!K:K,Bovini!B:B,'TOTALE ASL'!B95)</f>
        <v>36</v>
      </c>
      <c r="I95" s="1">
        <f>SUMIFS(Bufalini!K:K,Bufalini!B:B,B95)</f>
        <v>1</v>
      </c>
      <c r="J95" s="1">
        <f>SUMIFS('Polli da carne'!G:G,'Polli da carne'!B:B,B95)</f>
        <v>1</v>
      </c>
      <c r="K95" s="1">
        <f>SUMIFS(Ovaiole!G:G,Ovaiole!B:B,B95)</f>
        <v>2</v>
      </c>
      <c r="L95" s="1">
        <f>SUMIFS(Tacchini!G:G,Tacchini!B:B,B95)</f>
        <v>0</v>
      </c>
      <c r="M95" s="1">
        <f>SUMIFS(Ratiti!G:G,Ratiti!B:B,B95)</f>
        <v>0</v>
      </c>
      <c r="N95" s="1">
        <f>SUMIFS('Altri avicoli'!G:G,'Altri avicoli'!B:B,B95)</f>
        <v>2</v>
      </c>
      <c r="O95" s="1">
        <f>SUMIFS(Ovini!K:K,Ovini!B:B,B95)</f>
        <v>38</v>
      </c>
      <c r="P95" s="1">
        <f>SUMIFS(Caprini!K:K,Caprini!B:B,B95)</f>
        <v>4</v>
      </c>
      <c r="Q95" s="1">
        <f>SUMIFS(Equidi!G:G,Equidi!B:B,B95)</f>
        <v>3</v>
      </c>
      <c r="R95" s="1">
        <f>SUMIFS(Conigli!K:K,Conigli!B:B,B95)</f>
        <v>1</v>
      </c>
      <c r="S95" s="1">
        <f>SUMIFS(Lepri!K:K,Lepri!B:B,B95)</f>
        <v>0</v>
      </c>
      <c r="T95" s="1">
        <f>SUMIFS(Acquacoltura!G:G,Acquacoltura!B:B,B95)</f>
        <v>1</v>
      </c>
      <c r="U95" s="1">
        <f>SUMIFS('Altre specie'!G:G,'Altre specie'!B:B,B95)</f>
        <v>3</v>
      </c>
      <c r="V95" s="1">
        <f>SUMIFS('Animali da pelliccia'!D:D,'Animali da pelliccia'!B:B,B95)</f>
        <v>0</v>
      </c>
      <c r="W95" s="1">
        <f t="shared" si="2"/>
        <v>118</v>
      </c>
      <c r="X95" s="1">
        <f t="shared" si="3"/>
        <v>123</v>
      </c>
    </row>
    <row r="96" spans="1:24" x14ac:dyDescent="0.25">
      <c r="A96" s="62" t="s">
        <v>70</v>
      </c>
      <c r="B96" s="62" t="s">
        <v>268</v>
      </c>
      <c r="C96" s="1">
        <f>SUMIFS(Suino!M:M,Suino!B:B,'TOTALE ASL'!B96)</f>
        <v>6</v>
      </c>
      <c r="D96" s="1">
        <f>SUMIFS(Suino!L:L,Suino!B:B,'TOTALE ASL'!B96)</f>
        <v>4</v>
      </c>
      <c r="E96" s="1">
        <f>SUMIFS('Vitelli a carne bianca'!G:G,'Vitelli a carne bianca'!B:B,'TOTALE ASL'!B96)</f>
        <v>0</v>
      </c>
      <c r="F96" s="1">
        <f>SUMIFS('Vitelli altre tipologie'!K:K,'Vitelli altre tipologie'!B:B,'TOTALE ASL'!B96)</f>
        <v>34</v>
      </c>
      <c r="G96" s="1">
        <f>SUMIFS(Annutoli!K:K,Annutoli!B:B,'TOTALE ASL'!B96)</f>
        <v>1</v>
      </c>
      <c r="H96" s="1">
        <f>SUMIFS(Bovini!K:K,Bovini!B:B,'TOTALE ASL'!B96)</f>
        <v>53</v>
      </c>
      <c r="I96" s="1">
        <f>SUMIFS(Bufalini!K:K,Bufalini!B:B,B96)</f>
        <v>1</v>
      </c>
      <c r="J96" s="1">
        <f>SUMIFS('Polli da carne'!G:G,'Polli da carne'!B:B,B96)</f>
        <v>0</v>
      </c>
      <c r="K96" s="1">
        <f>SUMIFS(Ovaiole!G:G,Ovaiole!B:B,B96)</f>
        <v>2</v>
      </c>
      <c r="L96" s="1">
        <f>SUMIFS(Tacchini!G:G,Tacchini!B:B,B96)</f>
        <v>0</v>
      </c>
      <c r="M96" s="1">
        <f>SUMIFS(Ratiti!G:G,Ratiti!B:B,B96)</f>
        <v>0</v>
      </c>
      <c r="N96" s="1">
        <f>SUMIFS('Altri avicoli'!G:G,'Altri avicoli'!B:B,B96)</f>
        <v>1</v>
      </c>
      <c r="O96" s="1">
        <f>SUMIFS(Ovini!K:K,Ovini!B:B,B96)</f>
        <v>71</v>
      </c>
      <c r="P96" s="1">
        <f>SUMIFS(Caprini!K:K,Caprini!B:B,B96)</f>
        <v>2</v>
      </c>
      <c r="Q96" s="1">
        <f>SUMIFS(Equidi!G:G,Equidi!B:B,B96)</f>
        <v>6</v>
      </c>
      <c r="R96" s="1">
        <f>SUMIFS(Conigli!K:K,Conigli!B:B,B96)</f>
        <v>2</v>
      </c>
      <c r="S96" s="1">
        <f>SUMIFS(Lepri!K:K,Lepri!B:B,B96)</f>
        <v>0</v>
      </c>
      <c r="T96" s="1">
        <f>SUMIFS(Acquacoltura!G:G,Acquacoltura!B:B,B96)</f>
        <v>1</v>
      </c>
      <c r="U96" s="1">
        <f>SUMIFS('Altre specie'!G:G,'Altre specie'!B:B,B96)</f>
        <v>1</v>
      </c>
      <c r="V96" s="1">
        <f>SUMIFS('Animali da pelliccia'!D:D,'Animali da pelliccia'!B:B,B96)</f>
        <v>0</v>
      </c>
      <c r="W96" s="1">
        <f t="shared" si="2"/>
        <v>179</v>
      </c>
      <c r="X96" s="1">
        <f t="shared" si="3"/>
        <v>185</v>
      </c>
    </row>
    <row r="97" spans="1:24" x14ac:dyDescent="0.25">
      <c r="A97" s="62" t="s">
        <v>70</v>
      </c>
      <c r="B97" s="62" t="s">
        <v>269</v>
      </c>
      <c r="C97" s="1">
        <f>SUMIFS(Suino!M:M,Suino!B:B,'TOTALE ASL'!B97)</f>
        <v>36</v>
      </c>
      <c r="D97" s="1">
        <f>SUMIFS(Suino!L:L,Suino!B:B,'TOTALE ASL'!B97)</f>
        <v>19</v>
      </c>
      <c r="E97" s="1">
        <f>SUMIFS('Vitelli a carne bianca'!G:G,'Vitelli a carne bianca'!B:B,'TOTALE ASL'!B97)</f>
        <v>1</v>
      </c>
      <c r="F97" s="1">
        <f>SUMIFS('Vitelli altre tipologie'!K:K,'Vitelli altre tipologie'!B:B,'TOTALE ASL'!B97)</f>
        <v>22</v>
      </c>
      <c r="G97" s="1">
        <f>SUMIFS(Annutoli!K:K,Annutoli!B:B,'TOTALE ASL'!B97)</f>
        <v>0</v>
      </c>
      <c r="H97" s="1">
        <f>SUMIFS(Bovini!K:K,Bovini!B:B,'TOTALE ASL'!B97)</f>
        <v>49</v>
      </c>
      <c r="I97" s="1">
        <f>SUMIFS(Bufalini!K:K,Bufalini!B:B,B97)</f>
        <v>1</v>
      </c>
      <c r="J97" s="1">
        <f>SUMIFS('Polli da carne'!G:G,'Polli da carne'!B:B,B97)</f>
        <v>1</v>
      </c>
      <c r="K97" s="1">
        <f>SUMIFS(Ovaiole!G:G,Ovaiole!B:B,B97)</f>
        <v>1</v>
      </c>
      <c r="L97" s="1">
        <f>SUMIFS(Tacchini!G:G,Tacchini!B:B,B97)</f>
        <v>0</v>
      </c>
      <c r="M97" s="1">
        <f>SUMIFS(Ratiti!G:G,Ratiti!B:B,B97)</f>
        <v>1</v>
      </c>
      <c r="N97" s="1">
        <f>SUMIFS('Altri avicoli'!G:G,'Altri avicoli'!B:B,B97)</f>
        <v>2</v>
      </c>
      <c r="O97" s="1">
        <f>SUMIFS(Ovini!K:K,Ovini!B:B,B97)</f>
        <v>59</v>
      </c>
      <c r="P97" s="1">
        <f>SUMIFS(Caprini!K:K,Caprini!B:B,B97)</f>
        <v>43</v>
      </c>
      <c r="Q97" s="1">
        <f>SUMIFS(Equidi!G:G,Equidi!B:B,B97)</f>
        <v>6</v>
      </c>
      <c r="R97" s="1">
        <f>SUMIFS(Conigli!K:K,Conigli!B:B,B97)</f>
        <v>2</v>
      </c>
      <c r="S97" s="1">
        <f>SUMIFS(Lepri!K:K,Lepri!B:B,B97)</f>
        <v>0</v>
      </c>
      <c r="T97" s="1">
        <f>SUMIFS(Acquacoltura!G:G,Acquacoltura!B:B,B97)</f>
        <v>1</v>
      </c>
      <c r="U97" s="1">
        <f>SUMIFS('Altre specie'!G:G,'Altre specie'!B:B,B97)</f>
        <v>1</v>
      </c>
      <c r="V97" s="1">
        <f>SUMIFS('Animali da pelliccia'!D:D,'Animali da pelliccia'!B:B,B97)</f>
        <v>0</v>
      </c>
      <c r="W97" s="1">
        <f t="shared" si="2"/>
        <v>209</v>
      </c>
      <c r="X97" s="1">
        <f t="shared" si="3"/>
        <v>245</v>
      </c>
    </row>
    <row r="98" spans="1:24" x14ac:dyDescent="0.25">
      <c r="A98" s="62" t="s">
        <v>70</v>
      </c>
      <c r="B98" s="62" t="s">
        <v>270</v>
      </c>
      <c r="C98" s="1">
        <f>SUMIFS(Suino!M:M,Suino!B:B,'TOTALE ASL'!B98)</f>
        <v>10</v>
      </c>
      <c r="D98" s="1">
        <f>SUMIFS(Suino!L:L,Suino!B:B,'TOTALE ASL'!B98)</f>
        <v>6</v>
      </c>
      <c r="E98" s="1">
        <f>SUMIFS('Vitelli a carne bianca'!G:G,'Vitelli a carne bianca'!B:B,'TOTALE ASL'!B98)</f>
        <v>1</v>
      </c>
      <c r="F98" s="1">
        <f>SUMIFS('Vitelli altre tipologie'!K:K,'Vitelli altre tipologie'!B:B,'TOTALE ASL'!B98)</f>
        <v>54</v>
      </c>
      <c r="G98" s="1">
        <f>SUMIFS(Annutoli!K:K,Annutoli!B:B,'TOTALE ASL'!B98)</f>
        <v>0</v>
      </c>
      <c r="H98" s="1">
        <f>SUMIFS(Bovini!K:K,Bovini!B:B,'TOTALE ASL'!B98)</f>
        <v>91</v>
      </c>
      <c r="I98" s="1">
        <f>SUMIFS(Bufalini!K:K,Bufalini!B:B,B98)</f>
        <v>2</v>
      </c>
      <c r="J98" s="1">
        <f>SUMIFS('Polli da carne'!G:G,'Polli da carne'!B:B,B98)</f>
        <v>0</v>
      </c>
      <c r="K98" s="1">
        <f>SUMIFS(Ovaiole!G:G,Ovaiole!B:B,B98)</f>
        <v>3</v>
      </c>
      <c r="L98" s="1">
        <f>SUMIFS(Tacchini!G:G,Tacchini!B:B,B98)</f>
        <v>0</v>
      </c>
      <c r="M98" s="1">
        <f>SUMIFS(Ratiti!G:G,Ratiti!B:B,B98)</f>
        <v>1</v>
      </c>
      <c r="N98" s="1">
        <f>SUMIFS('Altri avicoli'!G:G,'Altri avicoli'!B:B,B98)</f>
        <v>1</v>
      </c>
      <c r="O98" s="1">
        <f>SUMIFS(Ovini!K:K,Ovini!B:B,B98)</f>
        <v>98</v>
      </c>
      <c r="P98" s="1">
        <f>SUMIFS(Caprini!K:K,Caprini!B:B,B98)</f>
        <v>13</v>
      </c>
      <c r="Q98" s="1">
        <f>SUMIFS(Equidi!G:G,Equidi!B:B,B98)</f>
        <v>8</v>
      </c>
      <c r="R98" s="1">
        <f>SUMIFS(Conigli!K:K,Conigli!B:B,B98)</f>
        <v>2</v>
      </c>
      <c r="S98" s="1">
        <f>SUMIFS(Lepri!K:K,Lepri!B:B,B98)</f>
        <v>0</v>
      </c>
      <c r="T98" s="1">
        <f>SUMIFS(Acquacoltura!G:G,Acquacoltura!B:B,B98)</f>
        <v>1</v>
      </c>
      <c r="U98" s="1">
        <f>SUMIFS('Altre specie'!G:G,'Altre specie'!B:B,B98)</f>
        <v>1</v>
      </c>
      <c r="V98" s="1">
        <f>SUMIFS('Animali da pelliccia'!D:D,'Animali da pelliccia'!B:B,B98)</f>
        <v>0</v>
      </c>
      <c r="W98" s="1">
        <f t="shared" si="2"/>
        <v>282</v>
      </c>
      <c r="X98" s="1">
        <f t="shared" si="3"/>
        <v>292</v>
      </c>
    </row>
    <row r="99" spans="1:24" x14ac:dyDescent="0.25">
      <c r="A99" s="62" t="s">
        <v>70</v>
      </c>
      <c r="B99" s="62" t="s">
        <v>271</v>
      </c>
      <c r="C99" s="1">
        <f>SUMIFS(Suino!M:M,Suino!B:B,'TOTALE ASL'!B99)</f>
        <v>13</v>
      </c>
      <c r="D99" s="1">
        <f>SUMIFS(Suino!L:L,Suino!B:B,'TOTALE ASL'!B99)</f>
        <v>8</v>
      </c>
      <c r="E99" s="1">
        <f>SUMIFS('Vitelli a carne bianca'!G:G,'Vitelli a carne bianca'!B:B,'TOTALE ASL'!B99)</f>
        <v>0</v>
      </c>
      <c r="F99" s="1">
        <f>SUMIFS('Vitelli altre tipologie'!K:K,'Vitelli altre tipologie'!B:B,'TOTALE ASL'!B99)</f>
        <v>76</v>
      </c>
      <c r="G99" s="1">
        <f>SUMIFS(Annutoli!K:K,Annutoli!B:B,'TOTALE ASL'!B99)</f>
        <v>1</v>
      </c>
      <c r="H99" s="1">
        <f>SUMIFS(Bovini!K:K,Bovini!B:B,'TOTALE ASL'!B99)</f>
        <v>91</v>
      </c>
      <c r="I99" s="1">
        <f>SUMIFS(Bufalini!K:K,Bufalini!B:B,B99)</f>
        <v>1</v>
      </c>
      <c r="J99" s="1">
        <f>SUMIFS('Polli da carne'!G:G,'Polli da carne'!B:B,B99)</f>
        <v>3</v>
      </c>
      <c r="K99" s="1">
        <f>SUMIFS(Ovaiole!G:G,Ovaiole!B:B,B99)</f>
        <v>4</v>
      </c>
      <c r="L99" s="1">
        <f>SUMIFS(Tacchini!G:G,Tacchini!B:B,B99)</f>
        <v>0</v>
      </c>
      <c r="M99" s="1">
        <f>SUMIFS(Ratiti!G:G,Ratiti!B:B,B99)</f>
        <v>0</v>
      </c>
      <c r="N99" s="1">
        <f>SUMIFS('Altri avicoli'!G:G,'Altri avicoli'!B:B,B99)</f>
        <v>2</v>
      </c>
      <c r="O99" s="1">
        <f>SUMIFS(Ovini!K:K,Ovini!B:B,B99)</f>
        <v>14</v>
      </c>
      <c r="P99" s="1">
        <f>SUMIFS(Caprini!K:K,Caprini!B:B,B99)</f>
        <v>2</v>
      </c>
      <c r="Q99" s="1">
        <f>SUMIFS(Equidi!G:G,Equidi!B:B,B99)</f>
        <v>1</v>
      </c>
      <c r="R99" s="1">
        <f>SUMIFS(Conigli!K:K,Conigli!B:B,B99)</f>
        <v>2</v>
      </c>
      <c r="S99" s="1">
        <f>SUMIFS(Lepri!K:K,Lepri!B:B,B99)</f>
        <v>0</v>
      </c>
      <c r="T99" s="1">
        <f>SUMIFS(Acquacoltura!G:G,Acquacoltura!B:B,B99)</f>
        <v>1</v>
      </c>
      <c r="U99" s="1">
        <f>SUMIFS('Altre specie'!G:G,'Altre specie'!B:B,B99)</f>
        <v>1</v>
      </c>
      <c r="V99" s="1">
        <f>SUMIFS('Animali da pelliccia'!D:D,'Animali da pelliccia'!B:B,B99)</f>
        <v>0</v>
      </c>
      <c r="W99" s="1">
        <f t="shared" si="2"/>
        <v>207</v>
      </c>
      <c r="X99" s="1">
        <f t="shared" si="3"/>
        <v>220</v>
      </c>
    </row>
    <row r="100" spans="1:24" x14ac:dyDescent="0.25">
      <c r="A100" s="62" t="s">
        <v>70</v>
      </c>
      <c r="B100" s="62" t="s">
        <v>272</v>
      </c>
      <c r="C100" s="1">
        <f>SUMIFS(Suino!M:M,Suino!B:B,'TOTALE ASL'!B100)</f>
        <v>8</v>
      </c>
      <c r="D100" s="1">
        <f>SUMIFS(Suino!L:L,Suino!B:B,'TOTALE ASL'!B100)</f>
        <v>5</v>
      </c>
      <c r="E100" s="1">
        <f>SUMIFS('Vitelli a carne bianca'!G:G,'Vitelli a carne bianca'!B:B,'TOTALE ASL'!B100)</f>
        <v>0</v>
      </c>
      <c r="F100" s="1">
        <f>SUMIFS('Vitelli altre tipologie'!K:K,'Vitelli altre tipologie'!B:B,'TOTALE ASL'!B100)</f>
        <v>31</v>
      </c>
      <c r="G100" s="1">
        <f>SUMIFS(Annutoli!K:K,Annutoli!B:B,'TOTALE ASL'!B100)</f>
        <v>0</v>
      </c>
      <c r="H100" s="1">
        <f>SUMIFS(Bovini!K:K,Bovini!B:B,'TOTALE ASL'!B100)</f>
        <v>42</v>
      </c>
      <c r="I100" s="1">
        <f>SUMIFS(Bufalini!K:K,Bufalini!B:B,B100)</f>
        <v>0</v>
      </c>
      <c r="J100" s="1">
        <f>SUMIFS('Polli da carne'!G:G,'Polli da carne'!B:B,B100)</f>
        <v>1</v>
      </c>
      <c r="K100" s="1">
        <f>SUMIFS(Ovaiole!G:G,Ovaiole!B:B,B100)</f>
        <v>1</v>
      </c>
      <c r="L100" s="1">
        <f>SUMIFS(Tacchini!G:G,Tacchini!B:B,B100)</f>
        <v>0</v>
      </c>
      <c r="M100" s="1">
        <f>SUMIFS(Ratiti!G:G,Ratiti!B:B,B100)</f>
        <v>0</v>
      </c>
      <c r="N100" s="1">
        <f>SUMIFS('Altri avicoli'!G:G,'Altri avicoli'!B:B,B100)</f>
        <v>1</v>
      </c>
      <c r="O100" s="1">
        <f>SUMIFS(Ovini!K:K,Ovini!B:B,B100)</f>
        <v>14</v>
      </c>
      <c r="P100" s="1">
        <f>SUMIFS(Caprini!K:K,Caprini!B:B,B100)</f>
        <v>4</v>
      </c>
      <c r="Q100" s="1">
        <f>SUMIFS(Equidi!G:G,Equidi!B:B,B100)</f>
        <v>1</v>
      </c>
      <c r="R100" s="1">
        <f>SUMIFS(Conigli!K:K,Conigli!B:B,B100)</f>
        <v>2</v>
      </c>
      <c r="S100" s="1">
        <f>SUMIFS(Lepri!K:K,Lepri!B:B,B100)</f>
        <v>0</v>
      </c>
      <c r="T100" s="1">
        <f>SUMIFS(Acquacoltura!G:G,Acquacoltura!B:B,B100)</f>
        <v>1</v>
      </c>
      <c r="U100" s="1">
        <f>SUMIFS('Altre specie'!G:G,'Altre specie'!B:B,B100)</f>
        <v>1</v>
      </c>
      <c r="V100" s="1">
        <f>SUMIFS('Animali da pelliccia'!D:D,'Animali da pelliccia'!B:B,B100)</f>
        <v>0</v>
      </c>
      <c r="W100" s="1">
        <f t="shared" si="2"/>
        <v>104</v>
      </c>
      <c r="X100" s="1">
        <f t="shared" si="3"/>
        <v>112</v>
      </c>
    </row>
    <row r="101" spans="1:24" x14ac:dyDescent="0.25">
      <c r="A101" s="62" t="s">
        <v>70</v>
      </c>
      <c r="B101" s="62" t="s">
        <v>273</v>
      </c>
      <c r="C101" s="1">
        <f>SUMIFS(Suino!M:M,Suino!B:B,'TOTALE ASL'!B101)</f>
        <v>1</v>
      </c>
      <c r="D101" s="1">
        <f>SUMIFS(Suino!L:L,Suino!B:B,'TOTALE ASL'!B101)</f>
        <v>2</v>
      </c>
      <c r="E101" s="1">
        <f>SUMIFS('Vitelli a carne bianca'!G:G,'Vitelli a carne bianca'!B:B,'TOTALE ASL'!B101)</f>
        <v>0</v>
      </c>
      <c r="F101" s="1">
        <f>SUMIFS('Vitelli altre tipologie'!K:K,'Vitelli altre tipologie'!B:B,'TOTALE ASL'!B101)</f>
        <v>4</v>
      </c>
      <c r="G101" s="1">
        <f>SUMIFS(Annutoli!K:K,Annutoli!B:B,'TOTALE ASL'!B101)</f>
        <v>1</v>
      </c>
      <c r="H101" s="1">
        <f>SUMIFS(Bovini!K:K,Bovini!B:B,'TOTALE ASL'!B101)</f>
        <v>5</v>
      </c>
      <c r="I101" s="1">
        <f>SUMIFS(Bufalini!K:K,Bufalini!B:B,B101)</f>
        <v>2</v>
      </c>
      <c r="J101" s="1">
        <f>SUMIFS('Polli da carne'!G:G,'Polli da carne'!B:B,B101)</f>
        <v>0</v>
      </c>
      <c r="K101" s="1">
        <f>SUMIFS(Ovaiole!G:G,Ovaiole!B:B,B101)</f>
        <v>1</v>
      </c>
      <c r="L101" s="1">
        <f>SUMIFS(Tacchini!G:G,Tacchini!B:B,B101)</f>
        <v>0</v>
      </c>
      <c r="M101" s="1">
        <f>SUMIFS(Ratiti!G:G,Ratiti!B:B,B101)</f>
        <v>0</v>
      </c>
      <c r="N101" s="1">
        <f>SUMIFS('Altri avicoli'!G:G,'Altri avicoli'!B:B,B101)</f>
        <v>0</v>
      </c>
      <c r="O101" s="1">
        <f>SUMIFS(Ovini!K:K,Ovini!B:B,B101)</f>
        <v>36</v>
      </c>
      <c r="P101" s="1">
        <f>SUMIFS(Caprini!K:K,Caprini!B:B,B101)</f>
        <v>2</v>
      </c>
      <c r="Q101" s="1">
        <f>SUMIFS(Equidi!G:G,Equidi!B:B,B101)</f>
        <v>1</v>
      </c>
      <c r="R101" s="1">
        <f>SUMIFS(Conigli!K:K,Conigli!B:B,B101)</f>
        <v>0</v>
      </c>
      <c r="S101" s="1">
        <f>SUMIFS(Lepri!K:K,Lepri!B:B,B101)</f>
        <v>0</v>
      </c>
      <c r="T101" s="1">
        <f>SUMIFS(Acquacoltura!G:G,Acquacoltura!B:B,B101)</f>
        <v>1</v>
      </c>
      <c r="U101" s="1">
        <f>SUMIFS('Altre specie'!G:G,'Altre specie'!B:B,B101)</f>
        <v>0</v>
      </c>
      <c r="V101" s="1">
        <f>SUMIFS('Animali da pelliccia'!D:D,'Animali da pelliccia'!B:B,B101)</f>
        <v>0</v>
      </c>
      <c r="W101" s="1">
        <f t="shared" si="2"/>
        <v>55</v>
      </c>
      <c r="X101" s="1">
        <f t="shared" si="3"/>
        <v>56</v>
      </c>
    </row>
    <row r="102" spans="1:24" x14ac:dyDescent="0.25">
      <c r="A102" s="62" t="s">
        <v>18</v>
      </c>
      <c r="B102" s="62" t="s">
        <v>274</v>
      </c>
      <c r="C102" s="1">
        <f>SUMIFS(Suino!M:M,Suino!B:B,'TOTALE ASL'!B102)</f>
        <v>9</v>
      </c>
      <c r="D102" s="1">
        <f>SUMIFS(Suino!L:L,Suino!B:B,'TOTALE ASL'!B102)</f>
        <v>16</v>
      </c>
      <c r="E102" s="1">
        <f>SUMIFS('Vitelli a carne bianca'!G:G,'Vitelli a carne bianca'!B:B,'TOTALE ASL'!B102)</f>
        <v>0</v>
      </c>
      <c r="F102" s="1">
        <f>SUMIFS('Vitelli altre tipologie'!K:K,'Vitelli altre tipologie'!B:B,'TOTALE ASL'!B102)</f>
        <v>11</v>
      </c>
      <c r="G102" s="1">
        <f>SUMIFS(Annutoli!K:K,Annutoli!B:B,'TOTALE ASL'!B102)</f>
        <v>0</v>
      </c>
      <c r="H102" s="1">
        <f>SUMIFS(Bovini!K:K,Bovini!B:B,'TOTALE ASL'!B102)</f>
        <v>15</v>
      </c>
      <c r="I102" s="1">
        <f>SUMIFS(Bufalini!K:K,Bufalini!B:B,B102)</f>
        <v>1</v>
      </c>
      <c r="J102" s="1">
        <f>SUMIFS('Polli da carne'!G:G,'Polli da carne'!B:B,B102)</f>
        <v>1</v>
      </c>
      <c r="K102" s="1">
        <f>SUMIFS(Ovaiole!G:G,Ovaiole!B:B,B102)</f>
        <v>1</v>
      </c>
      <c r="L102" s="1">
        <f>SUMIFS(Tacchini!G:G,Tacchini!B:B,B102)</f>
        <v>0</v>
      </c>
      <c r="M102" s="1">
        <f>SUMIFS(Ratiti!G:G,Ratiti!B:B,B102)</f>
        <v>0</v>
      </c>
      <c r="N102" s="1">
        <f>SUMIFS('Altri avicoli'!G:G,'Altri avicoli'!B:B,B102)</f>
        <v>3</v>
      </c>
      <c r="O102" s="1">
        <f>SUMIFS(Ovini!K:K,Ovini!B:B,B102)</f>
        <v>15</v>
      </c>
      <c r="P102" s="1">
        <f>SUMIFS(Caprini!K:K,Caprini!B:B,B102)</f>
        <v>6</v>
      </c>
      <c r="Q102" s="1">
        <f>SUMIFS(Equidi!G:G,Equidi!B:B,B102)</f>
        <v>0</v>
      </c>
      <c r="R102" s="1">
        <f>SUMIFS(Conigli!K:K,Conigli!B:B,B102)</f>
        <v>3</v>
      </c>
      <c r="S102" s="1">
        <f>SUMIFS(Lepri!K:K,Lepri!B:B,B102)</f>
        <v>3</v>
      </c>
      <c r="T102" s="1">
        <f>SUMIFS(Acquacoltura!G:G,Acquacoltura!B:B,B102)</f>
        <v>1</v>
      </c>
      <c r="U102" s="1">
        <f>SUMIFS('Altre specie'!G:G,'Altre specie'!B:B,B102)</f>
        <v>3</v>
      </c>
      <c r="V102" s="1">
        <f>SUMIFS('Animali da pelliccia'!D:D,'Animali da pelliccia'!B:B,B102)</f>
        <v>0</v>
      </c>
      <c r="W102" s="1">
        <f t="shared" si="2"/>
        <v>79</v>
      </c>
      <c r="X102" s="1">
        <f t="shared" si="3"/>
        <v>88</v>
      </c>
    </row>
    <row r="103" spans="1:24" x14ac:dyDescent="0.25">
      <c r="A103" s="62" t="s">
        <v>18</v>
      </c>
      <c r="B103" s="62" t="s">
        <v>275</v>
      </c>
      <c r="C103" s="1">
        <f>SUMIFS(Suino!M:M,Suino!B:B,'TOTALE ASL'!B103)</f>
        <v>8</v>
      </c>
      <c r="D103" s="1">
        <f>SUMIFS(Suino!L:L,Suino!B:B,'TOTALE ASL'!B103)</f>
        <v>16</v>
      </c>
      <c r="E103" s="1">
        <f>SUMIFS('Vitelli a carne bianca'!G:G,'Vitelli a carne bianca'!B:B,'TOTALE ASL'!B103)</f>
        <v>0</v>
      </c>
      <c r="F103" s="1">
        <f>SUMIFS('Vitelli altre tipologie'!K:K,'Vitelli altre tipologie'!B:B,'TOTALE ASL'!B103)</f>
        <v>10</v>
      </c>
      <c r="G103" s="1">
        <f>SUMIFS(Annutoli!K:K,Annutoli!B:B,'TOTALE ASL'!B103)</f>
        <v>0</v>
      </c>
      <c r="H103" s="1">
        <f>SUMIFS(Bovini!K:K,Bovini!B:B,'TOTALE ASL'!B103)</f>
        <v>14</v>
      </c>
      <c r="I103" s="1">
        <f>SUMIFS(Bufalini!K:K,Bufalini!B:B,B103)</f>
        <v>1</v>
      </c>
      <c r="J103" s="1">
        <f>SUMIFS('Polli da carne'!G:G,'Polli da carne'!B:B,B103)</f>
        <v>1</v>
      </c>
      <c r="K103" s="1">
        <f>SUMIFS(Ovaiole!G:G,Ovaiole!B:B,B103)</f>
        <v>2</v>
      </c>
      <c r="L103" s="1">
        <f>SUMIFS(Tacchini!G:G,Tacchini!B:B,B103)</f>
        <v>1</v>
      </c>
      <c r="M103" s="1">
        <f>SUMIFS(Ratiti!G:G,Ratiti!B:B,B103)</f>
        <v>0</v>
      </c>
      <c r="N103" s="1">
        <f>SUMIFS('Altri avicoli'!G:G,'Altri avicoli'!B:B,B103)</f>
        <v>2</v>
      </c>
      <c r="O103" s="1">
        <f>SUMIFS(Ovini!K:K,Ovini!B:B,B103)</f>
        <v>28</v>
      </c>
      <c r="P103" s="1">
        <f>SUMIFS(Caprini!K:K,Caprini!B:B,B103)</f>
        <v>10</v>
      </c>
      <c r="Q103" s="1">
        <f>SUMIFS(Equidi!G:G,Equidi!B:B,B103)</f>
        <v>3</v>
      </c>
      <c r="R103" s="1">
        <f>SUMIFS(Conigli!K:K,Conigli!B:B,B103)</f>
        <v>2</v>
      </c>
      <c r="S103" s="1">
        <f>SUMIFS(Lepri!K:K,Lepri!B:B,B103)</f>
        <v>1</v>
      </c>
      <c r="T103" s="1">
        <f>SUMIFS(Acquacoltura!G:G,Acquacoltura!B:B,B103)</f>
        <v>4</v>
      </c>
      <c r="U103" s="1">
        <f>SUMIFS('Altre specie'!G:G,'Altre specie'!B:B,B103)</f>
        <v>2</v>
      </c>
      <c r="V103" s="1">
        <f>SUMIFS('Animali da pelliccia'!D:D,'Animali da pelliccia'!B:B,B103)</f>
        <v>0</v>
      </c>
      <c r="W103" s="1">
        <f t="shared" si="2"/>
        <v>97</v>
      </c>
      <c r="X103" s="1">
        <f t="shared" si="3"/>
        <v>105</v>
      </c>
    </row>
    <row r="104" spans="1:24" x14ac:dyDescent="0.25">
      <c r="A104" s="62" t="s">
        <v>18</v>
      </c>
      <c r="B104" s="62" t="s">
        <v>276</v>
      </c>
      <c r="C104" s="1">
        <f>SUMIFS(Suino!M:M,Suino!B:B,'TOTALE ASL'!B104)</f>
        <v>35</v>
      </c>
      <c r="D104" s="1">
        <f>SUMIFS(Suino!L:L,Suino!B:B,'TOTALE ASL'!B104)</f>
        <v>65</v>
      </c>
      <c r="E104" s="1">
        <f>SUMIFS('Vitelli a carne bianca'!G:G,'Vitelli a carne bianca'!B:B,'TOTALE ASL'!B104)</f>
        <v>0</v>
      </c>
      <c r="F104" s="1">
        <f>SUMIFS('Vitelli altre tipologie'!K:K,'Vitelli altre tipologie'!B:B,'TOTALE ASL'!B104)</f>
        <v>37</v>
      </c>
      <c r="G104" s="1">
        <f>SUMIFS(Annutoli!K:K,Annutoli!B:B,'TOTALE ASL'!B104)</f>
        <v>2</v>
      </c>
      <c r="H104" s="1">
        <f>SUMIFS(Bovini!K:K,Bovini!B:B,'TOTALE ASL'!B104)</f>
        <v>47</v>
      </c>
      <c r="I104" s="1">
        <f>SUMIFS(Bufalini!K:K,Bufalini!B:B,B104)</f>
        <v>2</v>
      </c>
      <c r="J104" s="1">
        <f>SUMIFS('Polli da carne'!G:G,'Polli da carne'!B:B,B104)</f>
        <v>2</v>
      </c>
      <c r="K104" s="1">
        <f>SUMIFS(Ovaiole!G:G,Ovaiole!B:B,B104)</f>
        <v>3</v>
      </c>
      <c r="L104" s="1">
        <f>SUMIFS(Tacchini!G:G,Tacchini!B:B,B104)</f>
        <v>2</v>
      </c>
      <c r="M104" s="1">
        <f>SUMIFS(Ratiti!G:G,Ratiti!B:B,B104)</f>
        <v>0</v>
      </c>
      <c r="N104" s="1">
        <f>SUMIFS('Altri avicoli'!G:G,'Altri avicoli'!B:B,B104)</f>
        <v>4</v>
      </c>
      <c r="O104" s="1">
        <f>SUMIFS(Ovini!K:K,Ovini!B:B,B104)</f>
        <v>94</v>
      </c>
      <c r="P104" s="1">
        <f>SUMIFS(Caprini!K:K,Caprini!B:B,B104)</f>
        <v>6</v>
      </c>
      <c r="Q104" s="1">
        <f>SUMIFS(Equidi!G:G,Equidi!B:B,B104)</f>
        <v>0</v>
      </c>
      <c r="R104" s="1">
        <f>SUMIFS(Conigli!K:K,Conigli!B:B,B104)</f>
        <v>3</v>
      </c>
      <c r="S104" s="1">
        <f>SUMIFS(Lepri!K:K,Lepri!B:B,B104)</f>
        <v>1</v>
      </c>
      <c r="T104" s="1">
        <f>SUMIFS(Acquacoltura!G:G,Acquacoltura!B:B,B104)</f>
        <v>2</v>
      </c>
      <c r="U104" s="1">
        <f>SUMIFS('Altre specie'!G:G,'Altre specie'!B:B,B104)</f>
        <v>3</v>
      </c>
      <c r="V104" s="1">
        <f>SUMIFS('Animali da pelliccia'!D:D,'Animali da pelliccia'!B:B,B104)</f>
        <v>0</v>
      </c>
      <c r="W104" s="1">
        <f t="shared" si="2"/>
        <v>273</v>
      </c>
      <c r="X104" s="1">
        <f t="shared" si="3"/>
        <v>308</v>
      </c>
    </row>
    <row r="105" spans="1:24" x14ac:dyDescent="0.25">
      <c r="A105" s="62" t="s">
        <v>19</v>
      </c>
      <c r="B105" s="62" t="s">
        <v>277</v>
      </c>
      <c r="C105" s="1">
        <f>SUMIFS(Suino!M:M,Suino!B:B,'TOTALE ASL'!B105)</f>
        <v>7</v>
      </c>
      <c r="D105" s="1">
        <f>SUMIFS(Suino!L:L,Suino!B:B,'TOTALE ASL'!B105)</f>
        <v>13</v>
      </c>
      <c r="E105" s="1">
        <f>SUMIFS('Vitelli a carne bianca'!G:G,'Vitelli a carne bianca'!B:B,'TOTALE ASL'!B105)</f>
        <v>1</v>
      </c>
      <c r="F105" s="1">
        <f>SUMIFS('Vitelli altre tipologie'!K:K,'Vitelli altre tipologie'!B:B,'TOTALE ASL'!B105)</f>
        <v>40</v>
      </c>
      <c r="G105" s="1">
        <f>SUMIFS(Annutoli!K:K,Annutoli!B:B,'TOTALE ASL'!B105)</f>
        <v>0</v>
      </c>
      <c r="H105" s="1">
        <f>SUMIFS(Bovini!K:K,Bovini!B:B,'TOTALE ASL'!B105)</f>
        <v>100</v>
      </c>
      <c r="I105" s="1">
        <f>SUMIFS(Bufalini!K:K,Bufalini!B:B,B105)</f>
        <v>1</v>
      </c>
      <c r="J105" s="1">
        <f>SUMIFS('Polli da carne'!G:G,'Polli da carne'!B:B,B105)</f>
        <v>0</v>
      </c>
      <c r="K105" s="1">
        <f>SUMIFS(Ovaiole!G:G,Ovaiole!B:B,B105)</f>
        <v>9</v>
      </c>
      <c r="L105" s="1">
        <f>SUMIFS(Tacchini!G:G,Tacchini!B:B,B105)</f>
        <v>1</v>
      </c>
      <c r="M105" s="1">
        <f>SUMIFS(Ratiti!G:G,Ratiti!B:B,B105)</f>
        <v>0</v>
      </c>
      <c r="N105" s="1">
        <f>SUMIFS('Altri avicoli'!G:G,'Altri avicoli'!B:B,B105)</f>
        <v>2</v>
      </c>
      <c r="O105" s="1">
        <f>SUMIFS(Ovini!K:K,Ovini!B:B,B105)</f>
        <v>40</v>
      </c>
      <c r="P105" s="1">
        <f>SUMIFS(Caprini!K:K,Caprini!B:B,B105)</f>
        <v>24</v>
      </c>
      <c r="Q105" s="1">
        <f>SUMIFS(Equidi!G:G,Equidi!B:B,B105)</f>
        <v>0</v>
      </c>
      <c r="R105" s="1">
        <f>SUMIFS(Conigli!K:K,Conigli!B:B,B105)</f>
        <v>0</v>
      </c>
      <c r="S105" s="1">
        <f>SUMIFS(Lepri!K:K,Lepri!B:B,B105)</f>
        <v>0</v>
      </c>
      <c r="T105" s="1">
        <f>SUMIFS(Acquacoltura!G:G,Acquacoltura!B:B,B105)</f>
        <v>5</v>
      </c>
      <c r="U105" s="1">
        <f>SUMIFS('Altre specie'!G:G,'Altre specie'!B:B,B105)</f>
        <v>1</v>
      </c>
      <c r="V105" s="1">
        <f>SUMIFS('Animali da pelliccia'!D:D,'Animali da pelliccia'!B:B,B105)</f>
        <v>0</v>
      </c>
      <c r="W105" s="1">
        <f t="shared" si="2"/>
        <v>237</v>
      </c>
      <c r="X105" s="1">
        <f t="shared" si="3"/>
        <v>244</v>
      </c>
    </row>
    <row r="106" spans="1:24" x14ac:dyDescent="0.25">
      <c r="A106" s="62" t="s">
        <v>20</v>
      </c>
      <c r="B106" s="62" t="s">
        <v>278</v>
      </c>
      <c r="C106" s="1">
        <f>SUMIFS(Suino!M:M,Suino!B:B,'TOTALE ASL'!B106)</f>
        <v>2</v>
      </c>
      <c r="D106" s="1">
        <f>SUMIFS(Suino!L:L,Suino!B:B,'TOTALE ASL'!B106)</f>
        <v>4</v>
      </c>
      <c r="E106" s="1">
        <f>SUMIFS('Vitelli a carne bianca'!G:G,'Vitelli a carne bianca'!B:B,'TOTALE ASL'!B106)</f>
        <v>1</v>
      </c>
      <c r="F106" s="1">
        <f>SUMIFS('Vitelli altre tipologie'!K:K,'Vitelli altre tipologie'!B:B,'TOTALE ASL'!B106)</f>
        <v>30</v>
      </c>
      <c r="G106" s="1">
        <f>SUMIFS(Annutoli!K:K,Annutoli!B:B,'TOTALE ASL'!B106)</f>
        <v>0</v>
      </c>
      <c r="H106" s="1">
        <f>SUMIFS(Bovini!K:K,Bovini!B:B,'TOTALE ASL'!B106)</f>
        <v>48</v>
      </c>
      <c r="I106" s="1">
        <f>SUMIFS(Bufalini!K:K,Bufalini!B:B,B106)</f>
        <v>0</v>
      </c>
      <c r="J106" s="1">
        <f>SUMIFS('Polli da carne'!G:G,'Polli da carne'!B:B,B106)</f>
        <v>2</v>
      </c>
      <c r="K106" s="1">
        <f>SUMIFS(Ovaiole!G:G,Ovaiole!B:B,B106)</f>
        <v>2</v>
      </c>
      <c r="L106" s="1">
        <f>SUMIFS(Tacchini!G:G,Tacchini!B:B,B106)</f>
        <v>1</v>
      </c>
      <c r="M106" s="1">
        <f>SUMIFS(Ratiti!G:G,Ratiti!B:B,B106)</f>
        <v>1</v>
      </c>
      <c r="N106" s="1">
        <f>SUMIFS('Altri avicoli'!G:G,'Altri avicoli'!B:B,B106)</f>
        <v>1</v>
      </c>
      <c r="O106" s="1">
        <f>SUMIFS(Ovini!K:K,Ovini!B:B,B106)</f>
        <v>17</v>
      </c>
      <c r="P106" s="1">
        <f>SUMIFS(Caprini!K:K,Caprini!B:B,B106)</f>
        <v>10</v>
      </c>
      <c r="Q106" s="1">
        <f>SUMIFS(Equidi!G:G,Equidi!B:B,B106)</f>
        <v>1</v>
      </c>
      <c r="R106" s="1">
        <f>SUMIFS(Conigli!K:K,Conigli!B:B,B106)</f>
        <v>2</v>
      </c>
      <c r="S106" s="1">
        <f>SUMIFS(Lepri!K:K,Lepri!B:B,B106)</f>
        <v>0</v>
      </c>
      <c r="T106" s="1">
        <f>SUMIFS(Acquacoltura!G:G,Acquacoltura!B:B,B106)</f>
        <v>8</v>
      </c>
      <c r="U106" s="1">
        <f>SUMIFS('Altre specie'!G:G,'Altre specie'!B:B,B106)</f>
        <v>1</v>
      </c>
      <c r="V106" s="1">
        <f>SUMIFS('Animali da pelliccia'!D:D,'Animali da pelliccia'!B:B,B106)</f>
        <v>0</v>
      </c>
      <c r="W106" s="1">
        <f t="shared" si="2"/>
        <v>129</v>
      </c>
      <c r="X106" s="1">
        <f t="shared" si="3"/>
        <v>131</v>
      </c>
    </row>
    <row r="107" spans="1:24" x14ac:dyDescent="0.25">
      <c r="A107" s="62" t="s">
        <v>21</v>
      </c>
      <c r="B107" s="62" t="s">
        <v>279</v>
      </c>
      <c r="C107" s="1">
        <f>SUMIFS(Suino!M:M,Suino!B:B,'TOTALE ASL'!B107)</f>
        <v>35</v>
      </c>
      <c r="D107" s="1">
        <f>SUMIFS(Suino!L:L,Suino!B:B,'TOTALE ASL'!B107)</f>
        <v>62</v>
      </c>
      <c r="E107" s="1">
        <f>SUMIFS('Vitelli a carne bianca'!G:G,'Vitelli a carne bianca'!B:B,'TOTALE ASL'!B107)</f>
        <v>0</v>
      </c>
      <c r="F107" s="1">
        <f>SUMIFS('Vitelli altre tipologie'!K:K,'Vitelli altre tipologie'!B:B,'TOTALE ASL'!B107)</f>
        <v>18</v>
      </c>
      <c r="G107" s="1">
        <f>SUMIFS(Annutoli!K:K,Annutoli!B:B,'TOTALE ASL'!B107)</f>
        <v>1</v>
      </c>
      <c r="H107" s="1">
        <f>SUMIFS(Bovini!K:K,Bovini!B:B,'TOTALE ASL'!B107)</f>
        <v>25</v>
      </c>
      <c r="I107" s="1">
        <f>SUMIFS(Bufalini!K:K,Bufalini!B:B,B107)</f>
        <v>2</v>
      </c>
      <c r="J107" s="1">
        <f>SUMIFS('Polli da carne'!G:G,'Polli da carne'!B:B,B107)</f>
        <v>2</v>
      </c>
      <c r="K107" s="1">
        <f>SUMIFS(Ovaiole!G:G,Ovaiole!B:B,B107)</f>
        <v>3</v>
      </c>
      <c r="L107" s="1">
        <f>SUMIFS(Tacchini!G:G,Tacchini!B:B,B107)</f>
        <v>1</v>
      </c>
      <c r="M107" s="1">
        <f>SUMIFS(Ratiti!G:G,Ratiti!B:B,B107)</f>
        <v>1</v>
      </c>
      <c r="N107" s="1">
        <f>SUMIFS('Altri avicoli'!G:G,'Altri avicoli'!B:B,B107)</f>
        <v>8</v>
      </c>
      <c r="O107" s="1">
        <f>SUMIFS(Ovini!K:K,Ovini!B:B,B107)</f>
        <v>20</v>
      </c>
      <c r="P107" s="1">
        <f>SUMIFS(Caprini!K:K,Caprini!B:B,B107)</f>
        <v>3</v>
      </c>
      <c r="Q107" s="1">
        <f>SUMIFS(Equidi!G:G,Equidi!B:B,B107)</f>
        <v>2</v>
      </c>
      <c r="R107" s="1">
        <f>SUMIFS(Conigli!K:K,Conigli!B:B,B107)</f>
        <v>3</v>
      </c>
      <c r="S107" s="1">
        <f>SUMIFS(Lepri!K:K,Lepri!B:B,B107)</f>
        <v>2</v>
      </c>
      <c r="T107" s="1">
        <f>SUMIFS(Acquacoltura!G:G,Acquacoltura!B:B,B107)</f>
        <v>1</v>
      </c>
      <c r="U107" s="1">
        <f>SUMIFS('Altre specie'!G:G,'Altre specie'!B:B,B107)</f>
        <v>2</v>
      </c>
      <c r="V107" s="1">
        <f>SUMIFS('Animali da pelliccia'!D:D,'Animali da pelliccia'!B:B,B107)</f>
        <v>0</v>
      </c>
      <c r="W107" s="1">
        <f t="shared" si="2"/>
        <v>156</v>
      </c>
      <c r="X107" s="1">
        <f t="shared" si="3"/>
        <v>191</v>
      </c>
    </row>
    <row r="108" spans="1:24" x14ac:dyDescent="0.25">
      <c r="A108" s="62" t="s">
        <v>21</v>
      </c>
      <c r="B108" s="62" t="s">
        <v>280</v>
      </c>
      <c r="C108" s="1">
        <f>SUMIFS(Suino!M:M,Suino!B:B,'TOTALE ASL'!B108)</f>
        <v>14</v>
      </c>
      <c r="D108" s="1">
        <f>SUMIFS(Suino!L:L,Suino!B:B,'TOTALE ASL'!B108)</f>
        <v>27</v>
      </c>
      <c r="E108" s="1">
        <f>SUMIFS('Vitelli a carne bianca'!G:G,'Vitelli a carne bianca'!B:B,'TOTALE ASL'!B108)</f>
        <v>0</v>
      </c>
      <c r="F108" s="1">
        <f>SUMIFS('Vitelli altre tipologie'!K:K,'Vitelli altre tipologie'!B:B,'TOTALE ASL'!B108)</f>
        <v>20</v>
      </c>
      <c r="G108" s="1">
        <f>SUMIFS(Annutoli!K:K,Annutoli!B:B,'TOTALE ASL'!B108)</f>
        <v>2</v>
      </c>
      <c r="H108" s="1">
        <f>SUMIFS(Bovini!K:K,Bovini!B:B,'TOTALE ASL'!B108)</f>
        <v>29</v>
      </c>
      <c r="I108" s="1">
        <f>SUMIFS(Bufalini!K:K,Bufalini!B:B,B108)</f>
        <v>2</v>
      </c>
      <c r="J108" s="1">
        <f>SUMIFS('Polli da carne'!G:G,'Polli da carne'!B:B,B108)</f>
        <v>2</v>
      </c>
      <c r="K108" s="1">
        <f>SUMIFS(Ovaiole!G:G,Ovaiole!B:B,B108)</f>
        <v>2</v>
      </c>
      <c r="L108" s="1">
        <f>SUMIFS(Tacchini!G:G,Tacchini!B:B,B108)</f>
        <v>1</v>
      </c>
      <c r="M108" s="1">
        <f>SUMIFS(Ratiti!G:G,Ratiti!B:B,B108)</f>
        <v>1</v>
      </c>
      <c r="N108" s="1">
        <f>SUMIFS('Altri avicoli'!G:G,'Altri avicoli'!B:B,B108)</f>
        <v>8</v>
      </c>
      <c r="O108" s="1">
        <f>SUMIFS(Ovini!K:K,Ovini!B:B,B108)</f>
        <v>37</v>
      </c>
      <c r="P108" s="1">
        <f>SUMIFS(Caprini!K:K,Caprini!B:B,B108)</f>
        <v>4</v>
      </c>
      <c r="Q108" s="1">
        <f>SUMIFS(Equidi!G:G,Equidi!B:B,B108)</f>
        <v>4</v>
      </c>
      <c r="R108" s="1">
        <f>SUMIFS(Conigli!K:K,Conigli!B:B,B108)</f>
        <v>2</v>
      </c>
      <c r="S108" s="1">
        <f>SUMIFS(Lepri!K:K,Lepri!B:B,B108)</f>
        <v>5</v>
      </c>
      <c r="T108" s="1">
        <f>SUMIFS(Acquacoltura!G:G,Acquacoltura!B:B,B108)</f>
        <v>2</v>
      </c>
      <c r="U108" s="1">
        <f>SUMIFS('Altre specie'!G:G,'Altre specie'!B:B,B108)</f>
        <v>2</v>
      </c>
      <c r="V108" s="1">
        <f>SUMIFS('Animali da pelliccia'!D:D,'Animali da pelliccia'!B:B,B108)</f>
        <v>0</v>
      </c>
      <c r="W108" s="1">
        <f t="shared" si="2"/>
        <v>150</v>
      </c>
      <c r="X108" s="1">
        <f t="shared" si="3"/>
        <v>164</v>
      </c>
    </row>
    <row r="109" spans="1:24" x14ac:dyDescent="0.25">
      <c r="A109" s="62" t="s">
        <v>22</v>
      </c>
      <c r="B109" s="62" t="s">
        <v>281</v>
      </c>
      <c r="C109" s="1">
        <f>SUMIFS(Suino!M:M,Suino!B:B,'TOTALE ASL'!B109)</f>
        <v>1</v>
      </c>
      <c r="D109" s="1">
        <f>SUMIFS(Suino!L:L,Suino!B:B,'TOTALE ASL'!B109)</f>
        <v>2</v>
      </c>
      <c r="E109" s="1">
        <f>SUMIFS('Vitelli a carne bianca'!G:G,'Vitelli a carne bianca'!B:B,'TOTALE ASL'!B109)</f>
        <v>0</v>
      </c>
      <c r="F109" s="1">
        <f>SUMIFS('Vitelli altre tipologie'!K:K,'Vitelli altre tipologie'!B:B,'TOTALE ASL'!B109)</f>
        <v>8</v>
      </c>
      <c r="G109" s="1">
        <f>SUMIFS(Annutoli!K:K,Annutoli!B:B,'TOTALE ASL'!B109)</f>
        <v>0</v>
      </c>
      <c r="H109" s="1">
        <f>SUMIFS(Bovini!K:K,Bovini!B:B,'TOTALE ASL'!B109)</f>
        <v>40</v>
      </c>
      <c r="I109" s="1">
        <f>SUMIFS(Bufalini!K:K,Bufalini!B:B,B109)</f>
        <v>0</v>
      </c>
      <c r="J109" s="1">
        <f>SUMIFS('Polli da carne'!G:G,'Polli da carne'!B:B,B109)</f>
        <v>1</v>
      </c>
      <c r="K109" s="1">
        <f>SUMIFS(Ovaiole!G:G,Ovaiole!B:B,B109)</f>
        <v>1</v>
      </c>
      <c r="L109" s="1">
        <f>SUMIFS(Tacchini!G:G,Tacchini!B:B,B109)</f>
        <v>0</v>
      </c>
      <c r="M109" s="1">
        <f>SUMIFS(Ratiti!G:G,Ratiti!B:B,B109)</f>
        <v>0</v>
      </c>
      <c r="N109" s="1">
        <f>SUMIFS('Altri avicoli'!G:G,'Altri avicoli'!B:B,B109)</f>
        <v>1</v>
      </c>
      <c r="O109" s="1">
        <f>SUMIFS(Ovini!K:K,Ovini!B:B,B109)</f>
        <v>3</v>
      </c>
      <c r="P109" s="1">
        <f>SUMIFS(Caprini!K:K,Caprini!B:B,B109)</f>
        <v>5</v>
      </c>
      <c r="Q109" s="1">
        <f>SUMIFS(Equidi!G:G,Equidi!B:B,B109)</f>
        <v>0</v>
      </c>
      <c r="R109" s="1">
        <f>SUMIFS(Conigli!K:K,Conigli!B:B,B109)</f>
        <v>2</v>
      </c>
      <c r="S109" s="1">
        <f>SUMIFS(Lepri!K:K,Lepri!B:B,B109)</f>
        <v>1</v>
      </c>
      <c r="T109" s="1">
        <f>SUMIFS(Acquacoltura!G:G,Acquacoltura!B:B,B109)</f>
        <v>1</v>
      </c>
      <c r="U109" s="1">
        <f>SUMIFS('Altre specie'!G:G,'Altre specie'!B:B,B109)</f>
        <v>2</v>
      </c>
      <c r="V109" s="1">
        <f>SUMIFS('Animali da pelliccia'!D:D,'Animali da pelliccia'!B:B,B109)</f>
        <v>0</v>
      </c>
      <c r="W109" s="1">
        <f t="shared" si="2"/>
        <v>67</v>
      </c>
      <c r="X109" s="1">
        <f t="shared" si="3"/>
        <v>68</v>
      </c>
    </row>
    <row r="110" spans="1:24" x14ac:dyDescent="0.25">
      <c r="A110" s="62" t="s">
        <v>23</v>
      </c>
      <c r="B110" s="62" t="s">
        <v>282</v>
      </c>
      <c r="C110" s="1">
        <f>SUMIFS(Suino!M:M,Suino!B:B,'TOTALE ASL'!B110)</f>
        <v>2</v>
      </c>
      <c r="D110" s="1">
        <f>SUMIFS(Suino!L:L,Suino!B:B,'TOTALE ASL'!B110)</f>
        <v>4</v>
      </c>
      <c r="E110" s="1">
        <f>SUMIFS('Vitelli a carne bianca'!G:G,'Vitelli a carne bianca'!B:B,'TOTALE ASL'!B110)</f>
        <v>1</v>
      </c>
      <c r="F110" s="1">
        <f>SUMIFS('Vitelli altre tipologie'!K:K,'Vitelli altre tipologie'!B:B,'TOTALE ASL'!B110)</f>
        <v>11</v>
      </c>
      <c r="G110" s="1">
        <f>SUMIFS(Annutoli!K:K,Annutoli!B:B,'TOTALE ASL'!B110)</f>
        <v>0</v>
      </c>
      <c r="H110" s="1">
        <f>SUMIFS(Bovini!K:K,Bovini!B:B,'TOTALE ASL'!B110)</f>
        <v>20</v>
      </c>
      <c r="I110" s="1">
        <f>SUMIFS(Bufalini!K:K,Bufalini!B:B,B110)</f>
        <v>0</v>
      </c>
      <c r="J110" s="1">
        <f>SUMIFS('Polli da carne'!G:G,'Polli da carne'!B:B,B110)</f>
        <v>0</v>
      </c>
      <c r="K110" s="1">
        <f>SUMIFS(Ovaiole!G:G,Ovaiole!B:B,B110)</f>
        <v>1</v>
      </c>
      <c r="L110" s="1">
        <f>SUMIFS(Tacchini!G:G,Tacchini!B:B,B110)</f>
        <v>0</v>
      </c>
      <c r="M110" s="1">
        <f>SUMIFS(Ratiti!G:G,Ratiti!B:B,B110)</f>
        <v>0</v>
      </c>
      <c r="N110" s="1">
        <f>SUMIFS('Altri avicoli'!G:G,'Altri avicoli'!B:B,B110)</f>
        <v>1</v>
      </c>
      <c r="O110" s="1">
        <f>SUMIFS(Ovini!K:K,Ovini!B:B,B110)</f>
        <v>8</v>
      </c>
      <c r="P110" s="1">
        <f>SUMIFS(Caprini!K:K,Caprini!B:B,B110)</f>
        <v>7</v>
      </c>
      <c r="Q110" s="1">
        <f>SUMIFS(Equidi!G:G,Equidi!B:B,B110)</f>
        <v>1</v>
      </c>
      <c r="R110" s="1">
        <f>SUMIFS(Conigli!K:K,Conigli!B:B,B110)</f>
        <v>2</v>
      </c>
      <c r="S110" s="1">
        <f>SUMIFS(Lepri!K:K,Lepri!B:B,B110)</f>
        <v>2</v>
      </c>
      <c r="T110" s="1">
        <f>SUMIFS(Acquacoltura!G:G,Acquacoltura!B:B,B110)</f>
        <v>2</v>
      </c>
      <c r="U110" s="1">
        <f>SUMIFS('Altre specie'!G:G,'Altre specie'!B:B,B110)</f>
        <v>4</v>
      </c>
      <c r="V110" s="1">
        <f>SUMIFS('Animali da pelliccia'!D:D,'Animali da pelliccia'!B:B,B110)</f>
        <v>0</v>
      </c>
      <c r="W110" s="1">
        <f t="shared" si="2"/>
        <v>64</v>
      </c>
      <c r="X110" s="1">
        <f t="shared" si="3"/>
        <v>66</v>
      </c>
    </row>
    <row r="111" spans="1:24" x14ac:dyDescent="0.25">
      <c r="A111" s="62" t="s">
        <v>23</v>
      </c>
      <c r="B111" s="62" t="s">
        <v>283</v>
      </c>
      <c r="C111" s="1">
        <f>SUMIFS(Suino!M:M,Suino!B:B,'TOTALE ASL'!B111)</f>
        <v>18</v>
      </c>
      <c r="D111" s="1">
        <f>SUMIFS(Suino!L:L,Suino!B:B,'TOTALE ASL'!B111)</f>
        <v>33</v>
      </c>
      <c r="E111" s="1">
        <f>SUMIFS('Vitelli a carne bianca'!G:G,'Vitelli a carne bianca'!B:B,'TOTALE ASL'!B111)</f>
        <v>33</v>
      </c>
      <c r="F111" s="1">
        <f>SUMIFS('Vitelli altre tipologie'!K:K,'Vitelli altre tipologie'!B:B,'TOTALE ASL'!B111)</f>
        <v>40</v>
      </c>
      <c r="G111" s="1">
        <f>SUMIFS(Annutoli!K:K,Annutoli!B:B,'TOTALE ASL'!B111)</f>
        <v>1</v>
      </c>
      <c r="H111" s="1">
        <f>SUMIFS(Bovini!K:K,Bovini!B:B,'TOTALE ASL'!B111)</f>
        <v>77</v>
      </c>
      <c r="I111" s="1">
        <f>SUMIFS(Bufalini!K:K,Bufalini!B:B,B111)</f>
        <v>2</v>
      </c>
      <c r="J111" s="1">
        <f>SUMIFS('Polli da carne'!G:G,'Polli da carne'!B:B,B111)</f>
        <v>10</v>
      </c>
      <c r="K111" s="1">
        <f>SUMIFS(Ovaiole!G:G,Ovaiole!B:B,B111)</f>
        <v>4</v>
      </c>
      <c r="L111" s="1">
        <f>SUMIFS(Tacchini!G:G,Tacchini!B:B,B111)</f>
        <v>1</v>
      </c>
      <c r="M111" s="1">
        <f>SUMIFS(Ratiti!G:G,Ratiti!B:B,B111)</f>
        <v>0</v>
      </c>
      <c r="N111" s="1">
        <f>SUMIFS('Altri avicoli'!G:G,'Altri avicoli'!B:B,B111)</f>
        <v>10</v>
      </c>
      <c r="O111" s="1">
        <f>SUMIFS(Ovini!K:K,Ovini!B:B,B111)</f>
        <v>6</v>
      </c>
      <c r="P111" s="1">
        <f>SUMIFS(Caprini!K:K,Caprini!B:B,B111)</f>
        <v>7</v>
      </c>
      <c r="Q111" s="1">
        <f>SUMIFS(Equidi!G:G,Equidi!B:B,B111)</f>
        <v>1</v>
      </c>
      <c r="R111" s="1">
        <f>SUMIFS(Conigli!K:K,Conigli!B:B,B111)</f>
        <v>19</v>
      </c>
      <c r="S111" s="1">
        <f>SUMIFS(Lepri!K:K,Lepri!B:B,B111)</f>
        <v>5</v>
      </c>
      <c r="T111" s="1">
        <f>SUMIFS(Acquacoltura!G:G,Acquacoltura!B:B,B111)</f>
        <v>4</v>
      </c>
      <c r="U111" s="1">
        <f>SUMIFS('Altre specie'!G:G,'Altre specie'!B:B,B111)</f>
        <v>3</v>
      </c>
      <c r="V111" s="1">
        <f>SUMIFS('Animali da pelliccia'!D:D,'Animali da pelliccia'!B:B,B111)</f>
        <v>0</v>
      </c>
      <c r="W111" s="1">
        <f t="shared" si="2"/>
        <v>256</v>
      </c>
      <c r="X111" s="1">
        <f t="shared" si="3"/>
        <v>274</v>
      </c>
    </row>
    <row r="112" spans="1:24" x14ac:dyDescent="0.25">
      <c r="A112" s="62" t="s">
        <v>23</v>
      </c>
      <c r="B112" s="62" t="s">
        <v>284</v>
      </c>
      <c r="C112" s="1">
        <f>SUMIFS(Suino!M:M,Suino!B:B,'TOTALE ASL'!B112)</f>
        <v>4</v>
      </c>
      <c r="D112" s="1">
        <f>SUMIFS(Suino!L:L,Suino!B:B,'TOTALE ASL'!B112)</f>
        <v>8</v>
      </c>
      <c r="E112" s="1">
        <f>SUMIFS('Vitelli a carne bianca'!G:G,'Vitelli a carne bianca'!B:B,'TOTALE ASL'!B112)</f>
        <v>3</v>
      </c>
      <c r="F112" s="1">
        <f>SUMIFS('Vitelli altre tipologie'!K:K,'Vitelli altre tipologie'!B:B,'TOTALE ASL'!B112)</f>
        <v>7</v>
      </c>
      <c r="G112" s="1">
        <f>SUMIFS(Annutoli!K:K,Annutoli!B:B,'TOTALE ASL'!B112)</f>
        <v>0</v>
      </c>
      <c r="H112" s="1">
        <f>SUMIFS(Bovini!K:K,Bovini!B:B,'TOTALE ASL'!B112)</f>
        <v>14</v>
      </c>
      <c r="I112" s="1">
        <f>SUMIFS(Bufalini!K:K,Bufalini!B:B,B112)</f>
        <v>1</v>
      </c>
      <c r="J112" s="1">
        <f>SUMIFS('Polli da carne'!G:G,'Polli da carne'!B:B,B112)</f>
        <v>1</v>
      </c>
      <c r="K112" s="1">
        <f>SUMIFS(Ovaiole!G:G,Ovaiole!B:B,B112)</f>
        <v>2</v>
      </c>
      <c r="L112" s="1">
        <f>SUMIFS(Tacchini!G:G,Tacchini!B:B,B112)</f>
        <v>1</v>
      </c>
      <c r="M112" s="1">
        <f>SUMIFS(Ratiti!G:G,Ratiti!B:B,B112)</f>
        <v>0</v>
      </c>
      <c r="N112" s="1">
        <f>SUMIFS('Altri avicoli'!G:G,'Altri avicoli'!B:B,B112)</f>
        <v>2</v>
      </c>
      <c r="O112" s="1">
        <f>SUMIFS(Ovini!K:K,Ovini!B:B,B112)</f>
        <v>2</v>
      </c>
      <c r="P112" s="1">
        <f>SUMIFS(Caprini!K:K,Caprini!B:B,B112)</f>
        <v>1</v>
      </c>
      <c r="Q112" s="1">
        <f>SUMIFS(Equidi!G:G,Equidi!B:B,B112)</f>
        <v>1</v>
      </c>
      <c r="R112" s="1">
        <f>SUMIFS(Conigli!K:K,Conigli!B:B,B112)</f>
        <v>3</v>
      </c>
      <c r="S112" s="1">
        <f>SUMIFS(Lepri!K:K,Lepri!B:B,B112)</f>
        <v>2</v>
      </c>
      <c r="T112" s="1">
        <f>SUMIFS(Acquacoltura!G:G,Acquacoltura!B:B,B112)</f>
        <v>2</v>
      </c>
      <c r="U112" s="1">
        <f>SUMIFS('Altre specie'!G:G,'Altre specie'!B:B,B112)</f>
        <v>1</v>
      </c>
      <c r="V112" s="1">
        <f>SUMIFS('Animali da pelliccia'!D:D,'Animali da pelliccia'!B:B,B112)</f>
        <v>0</v>
      </c>
      <c r="W112" s="1">
        <f t="shared" si="2"/>
        <v>51</v>
      </c>
      <c r="X112" s="1">
        <f t="shared" si="3"/>
        <v>55</v>
      </c>
    </row>
    <row r="113" spans="1:24" x14ac:dyDescent="0.25">
      <c r="A113" s="62" t="s">
        <v>23</v>
      </c>
      <c r="B113" s="62" t="s">
        <v>285</v>
      </c>
      <c r="C113" s="1">
        <f>SUMIFS(Suino!M:M,Suino!B:B,'TOTALE ASL'!B113)</f>
        <v>2</v>
      </c>
      <c r="D113" s="1">
        <f>SUMIFS(Suino!L:L,Suino!B:B,'TOTALE ASL'!B113)</f>
        <v>4</v>
      </c>
      <c r="E113" s="1">
        <f>SUMIFS('Vitelli a carne bianca'!G:G,'Vitelli a carne bianca'!B:B,'TOTALE ASL'!B113)</f>
        <v>1</v>
      </c>
      <c r="F113" s="1">
        <f>SUMIFS('Vitelli altre tipologie'!K:K,'Vitelli altre tipologie'!B:B,'TOTALE ASL'!B113)</f>
        <v>4</v>
      </c>
      <c r="G113" s="1">
        <f>SUMIFS(Annutoli!K:K,Annutoli!B:B,'TOTALE ASL'!B113)</f>
        <v>1</v>
      </c>
      <c r="H113" s="1">
        <f>SUMIFS(Bovini!K:K,Bovini!B:B,'TOTALE ASL'!B113)</f>
        <v>7</v>
      </c>
      <c r="I113" s="1">
        <f>SUMIFS(Bufalini!K:K,Bufalini!B:B,B113)</f>
        <v>2</v>
      </c>
      <c r="J113" s="1">
        <f>SUMIFS('Polli da carne'!G:G,'Polli da carne'!B:B,B113)</f>
        <v>2</v>
      </c>
      <c r="K113" s="1">
        <f>SUMIFS(Ovaiole!G:G,Ovaiole!B:B,B113)</f>
        <v>2</v>
      </c>
      <c r="L113" s="1">
        <f>SUMIFS(Tacchini!G:G,Tacchini!B:B,B113)</f>
        <v>1</v>
      </c>
      <c r="M113" s="1">
        <f>SUMIFS(Ratiti!G:G,Ratiti!B:B,B113)</f>
        <v>1</v>
      </c>
      <c r="N113" s="1">
        <f>SUMIFS('Altri avicoli'!G:G,'Altri avicoli'!B:B,B113)</f>
        <v>2</v>
      </c>
      <c r="O113" s="1">
        <f>SUMIFS(Ovini!K:K,Ovini!B:B,B113)</f>
        <v>1</v>
      </c>
      <c r="P113" s="1">
        <f>SUMIFS(Caprini!K:K,Caprini!B:B,B113)</f>
        <v>2</v>
      </c>
      <c r="Q113" s="1">
        <f>SUMIFS(Equidi!G:G,Equidi!B:B,B113)</f>
        <v>0</v>
      </c>
      <c r="R113" s="1">
        <f>SUMIFS(Conigli!K:K,Conigli!B:B,B113)</f>
        <v>2</v>
      </c>
      <c r="S113" s="1">
        <f>SUMIFS(Lepri!K:K,Lepri!B:B,B113)</f>
        <v>0</v>
      </c>
      <c r="T113" s="1">
        <f>SUMIFS(Acquacoltura!G:G,Acquacoltura!B:B,B113)</f>
        <v>2</v>
      </c>
      <c r="U113" s="1">
        <f>SUMIFS('Altre specie'!G:G,'Altre specie'!B:B,B113)</f>
        <v>0</v>
      </c>
      <c r="V113" s="1">
        <f>SUMIFS('Animali da pelliccia'!D:D,'Animali da pelliccia'!B:B,B113)</f>
        <v>0</v>
      </c>
      <c r="W113" s="1">
        <f t="shared" si="2"/>
        <v>34</v>
      </c>
      <c r="X113" s="1">
        <f t="shared" si="3"/>
        <v>36</v>
      </c>
    </row>
    <row r="114" spans="1:24" x14ac:dyDescent="0.25">
      <c r="A114" s="62" t="s">
        <v>23</v>
      </c>
      <c r="B114" s="62" t="s">
        <v>286</v>
      </c>
      <c r="C114" s="1">
        <f>SUMIFS(Suino!M:M,Suino!B:B,'TOTALE ASL'!B114)</f>
        <v>8</v>
      </c>
      <c r="D114" s="1">
        <f>SUMIFS(Suino!L:L,Suino!B:B,'TOTALE ASL'!B114)</f>
        <v>15</v>
      </c>
      <c r="E114" s="1">
        <f>SUMIFS('Vitelli a carne bianca'!G:G,'Vitelli a carne bianca'!B:B,'TOTALE ASL'!B114)</f>
        <v>0</v>
      </c>
      <c r="F114" s="1">
        <f>SUMIFS('Vitelli altre tipologie'!K:K,'Vitelli altre tipologie'!B:B,'TOTALE ASL'!B114)</f>
        <v>8</v>
      </c>
      <c r="G114" s="1">
        <f>SUMIFS(Annutoli!K:K,Annutoli!B:B,'TOTALE ASL'!B114)</f>
        <v>0</v>
      </c>
      <c r="H114" s="1">
        <f>SUMIFS(Bovini!K:K,Bovini!B:B,'TOTALE ASL'!B114)</f>
        <v>16</v>
      </c>
      <c r="I114" s="1">
        <f>SUMIFS(Bufalini!K:K,Bufalini!B:B,B114)</f>
        <v>0</v>
      </c>
      <c r="J114" s="1">
        <f>SUMIFS('Polli da carne'!G:G,'Polli da carne'!B:B,B114)</f>
        <v>5</v>
      </c>
      <c r="K114" s="1">
        <f>SUMIFS(Ovaiole!G:G,Ovaiole!B:B,B114)</f>
        <v>2</v>
      </c>
      <c r="L114" s="1">
        <f>SUMIFS(Tacchini!G:G,Tacchini!B:B,B114)</f>
        <v>3</v>
      </c>
      <c r="M114" s="1">
        <f>SUMIFS(Ratiti!G:G,Ratiti!B:B,B114)</f>
        <v>0</v>
      </c>
      <c r="N114" s="1">
        <f>SUMIFS('Altri avicoli'!G:G,'Altri avicoli'!B:B,B114)</f>
        <v>2</v>
      </c>
      <c r="O114" s="1">
        <f>SUMIFS(Ovini!K:K,Ovini!B:B,B114)</f>
        <v>4</v>
      </c>
      <c r="P114" s="1">
        <f>SUMIFS(Caprini!K:K,Caprini!B:B,B114)</f>
        <v>2</v>
      </c>
      <c r="Q114" s="1">
        <f>SUMIFS(Equidi!G:G,Equidi!B:B,B114)</f>
        <v>1</v>
      </c>
      <c r="R114" s="1">
        <f>SUMIFS(Conigli!K:K,Conigli!B:B,B114)</f>
        <v>3</v>
      </c>
      <c r="S114" s="1">
        <f>SUMIFS(Lepri!K:K,Lepri!B:B,B114)</f>
        <v>1</v>
      </c>
      <c r="T114" s="1">
        <f>SUMIFS(Acquacoltura!G:G,Acquacoltura!B:B,B114)</f>
        <v>4</v>
      </c>
      <c r="U114" s="1">
        <f>SUMIFS('Altre specie'!G:G,'Altre specie'!B:B,B114)</f>
        <v>1</v>
      </c>
      <c r="V114" s="1">
        <f>SUMIFS('Animali da pelliccia'!D:D,'Animali da pelliccia'!B:B,B114)</f>
        <v>0</v>
      </c>
      <c r="W114" s="1">
        <f t="shared" si="2"/>
        <v>67</v>
      </c>
      <c r="X114" s="1">
        <f t="shared" si="3"/>
        <v>75</v>
      </c>
    </row>
    <row r="115" spans="1:24" x14ac:dyDescent="0.25">
      <c r="A115" s="62" t="s">
        <v>23</v>
      </c>
      <c r="B115" s="62" t="s">
        <v>287</v>
      </c>
      <c r="C115" s="1">
        <f>SUMIFS(Suino!M:M,Suino!B:B,'TOTALE ASL'!B115)</f>
        <v>16</v>
      </c>
      <c r="D115" s="1">
        <f>SUMIFS(Suino!L:L,Suino!B:B,'TOTALE ASL'!B115)</f>
        <v>30</v>
      </c>
      <c r="E115" s="1">
        <f>SUMIFS('Vitelli a carne bianca'!G:G,'Vitelli a carne bianca'!B:B,'TOTALE ASL'!B115)</f>
        <v>13</v>
      </c>
      <c r="F115" s="1">
        <f>SUMIFS('Vitelli altre tipologie'!K:K,'Vitelli altre tipologie'!B:B,'TOTALE ASL'!B115)</f>
        <v>38</v>
      </c>
      <c r="G115" s="1">
        <f>SUMIFS(Annutoli!K:K,Annutoli!B:B,'TOTALE ASL'!B115)</f>
        <v>1</v>
      </c>
      <c r="H115" s="1">
        <f>SUMIFS(Bovini!K:K,Bovini!B:B,'TOTALE ASL'!B115)</f>
        <v>78</v>
      </c>
      <c r="I115" s="1">
        <f>SUMIFS(Bufalini!K:K,Bufalini!B:B,B115)</f>
        <v>1</v>
      </c>
      <c r="J115" s="1">
        <f>SUMIFS('Polli da carne'!G:G,'Polli da carne'!B:B,B115)</f>
        <v>12</v>
      </c>
      <c r="K115" s="1">
        <f>SUMIFS(Ovaiole!G:G,Ovaiole!B:B,B115)</f>
        <v>4</v>
      </c>
      <c r="L115" s="1">
        <f>SUMIFS(Tacchini!G:G,Tacchini!B:B,B115)</f>
        <v>6</v>
      </c>
      <c r="M115" s="1">
        <f>SUMIFS(Ratiti!G:G,Ratiti!B:B,B115)</f>
        <v>0</v>
      </c>
      <c r="N115" s="1">
        <f>SUMIFS('Altri avicoli'!G:G,'Altri avicoli'!B:B,B115)</f>
        <v>8</v>
      </c>
      <c r="O115" s="1">
        <f>SUMIFS(Ovini!K:K,Ovini!B:B,B115)</f>
        <v>3</v>
      </c>
      <c r="P115" s="1">
        <f>SUMIFS(Caprini!K:K,Caprini!B:B,B115)</f>
        <v>3</v>
      </c>
      <c r="Q115" s="1">
        <f>SUMIFS(Equidi!G:G,Equidi!B:B,B115)</f>
        <v>2</v>
      </c>
      <c r="R115" s="1">
        <f>SUMIFS(Conigli!K:K,Conigli!B:B,B115)</f>
        <v>9</v>
      </c>
      <c r="S115" s="1">
        <f>SUMIFS(Lepri!K:K,Lepri!B:B,B115)</f>
        <v>3</v>
      </c>
      <c r="T115" s="1">
        <f>SUMIFS(Acquacoltura!G:G,Acquacoltura!B:B,B115)</f>
        <v>1</v>
      </c>
      <c r="U115" s="1">
        <f>SUMIFS('Altre specie'!G:G,'Altre specie'!B:B,B115)</f>
        <v>2</v>
      </c>
      <c r="V115" s="1">
        <f>SUMIFS('Animali da pelliccia'!D:D,'Animali da pelliccia'!B:B,B115)</f>
        <v>1</v>
      </c>
      <c r="W115" s="1">
        <f t="shared" si="2"/>
        <v>215</v>
      </c>
      <c r="X115" s="1">
        <f t="shared" si="3"/>
        <v>231</v>
      </c>
    </row>
    <row r="116" spans="1:24" x14ac:dyDescent="0.25">
      <c r="A116" s="62" t="s">
        <v>23</v>
      </c>
      <c r="B116" s="62" t="s">
        <v>288</v>
      </c>
      <c r="C116" s="1">
        <f>SUMIFS(Suino!M:M,Suino!B:B,'TOTALE ASL'!B116)</f>
        <v>4</v>
      </c>
      <c r="D116" s="1">
        <f>SUMIFS(Suino!L:L,Suino!B:B,'TOTALE ASL'!B116)</f>
        <v>8</v>
      </c>
      <c r="E116" s="1">
        <f>SUMIFS('Vitelli a carne bianca'!G:G,'Vitelli a carne bianca'!B:B,'TOTALE ASL'!B116)</f>
        <v>11</v>
      </c>
      <c r="F116" s="1">
        <f>SUMIFS('Vitelli altre tipologie'!K:K,'Vitelli altre tipologie'!B:B,'TOTALE ASL'!B116)</f>
        <v>24</v>
      </c>
      <c r="G116" s="1">
        <f>SUMIFS(Annutoli!K:K,Annutoli!B:B,'TOTALE ASL'!B116)</f>
        <v>0</v>
      </c>
      <c r="H116" s="1">
        <f>SUMIFS(Bovini!K:K,Bovini!B:B,'TOTALE ASL'!B116)</f>
        <v>39</v>
      </c>
      <c r="I116" s="1">
        <f>SUMIFS(Bufalini!K:K,Bufalini!B:B,B116)</f>
        <v>0</v>
      </c>
      <c r="J116" s="1">
        <f>SUMIFS('Polli da carne'!G:G,'Polli da carne'!B:B,B116)</f>
        <v>4</v>
      </c>
      <c r="K116" s="1">
        <f>SUMIFS(Ovaiole!G:G,Ovaiole!B:B,B116)</f>
        <v>1</v>
      </c>
      <c r="L116" s="1">
        <f>SUMIFS(Tacchini!G:G,Tacchini!B:B,B116)</f>
        <v>2</v>
      </c>
      <c r="M116" s="1">
        <f>SUMIFS(Ratiti!G:G,Ratiti!B:B,B116)</f>
        <v>0</v>
      </c>
      <c r="N116" s="1">
        <f>SUMIFS('Altri avicoli'!G:G,'Altri avicoli'!B:B,B116)</f>
        <v>4</v>
      </c>
      <c r="O116" s="1">
        <f>SUMIFS(Ovini!K:K,Ovini!B:B,B116)</f>
        <v>3</v>
      </c>
      <c r="P116" s="1">
        <f>SUMIFS(Caprini!K:K,Caprini!B:B,B116)</f>
        <v>4</v>
      </c>
      <c r="Q116" s="1">
        <f>SUMIFS(Equidi!G:G,Equidi!B:B,B116)</f>
        <v>1</v>
      </c>
      <c r="R116" s="1">
        <f>SUMIFS(Conigli!K:K,Conigli!B:B,B116)</f>
        <v>3</v>
      </c>
      <c r="S116" s="1">
        <f>SUMIFS(Lepri!K:K,Lepri!B:B,B116)</f>
        <v>2</v>
      </c>
      <c r="T116" s="1">
        <f>SUMIFS(Acquacoltura!G:G,Acquacoltura!B:B,B116)</f>
        <v>2</v>
      </c>
      <c r="U116" s="1">
        <f>SUMIFS('Altre specie'!G:G,'Altre specie'!B:B,B116)</f>
        <v>2</v>
      </c>
      <c r="V116" s="1">
        <f>SUMIFS('Animali da pelliccia'!D:D,'Animali da pelliccia'!B:B,B116)</f>
        <v>0</v>
      </c>
      <c r="W116" s="1">
        <f t="shared" si="2"/>
        <v>110</v>
      </c>
      <c r="X116" s="1">
        <f t="shared" si="3"/>
        <v>114</v>
      </c>
    </row>
    <row r="117" spans="1:24" x14ac:dyDescent="0.25">
      <c r="A117" s="62" t="s">
        <v>23</v>
      </c>
      <c r="B117" s="62" t="s">
        <v>289</v>
      </c>
      <c r="C117" s="1">
        <f>SUMIFS(Suino!M:M,Suino!B:B,'TOTALE ASL'!B117)</f>
        <v>8</v>
      </c>
      <c r="D117" s="1">
        <f>SUMIFS(Suino!L:L,Suino!B:B,'TOTALE ASL'!B117)</f>
        <v>14</v>
      </c>
      <c r="E117" s="1">
        <f>SUMIFS('Vitelli a carne bianca'!G:G,'Vitelli a carne bianca'!B:B,'TOTALE ASL'!B117)</f>
        <v>1</v>
      </c>
      <c r="F117" s="1">
        <f>SUMIFS('Vitelli altre tipologie'!K:K,'Vitelli altre tipologie'!B:B,'TOTALE ASL'!B117)</f>
        <v>34</v>
      </c>
      <c r="G117" s="1">
        <f>SUMIFS(Annutoli!K:K,Annutoli!B:B,'TOTALE ASL'!B117)</f>
        <v>1</v>
      </c>
      <c r="H117" s="1">
        <f>SUMIFS(Bovini!K:K,Bovini!B:B,'TOTALE ASL'!B117)</f>
        <v>58</v>
      </c>
      <c r="I117" s="1">
        <f>SUMIFS(Bufalini!K:K,Bufalini!B:B,B117)</f>
        <v>1</v>
      </c>
      <c r="J117" s="1">
        <f>SUMIFS('Polli da carne'!G:G,'Polli da carne'!B:B,B117)</f>
        <v>11</v>
      </c>
      <c r="K117" s="1">
        <f>SUMIFS(Ovaiole!G:G,Ovaiole!B:B,B117)</f>
        <v>1</v>
      </c>
      <c r="L117" s="1">
        <f>SUMIFS(Tacchini!G:G,Tacchini!B:B,B117)</f>
        <v>6</v>
      </c>
      <c r="M117" s="1">
        <f>SUMIFS(Ratiti!G:G,Ratiti!B:B,B117)</f>
        <v>0</v>
      </c>
      <c r="N117" s="1">
        <f>SUMIFS('Altri avicoli'!G:G,'Altri avicoli'!B:B,B117)</f>
        <v>6</v>
      </c>
      <c r="O117" s="1">
        <f>SUMIFS(Ovini!K:K,Ovini!B:B,B117)</f>
        <v>3</v>
      </c>
      <c r="P117" s="1">
        <f>SUMIFS(Caprini!K:K,Caprini!B:B,B117)</f>
        <v>3</v>
      </c>
      <c r="Q117" s="1">
        <f>SUMIFS(Equidi!G:G,Equidi!B:B,B117)</f>
        <v>1</v>
      </c>
      <c r="R117" s="1">
        <f>SUMIFS(Conigli!K:K,Conigli!B:B,B117)</f>
        <v>4</v>
      </c>
      <c r="S117" s="1">
        <f>SUMIFS(Lepri!K:K,Lepri!B:B,B117)</f>
        <v>2</v>
      </c>
      <c r="T117" s="1">
        <f>SUMIFS(Acquacoltura!G:G,Acquacoltura!B:B,B117)</f>
        <v>2</v>
      </c>
      <c r="U117" s="1">
        <f>SUMIFS('Altre specie'!G:G,'Altre specie'!B:B,B117)</f>
        <v>2</v>
      </c>
      <c r="V117" s="1">
        <f>SUMIFS('Animali da pelliccia'!D:D,'Animali da pelliccia'!B:B,B117)</f>
        <v>0</v>
      </c>
      <c r="W117" s="1">
        <f t="shared" si="2"/>
        <v>150</v>
      </c>
      <c r="X117" s="1">
        <f t="shared" si="3"/>
        <v>158</v>
      </c>
    </row>
    <row r="118" spans="1:24" x14ac:dyDescent="0.25">
      <c r="A118" s="62" t="s">
        <v>23</v>
      </c>
      <c r="B118" s="62" t="s">
        <v>290</v>
      </c>
      <c r="C118" s="1">
        <f>SUMIFS(Suino!M:M,Suino!B:B,'TOTALE ASL'!B118)</f>
        <v>30</v>
      </c>
      <c r="D118" s="1">
        <f>SUMIFS(Suino!L:L,Suino!B:B,'TOTALE ASL'!B118)</f>
        <v>53</v>
      </c>
      <c r="E118" s="1">
        <f>SUMIFS('Vitelli a carne bianca'!G:G,'Vitelli a carne bianca'!B:B,'TOTALE ASL'!B118)</f>
        <v>11</v>
      </c>
      <c r="F118" s="1">
        <f>SUMIFS('Vitelli altre tipologie'!K:K,'Vitelli altre tipologie'!B:B,'TOTALE ASL'!B118)</f>
        <v>58</v>
      </c>
      <c r="G118" s="1">
        <f>SUMIFS(Annutoli!K:K,Annutoli!B:B,'TOTALE ASL'!B118)</f>
        <v>0</v>
      </c>
      <c r="H118" s="1">
        <f>SUMIFS(Bovini!K:K,Bovini!B:B,'TOTALE ASL'!B118)</f>
        <v>119</v>
      </c>
      <c r="I118" s="1">
        <f>SUMIFS(Bufalini!K:K,Bufalini!B:B,B118)</f>
        <v>0</v>
      </c>
      <c r="J118" s="1">
        <f>SUMIFS('Polli da carne'!G:G,'Polli da carne'!B:B,B118)</f>
        <v>47</v>
      </c>
      <c r="K118" s="1">
        <f>SUMIFS(Ovaiole!G:G,Ovaiole!B:B,B118)</f>
        <v>8</v>
      </c>
      <c r="L118" s="1">
        <f>SUMIFS(Tacchini!G:G,Tacchini!B:B,B118)</f>
        <v>34</v>
      </c>
      <c r="M118" s="1">
        <f>SUMIFS(Ratiti!G:G,Ratiti!B:B,B118)</f>
        <v>1</v>
      </c>
      <c r="N118" s="1">
        <f>SUMIFS('Altri avicoli'!G:G,'Altri avicoli'!B:B,B118)</f>
        <v>13</v>
      </c>
      <c r="O118" s="1">
        <f>SUMIFS(Ovini!K:K,Ovini!B:B,B118)</f>
        <v>7</v>
      </c>
      <c r="P118" s="1">
        <f>SUMIFS(Caprini!K:K,Caprini!B:B,B118)</f>
        <v>5</v>
      </c>
      <c r="Q118" s="1">
        <f>SUMIFS(Equidi!G:G,Equidi!B:B,B118)</f>
        <v>1</v>
      </c>
      <c r="R118" s="1">
        <f>SUMIFS(Conigli!K:K,Conigli!B:B,B118)</f>
        <v>7</v>
      </c>
      <c r="S118" s="1">
        <f>SUMIFS(Lepri!K:K,Lepri!B:B,B118)</f>
        <v>4</v>
      </c>
      <c r="T118" s="1">
        <f>SUMIFS(Acquacoltura!G:G,Acquacoltura!B:B,B118)</f>
        <v>5</v>
      </c>
      <c r="U118" s="1">
        <f>SUMIFS('Altre specie'!G:G,'Altre specie'!B:B,B118)</f>
        <v>4</v>
      </c>
      <c r="V118" s="1">
        <f>SUMIFS('Animali da pelliccia'!D:D,'Animali da pelliccia'!B:B,B118)</f>
        <v>0</v>
      </c>
      <c r="W118" s="1">
        <f t="shared" si="2"/>
        <v>377</v>
      </c>
      <c r="X118" s="1">
        <f t="shared" si="3"/>
        <v>407</v>
      </c>
    </row>
    <row r="119" spans="1:24" x14ac:dyDescent="0.25">
      <c r="A119" s="62" t="s">
        <v>43</v>
      </c>
      <c r="B119" s="1"/>
      <c r="C119" s="1">
        <f>SUM(C2:C118)</f>
        <v>1683</v>
      </c>
      <c r="D119" s="1">
        <f t="shared" ref="D119:X119" si="4">SUM(D2:D118)</f>
        <v>2506</v>
      </c>
      <c r="E119" s="1">
        <f t="shared" si="4"/>
        <v>173</v>
      </c>
      <c r="F119" s="1">
        <f t="shared" si="4"/>
        <v>2795</v>
      </c>
      <c r="G119" s="137">
        <f t="shared" si="4"/>
        <v>208</v>
      </c>
      <c r="H119" s="1">
        <f t="shared" si="4"/>
        <v>4244</v>
      </c>
      <c r="I119" s="1">
        <f t="shared" si="4"/>
        <v>306</v>
      </c>
      <c r="J119" s="1">
        <f t="shared" si="4"/>
        <v>293</v>
      </c>
      <c r="K119" s="1">
        <f t="shared" si="4"/>
        <v>213</v>
      </c>
      <c r="L119" s="1">
        <f t="shared" si="4"/>
        <v>112</v>
      </c>
      <c r="M119" s="1">
        <f t="shared" si="4"/>
        <v>27</v>
      </c>
      <c r="N119" s="1">
        <f t="shared" si="4"/>
        <v>296</v>
      </c>
      <c r="O119" s="1">
        <f t="shared" si="4"/>
        <v>3121</v>
      </c>
      <c r="P119" s="1">
        <f t="shared" si="4"/>
        <v>904</v>
      </c>
      <c r="Q119" s="1">
        <f t="shared" si="4"/>
        <v>166</v>
      </c>
      <c r="R119" s="1">
        <f t="shared" si="4"/>
        <v>263</v>
      </c>
      <c r="S119" s="1">
        <f t="shared" si="4"/>
        <v>112</v>
      </c>
      <c r="T119" s="1">
        <f t="shared" si="4"/>
        <v>174</v>
      </c>
      <c r="U119" s="1">
        <f t="shared" si="4"/>
        <v>183</v>
      </c>
      <c r="V119" s="1">
        <f t="shared" si="4"/>
        <v>6</v>
      </c>
      <c r="W119" s="1">
        <f t="shared" si="4"/>
        <v>16102</v>
      </c>
      <c r="X119" s="1">
        <f t="shared" si="4"/>
        <v>17785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63C6-7781-4247-AD69-A4216AA436A9}">
  <dimension ref="A1:W24"/>
  <sheetViews>
    <sheetView workbookViewId="0">
      <selection activeCell="O31" sqref="O31"/>
    </sheetView>
  </sheetViews>
  <sheetFormatPr defaultRowHeight="15" x14ac:dyDescent="0.25"/>
  <sheetData>
    <row r="1" spans="1:23" x14ac:dyDescent="0.25">
      <c r="A1" t="s">
        <v>50</v>
      </c>
      <c r="B1">
        <v>2021</v>
      </c>
      <c r="C1" t="s">
        <v>175</v>
      </c>
    </row>
    <row r="2" spans="1:23" x14ac:dyDescent="0.25">
      <c r="A2" t="s">
        <v>51</v>
      </c>
      <c r="B2" t="s">
        <v>42</v>
      </c>
      <c r="C2" t="s">
        <v>26</v>
      </c>
      <c r="D2" t="s">
        <v>27</v>
      </c>
      <c r="E2" t="s">
        <v>28</v>
      </c>
      <c r="F2" t="s">
        <v>29</v>
      </c>
      <c r="G2" t="s">
        <v>30</v>
      </c>
      <c r="H2" t="s">
        <v>31</v>
      </c>
      <c r="I2" t="s">
        <v>32</v>
      </c>
      <c r="J2" t="s">
        <v>33</v>
      </c>
      <c r="K2" t="s">
        <v>34</v>
      </c>
      <c r="L2" t="s">
        <v>64</v>
      </c>
      <c r="M2" t="s">
        <v>35</v>
      </c>
      <c r="N2" t="s">
        <v>36</v>
      </c>
      <c r="O2" t="s">
        <v>37</v>
      </c>
      <c r="P2" t="s">
        <v>38</v>
      </c>
      <c r="Q2" t="s">
        <v>39</v>
      </c>
      <c r="R2" t="s">
        <v>40</v>
      </c>
      <c r="S2" t="s">
        <v>41</v>
      </c>
      <c r="T2" t="s">
        <v>60</v>
      </c>
      <c r="U2" t="s">
        <v>61</v>
      </c>
      <c r="V2" t="s">
        <v>48</v>
      </c>
      <c r="W2" t="s">
        <v>49</v>
      </c>
    </row>
    <row r="3" spans="1:23" x14ac:dyDescent="0.25">
      <c r="A3" t="s">
        <v>3</v>
      </c>
      <c r="B3">
        <v>27</v>
      </c>
      <c r="C3">
        <v>53</v>
      </c>
      <c r="D3">
        <v>0</v>
      </c>
      <c r="E3">
        <v>43</v>
      </c>
      <c r="F3">
        <v>0</v>
      </c>
      <c r="G3">
        <v>64</v>
      </c>
      <c r="H3">
        <v>0</v>
      </c>
      <c r="I3">
        <v>6</v>
      </c>
      <c r="J3">
        <v>4</v>
      </c>
      <c r="K3">
        <v>0</v>
      </c>
      <c r="L3">
        <v>0</v>
      </c>
      <c r="M3">
        <v>5</v>
      </c>
      <c r="N3">
        <v>96</v>
      </c>
      <c r="O3">
        <v>8</v>
      </c>
      <c r="P3">
        <v>7</v>
      </c>
      <c r="Q3">
        <v>2</v>
      </c>
      <c r="R3">
        <v>1</v>
      </c>
      <c r="S3">
        <v>1</v>
      </c>
      <c r="T3">
        <v>1</v>
      </c>
      <c r="U3">
        <v>1</v>
      </c>
      <c r="V3">
        <v>292</v>
      </c>
      <c r="W3">
        <v>319</v>
      </c>
    </row>
    <row r="4" spans="1:23" x14ac:dyDescent="0.25">
      <c r="A4" t="s">
        <v>4</v>
      </c>
      <c r="B4">
        <v>26</v>
      </c>
      <c r="C4">
        <v>47</v>
      </c>
      <c r="D4">
        <v>0</v>
      </c>
      <c r="E4">
        <v>69</v>
      </c>
      <c r="F4">
        <v>1</v>
      </c>
      <c r="G4">
        <v>95</v>
      </c>
      <c r="H4">
        <v>2</v>
      </c>
      <c r="I4">
        <v>0</v>
      </c>
      <c r="J4">
        <v>1</v>
      </c>
      <c r="K4">
        <v>0</v>
      </c>
      <c r="L4">
        <v>1</v>
      </c>
      <c r="M4">
        <v>0</v>
      </c>
      <c r="N4">
        <v>156</v>
      </c>
      <c r="O4">
        <v>19</v>
      </c>
      <c r="P4">
        <v>6</v>
      </c>
      <c r="Q4">
        <v>0</v>
      </c>
      <c r="R4">
        <v>0</v>
      </c>
      <c r="S4">
        <v>0</v>
      </c>
      <c r="T4">
        <v>0</v>
      </c>
      <c r="U4">
        <v>0</v>
      </c>
      <c r="V4">
        <v>397</v>
      </c>
      <c r="W4">
        <v>423</v>
      </c>
    </row>
    <row r="5" spans="1:23" x14ac:dyDescent="0.25">
      <c r="A5" t="s">
        <v>5</v>
      </c>
      <c r="B5">
        <v>41</v>
      </c>
      <c r="C5">
        <v>75</v>
      </c>
      <c r="D5">
        <v>1</v>
      </c>
      <c r="E5">
        <v>61</v>
      </c>
      <c r="F5">
        <v>0</v>
      </c>
      <c r="G5">
        <v>107</v>
      </c>
      <c r="H5">
        <v>0</v>
      </c>
      <c r="I5">
        <v>1</v>
      </c>
      <c r="J5">
        <v>4</v>
      </c>
      <c r="K5">
        <v>0</v>
      </c>
      <c r="L5">
        <v>0</v>
      </c>
      <c r="M5">
        <v>1</v>
      </c>
      <c r="N5">
        <v>175</v>
      </c>
      <c r="O5">
        <v>88</v>
      </c>
      <c r="P5">
        <v>0</v>
      </c>
      <c r="Q5">
        <v>0</v>
      </c>
      <c r="R5">
        <v>0</v>
      </c>
      <c r="S5">
        <v>0</v>
      </c>
      <c r="T5">
        <v>0</v>
      </c>
      <c r="U5">
        <v>0</v>
      </c>
      <c r="V5">
        <v>513</v>
      </c>
      <c r="W5">
        <v>554</v>
      </c>
    </row>
    <row r="6" spans="1:23" x14ac:dyDescent="0.25">
      <c r="A6" t="s">
        <v>6</v>
      </c>
      <c r="B6">
        <v>48</v>
      </c>
      <c r="C6">
        <v>87</v>
      </c>
      <c r="D6">
        <v>0</v>
      </c>
      <c r="E6">
        <v>86</v>
      </c>
      <c r="F6">
        <v>114</v>
      </c>
      <c r="G6">
        <v>150</v>
      </c>
      <c r="H6">
        <v>153</v>
      </c>
      <c r="I6">
        <v>9</v>
      </c>
      <c r="J6">
        <v>7</v>
      </c>
      <c r="K6">
        <v>0</v>
      </c>
      <c r="L6">
        <v>0</v>
      </c>
      <c r="M6">
        <v>5</v>
      </c>
      <c r="N6">
        <v>133</v>
      </c>
      <c r="O6">
        <v>42</v>
      </c>
      <c r="P6">
        <v>4</v>
      </c>
      <c r="Q6">
        <v>4</v>
      </c>
      <c r="R6">
        <v>0</v>
      </c>
      <c r="S6">
        <v>2</v>
      </c>
      <c r="T6">
        <v>0</v>
      </c>
      <c r="U6">
        <v>0</v>
      </c>
      <c r="V6">
        <v>796</v>
      </c>
      <c r="W6">
        <v>844</v>
      </c>
    </row>
    <row r="7" spans="1:23" x14ac:dyDescent="0.25">
      <c r="A7" t="s">
        <v>7</v>
      </c>
      <c r="B7">
        <v>151</v>
      </c>
      <c r="C7">
        <v>267</v>
      </c>
      <c r="D7">
        <v>2</v>
      </c>
      <c r="E7">
        <v>300</v>
      </c>
      <c r="F7">
        <v>0</v>
      </c>
      <c r="G7">
        <v>411</v>
      </c>
      <c r="H7">
        <v>0</v>
      </c>
      <c r="I7">
        <v>25</v>
      </c>
      <c r="J7">
        <v>14</v>
      </c>
      <c r="K7">
        <v>6</v>
      </c>
      <c r="L7">
        <v>1</v>
      </c>
      <c r="M7">
        <v>28</v>
      </c>
      <c r="N7">
        <v>39</v>
      </c>
      <c r="O7">
        <v>12</v>
      </c>
      <c r="P7">
        <v>4</v>
      </c>
      <c r="Q7">
        <v>4</v>
      </c>
      <c r="R7">
        <v>1</v>
      </c>
      <c r="S7">
        <v>15</v>
      </c>
      <c r="T7">
        <v>6</v>
      </c>
      <c r="U7">
        <v>2</v>
      </c>
      <c r="V7">
        <v>1137</v>
      </c>
      <c r="W7">
        <v>1288</v>
      </c>
    </row>
    <row r="8" spans="1:23" x14ac:dyDescent="0.25">
      <c r="A8" t="s">
        <v>8</v>
      </c>
      <c r="B8">
        <v>30</v>
      </c>
      <c r="C8">
        <v>56</v>
      </c>
      <c r="D8">
        <v>0</v>
      </c>
      <c r="E8">
        <v>40</v>
      </c>
      <c r="F8">
        <v>0</v>
      </c>
      <c r="G8">
        <v>60</v>
      </c>
      <c r="H8">
        <v>0</v>
      </c>
      <c r="I8">
        <v>13</v>
      </c>
      <c r="J8">
        <v>3</v>
      </c>
      <c r="K8">
        <v>1</v>
      </c>
      <c r="L8">
        <v>0</v>
      </c>
      <c r="M8">
        <v>5</v>
      </c>
      <c r="N8">
        <v>9</v>
      </c>
      <c r="O8">
        <v>8</v>
      </c>
      <c r="P8">
        <v>1</v>
      </c>
      <c r="Q8">
        <v>5</v>
      </c>
      <c r="R8">
        <v>0</v>
      </c>
      <c r="S8">
        <v>22</v>
      </c>
      <c r="T8">
        <v>4</v>
      </c>
      <c r="U8">
        <v>0</v>
      </c>
      <c r="V8">
        <v>227</v>
      </c>
      <c r="W8">
        <v>257</v>
      </c>
    </row>
    <row r="9" spans="1:23" x14ac:dyDescent="0.25">
      <c r="A9" t="s">
        <v>9</v>
      </c>
      <c r="B9">
        <v>36</v>
      </c>
      <c r="C9">
        <v>66</v>
      </c>
      <c r="D9">
        <v>1</v>
      </c>
      <c r="E9">
        <v>111</v>
      </c>
      <c r="F9">
        <v>36</v>
      </c>
      <c r="G9">
        <v>183</v>
      </c>
      <c r="H9">
        <v>55</v>
      </c>
      <c r="I9">
        <v>6</v>
      </c>
      <c r="J9">
        <v>15</v>
      </c>
      <c r="K9">
        <v>1</v>
      </c>
      <c r="L9">
        <v>0</v>
      </c>
      <c r="M9">
        <v>5</v>
      </c>
      <c r="N9">
        <v>226</v>
      </c>
      <c r="O9">
        <v>41</v>
      </c>
      <c r="P9">
        <v>17</v>
      </c>
      <c r="Q9">
        <v>4</v>
      </c>
      <c r="R9">
        <v>1</v>
      </c>
      <c r="S9">
        <v>5</v>
      </c>
      <c r="T9">
        <v>4</v>
      </c>
      <c r="U9">
        <v>0</v>
      </c>
      <c r="V9">
        <v>777</v>
      </c>
      <c r="W9">
        <v>813</v>
      </c>
    </row>
    <row r="10" spans="1:23" x14ac:dyDescent="0.25">
      <c r="A10" t="s">
        <v>10</v>
      </c>
      <c r="B10">
        <v>2</v>
      </c>
      <c r="C10">
        <v>4</v>
      </c>
      <c r="D10">
        <v>0</v>
      </c>
      <c r="E10">
        <v>6</v>
      </c>
      <c r="F10">
        <v>0</v>
      </c>
      <c r="G10">
        <v>13</v>
      </c>
      <c r="H10">
        <v>0</v>
      </c>
      <c r="I10">
        <v>0</v>
      </c>
      <c r="J10">
        <v>1</v>
      </c>
      <c r="K10">
        <v>0</v>
      </c>
      <c r="L10">
        <v>0</v>
      </c>
      <c r="M10">
        <v>1</v>
      </c>
      <c r="N10">
        <v>9</v>
      </c>
      <c r="O10">
        <v>10</v>
      </c>
      <c r="P10">
        <v>1</v>
      </c>
      <c r="Q10">
        <v>1</v>
      </c>
      <c r="R10">
        <v>0</v>
      </c>
      <c r="S10">
        <v>0</v>
      </c>
      <c r="T10">
        <v>1</v>
      </c>
      <c r="U10">
        <v>0</v>
      </c>
      <c r="V10">
        <v>47</v>
      </c>
      <c r="W10">
        <v>49</v>
      </c>
    </row>
    <row r="11" spans="1:23" x14ac:dyDescent="0.25">
      <c r="A11" t="s">
        <v>11</v>
      </c>
      <c r="B11">
        <v>365</v>
      </c>
      <c r="C11">
        <v>645</v>
      </c>
      <c r="D11">
        <v>52</v>
      </c>
      <c r="E11">
        <v>580</v>
      </c>
      <c r="F11">
        <v>2</v>
      </c>
      <c r="G11">
        <v>758</v>
      </c>
      <c r="H11">
        <v>3</v>
      </c>
      <c r="I11">
        <v>35</v>
      </c>
      <c r="J11">
        <v>21</v>
      </c>
      <c r="K11">
        <v>14</v>
      </c>
      <c r="L11">
        <v>3</v>
      </c>
      <c r="M11">
        <v>21</v>
      </c>
      <c r="N11">
        <v>58</v>
      </c>
      <c r="O11">
        <v>84</v>
      </c>
      <c r="P11">
        <v>6</v>
      </c>
      <c r="Q11">
        <v>23</v>
      </c>
      <c r="R11">
        <v>5</v>
      </c>
      <c r="S11">
        <v>23</v>
      </c>
      <c r="T11">
        <v>41</v>
      </c>
      <c r="U11">
        <v>3</v>
      </c>
      <c r="V11">
        <v>2377</v>
      </c>
      <c r="W11">
        <v>2742</v>
      </c>
    </row>
    <row r="12" spans="1:23" x14ac:dyDescent="0.25">
      <c r="A12" t="s">
        <v>12</v>
      </c>
      <c r="B12">
        <v>35</v>
      </c>
      <c r="C12">
        <v>65</v>
      </c>
      <c r="D12">
        <v>0</v>
      </c>
      <c r="E12">
        <v>33</v>
      </c>
      <c r="F12">
        <v>0</v>
      </c>
      <c r="G12">
        <v>48</v>
      </c>
      <c r="H12">
        <v>0</v>
      </c>
      <c r="I12">
        <v>14</v>
      </c>
      <c r="J12">
        <v>5</v>
      </c>
      <c r="K12">
        <v>3</v>
      </c>
      <c r="L12">
        <v>0</v>
      </c>
      <c r="M12">
        <v>10</v>
      </c>
      <c r="N12">
        <v>57</v>
      </c>
      <c r="O12">
        <v>8</v>
      </c>
      <c r="P12">
        <v>2</v>
      </c>
      <c r="Q12">
        <v>5</v>
      </c>
      <c r="R12">
        <v>4</v>
      </c>
      <c r="S12">
        <v>4</v>
      </c>
      <c r="T12">
        <v>4</v>
      </c>
      <c r="U12">
        <v>0</v>
      </c>
      <c r="V12">
        <v>262</v>
      </c>
      <c r="W12">
        <v>297</v>
      </c>
    </row>
    <row r="13" spans="1:23" x14ac:dyDescent="0.25">
      <c r="A13" t="s">
        <v>13</v>
      </c>
      <c r="B13">
        <v>11</v>
      </c>
      <c r="C13">
        <v>21</v>
      </c>
      <c r="D13">
        <v>0</v>
      </c>
      <c r="E13">
        <v>24</v>
      </c>
      <c r="F13">
        <v>0</v>
      </c>
      <c r="G13">
        <v>38</v>
      </c>
      <c r="H13">
        <v>0</v>
      </c>
      <c r="I13">
        <v>20</v>
      </c>
      <c r="J13">
        <v>1</v>
      </c>
      <c r="K13">
        <v>0</v>
      </c>
      <c r="L13">
        <v>0</v>
      </c>
      <c r="M13">
        <v>4</v>
      </c>
      <c r="N13">
        <v>45</v>
      </c>
      <c r="O13">
        <v>5</v>
      </c>
      <c r="P13">
        <v>3</v>
      </c>
      <c r="Q13">
        <v>0</v>
      </c>
      <c r="R13">
        <v>0</v>
      </c>
      <c r="S13">
        <v>0</v>
      </c>
      <c r="T13">
        <v>0</v>
      </c>
      <c r="U13">
        <v>0</v>
      </c>
      <c r="V13">
        <v>161</v>
      </c>
      <c r="W13">
        <v>172</v>
      </c>
    </row>
    <row r="14" spans="1:23" x14ac:dyDescent="0.25">
      <c r="A14" t="s">
        <v>14</v>
      </c>
      <c r="B14">
        <v>204</v>
      </c>
      <c r="C14">
        <v>359</v>
      </c>
      <c r="D14">
        <v>23</v>
      </c>
      <c r="E14">
        <v>471</v>
      </c>
      <c r="F14">
        <v>0</v>
      </c>
      <c r="G14">
        <v>659</v>
      </c>
      <c r="H14">
        <v>1</v>
      </c>
      <c r="I14">
        <v>30</v>
      </c>
      <c r="J14">
        <v>12</v>
      </c>
      <c r="K14">
        <v>2</v>
      </c>
      <c r="L14">
        <v>1</v>
      </c>
      <c r="M14">
        <v>13</v>
      </c>
      <c r="N14">
        <v>63</v>
      </c>
      <c r="O14">
        <v>66</v>
      </c>
      <c r="P14">
        <v>2</v>
      </c>
      <c r="Q14">
        <v>19</v>
      </c>
      <c r="R14">
        <v>2</v>
      </c>
      <c r="S14">
        <v>21</v>
      </c>
      <c r="T14">
        <v>10</v>
      </c>
      <c r="U14">
        <v>0</v>
      </c>
      <c r="V14">
        <v>1754</v>
      </c>
      <c r="W14">
        <v>1958</v>
      </c>
    </row>
    <row r="15" spans="1:23" x14ac:dyDescent="0.25">
      <c r="A15" t="s">
        <v>15</v>
      </c>
      <c r="B15">
        <v>23</v>
      </c>
      <c r="C15">
        <v>43</v>
      </c>
      <c r="D15">
        <v>0</v>
      </c>
      <c r="E15">
        <v>126</v>
      </c>
      <c r="F15">
        <v>4</v>
      </c>
      <c r="G15">
        <v>182</v>
      </c>
      <c r="H15">
        <v>5</v>
      </c>
      <c r="I15">
        <v>14</v>
      </c>
      <c r="J15">
        <v>11</v>
      </c>
      <c r="K15">
        <v>0</v>
      </c>
      <c r="L15">
        <v>0</v>
      </c>
      <c r="M15">
        <v>1</v>
      </c>
      <c r="N15">
        <v>125</v>
      </c>
      <c r="O15">
        <v>38</v>
      </c>
      <c r="P15">
        <v>11</v>
      </c>
      <c r="Q15">
        <v>2</v>
      </c>
      <c r="R15">
        <v>0</v>
      </c>
      <c r="S15">
        <v>6</v>
      </c>
      <c r="T15">
        <v>3</v>
      </c>
      <c r="U15">
        <v>0</v>
      </c>
      <c r="V15">
        <v>571</v>
      </c>
      <c r="W15">
        <v>594</v>
      </c>
    </row>
    <row r="16" spans="1:23" x14ac:dyDescent="0.25">
      <c r="A16" t="s">
        <v>16</v>
      </c>
      <c r="B16">
        <v>364</v>
      </c>
      <c r="C16">
        <v>188</v>
      </c>
      <c r="D16">
        <v>0</v>
      </c>
      <c r="E16">
        <v>141</v>
      </c>
      <c r="F16">
        <v>0</v>
      </c>
      <c r="G16">
        <v>263</v>
      </c>
      <c r="H16">
        <v>0</v>
      </c>
      <c r="I16">
        <v>2</v>
      </c>
      <c r="J16">
        <v>5</v>
      </c>
      <c r="K16">
        <v>0</v>
      </c>
      <c r="L16">
        <v>0</v>
      </c>
      <c r="M16">
        <v>1</v>
      </c>
      <c r="N16">
        <v>1213</v>
      </c>
      <c r="O16">
        <v>210</v>
      </c>
      <c r="P16">
        <v>1</v>
      </c>
      <c r="Q16">
        <v>1</v>
      </c>
      <c r="R16">
        <v>0</v>
      </c>
      <c r="S16">
        <v>5</v>
      </c>
      <c r="T16">
        <v>0</v>
      </c>
      <c r="U16">
        <v>0</v>
      </c>
      <c r="V16">
        <v>2030</v>
      </c>
      <c r="W16">
        <v>2394</v>
      </c>
    </row>
    <row r="17" spans="1:23" x14ac:dyDescent="0.25">
      <c r="A17" t="s">
        <v>17</v>
      </c>
      <c r="B17">
        <v>82</v>
      </c>
      <c r="C17">
        <v>42</v>
      </c>
      <c r="D17">
        <v>0</v>
      </c>
      <c r="E17">
        <v>269</v>
      </c>
      <c r="F17">
        <v>1</v>
      </c>
      <c r="G17">
        <v>383</v>
      </c>
      <c r="H17">
        <v>1</v>
      </c>
      <c r="I17">
        <v>4</v>
      </c>
      <c r="J17">
        <v>10</v>
      </c>
      <c r="K17">
        <v>0</v>
      </c>
      <c r="L17">
        <v>0</v>
      </c>
      <c r="M17">
        <v>3</v>
      </c>
      <c r="N17">
        <v>415</v>
      </c>
      <c r="O17">
        <v>74</v>
      </c>
      <c r="P17">
        <v>23</v>
      </c>
      <c r="Q17">
        <v>2</v>
      </c>
      <c r="R17">
        <v>0</v>
      </c>
      <c r="S17">
        <v>4</v>
      </c>
      <c r="T17">
        <v>4</v>
      </c>
      <c r="U17">
        <v>0</v>
      </c>
      <c r="V17">
        <v>1235</v>
      </c>
      <c r="W17">
        <v>1317</v>
      </c>
    </row>
    <row r="18" spans="1:23" x14ac:dyDescent="0.25">
      <c r="A18" t="s">
        <v>18</v>
      </c>
      <c r="B18">
        <v>54</v>
      </c>
      <c r="C18">
        <v>99</v>
      </c>
      <c r="D18">
        <v>0</v>
      </c>
      <c r="E18">
        <v>54</v>
      </c>
      <c r="F18">
        <v>0</v>
      </c>
      <c r="G18">
        <v>73</v>
      </c>
      <c r="H18">
        <v>0</v>
      </c>
      <c r="I18">
        <v>4</v>
      </c>
      <c r="J18">
        <v>5</v>
      </c>
      <c r="K18">
        <v>1</v>
      </c>
      <c r="L18">
        <v>0</v>
      </c>
      <c r="M18">
        <v>6</v>
      </c>
      <c r="N18">
        <v>141</v>
      </c>
      <c r="O18">
        <v>18</v>
      </c>
      <c r="P18">
        <v>2</v>
      </c>
      <c r="Q18">
        <v>3</v>
      </c>
      <c r="R18">
        <v>1</v>
      </c>
      <c r="S18">
        <v>10</v>
      </c>
      <c r="T18">
        <v>5</v>
      </c>
      <c r="U18">
        <v>0</v>
      </c>
      <c r="V18">
        <v>422</v>
      </c>
      <c r="W18">
        <v>476</v>
      </c>
    </row>
    <row r="19" spans="1:23" x14ac:dyDescent="0.25">
      <c r="A19" t="s">
        <v>19</v>
      </c>
      <c r="B19">
        <v>7</v>
      </c>
      <c r="C19">
        <v>14</v>
      </c>
      <c r="D19">
        <v>0</v>
      </c>
      <c r="E19">
        <v>39</v>
      </c>
      <c r="F19">
        <v>0</v>
      </c>
      <c r="G19">
        <v>100</v>
      </c>
      <c r="H19">
        <v>0</v>
      </c>
      <c r="I19">
        <v>0</v>
      </c>
      <c r="J19">
        <v>8</v>
      </c>
      <c r="K19">
        <v>0</v>
      </c>
      <c r="L19">
        <v>0</v>
      </c>
      <c r="M19">
        <v>1</v>
      </c>
      <c r="N19">
        <v>41</v>
      </c>
      <c r="O19">
        <v>24</v>
      </c>
      <c r="P19">
        <v>0</v>
      </c>
      <c r="Q19">
        <v>0</v>
      </c>
      <c r="R19">
        <v>0</v>
      </c>
      <c r="S19">
        <v>5</v>
      </c>
      <c r="T19">
        <v>0</v>
      </c>
      <c r="U19">
        <v>0</v>
      </c>
      <c r="V19">
        <v>232</v>
      </c>
      <c r="W19">
        <v>239</v>
      </c>
    </row>
    <row r="20" spans="1:23" x14ac:dyDescent="0.25">
      <c r="A20" t="s">
        <v>20</v>
      </c>
      <c r="B20">
        <v>2</v>
      </c>
      <c r="C20">
        <v>4</v>
      </c>
      <c r="D20">
        <v>0</v>
      </c>
      <c r="E20">
        <v>30</v>
      </c>
      <c r="F20">
        <v>0</v>
      </c>
      <c r="G20">
        <v>47</v>
      </c>
      <c r="H20">
        <v>0</v>
      </c>
      <c r="I20">
        <v>1</v>
      </c>
      <c r="J20">
        <v>1</v>
      </c>
      <c r="K20">
        <v>0</v>
      </c>
      <c r="L20">
        <v>0</v>
      </c>
      <c r="M20">
        <v>0</v>
      </c>
      <c r="N20">
        <v>16</v>
      </c>
      <c r="O20">
        <v>10</v>
      </c>
      <c r="P20">
        <v>1</v>
      </c>
      <c r="Q20">
        <v>1</v>
      </c>
      <c r="R20">
        <v>0</v>
      </c>
      <c r="S20">
        <v>14</v>
      </c>
      <c r="T20">
        <v>0</v>
      </c>
      <c r="U20">
        <v>0</v>
      </c>
      <c r="V20">
        <v>125</v>
      </c>
      <c r="W20">
        <v>127</v>
      </c>
    </row>
    <row r="21" spans="1:23" x14ac:dyDescent="0.25">
      <c r="A21" t="s">
        <v>21</v>
      </c>
      <c r="B21">
        <v>47</v>
      </c>
      <c r="C21">
        <v>85</v>
      </c>
      <c r="D21">
        <v>0</v>
      </c>
      <c r="E21">
        <v>34</v>
      </c>
      <c r="F21">
        <v>0</v>
      </c>
      <c r="G21">
        <v>50</v>
      </c>
      <c r="H21">
        <v>0</v>
      </c>
      <c r="I21">
        <v>6</v>
      </c>
      <c r="J21">
        <v>4</v>
      </c>
      <c r="K21">
        <v>2</v>
      </c>
      <c r="L21">
        <v>0</v>
      </c>
      <c r="M21">
        <v>11</v>
      </c>
      <c r="N21">
        <v>58</v>
      </c>
      <c r="O21">
        <v>4</v>
      </c>
      <c r="P21">
        <v>5</v>
      </c>
      <c r="Q21">
        <v>1</v>
      </c>
      <c r="R21">
        <v>4</v>
      </c>
      <c r="S21">
        <v>1</v>
      </c>
      <c r="T21">
        <v>2</v>
      </c>
      <c r="U21">
        <v>0</v>
      </c>
      <c r="V21">
        <v>267</v>
      </c>
      <c r="W21">
        <v>314</v>
      </c>
    </row>
    <row r="22" spans="1:23" x14ac:dyDescent="0.25">
      <c r="A22" t="s">
        <v>22</v>
      </c>
      <c r="B22">
        <v>0</v>
      </c>
      <c r="C22">
        <v>1</v>
      </c>
      <c r="D22">
        <v>0</v>
      </c>
      <c r="E22">
        <v>7</v>
      </c>
      <c r="F22">
        <v>0</v>
      </c>
      <c r="G22">
        <v>37</v>
      </c>
      <c r="H22">
        <v>0</v>
      </c>
      <c r="I22">
        <v>0</v>
      </c>
      <c r="J22">
        <v>0</v>
      </c>
      <c r="K22">
        <v>0</v>
      </c>
      <c r="L22">
        <v>0</v>
      </c>
      <c r="M22">
        <v>0</v>
      </c>
      <c r="N22">
        <v>2</v>
      </c>
      <c r="O22">
        <v>4</v>
      </c>
      <c r="P22">
        <v>0</v>
      </c>
      <c r="Q22">
        <v>0</v>
      </c>
      <c r="R22">
        <v>0</v>
      </c>
      <c r="S22">
        <v>0</v>
      </c>
      <c r="T22">
        <v>1</v>
      </c>
      <c r="U22">
        <v>0</v>
      </c>
      <c r="V22">
        <v>52</v>
      </c>
      <c r="W22">
        <v>52</v>
      </c>
    </row>
    <row r="23" spans="1:23" x14ac:dyDescent="0.25">
      <c r="A23" t="s">
        <v>23</v>
      </c>
      <c r="B23">
        <v>89</v>
      </c>
      <c r="C23">
        <v>162</v>
      </c>
      <c r="D23">
        <v>85</v>
      </c>
      <c r="E23">
        <v>223</v>
      </c>
      <c r="F23">
        <v>1</v>
      </c>
      <c r="G23">
        <v>428</v>
      </c>
      <c r="H23">
        <v>1</v>
      </c>
      <c r="I23">
        <v>93</v>
      </c>
      <c r="J23">
        <v>19</v>
      </c>
      <c r="K23">
        <v>49</v>
      </c>
      <c r="L23">
        <v>0</v>
      </c>
      <c r="M23">
        <v>40</v>
      </c>
      <c r="N23">
        <v>27</v>
      </c>
      <c r="O23">
        <v>23</v>
      </c>
      <c r="P23">
        <v>5</v>
      </c>
      <c r="Q23">
        <v>39</v>
      </c>
      <c r="R23">
        <v>9</v>
      </c>
      <c r="S23">
        <v>56</v>
      </c>
      <c r="T23">
        <v>10</v>
      </c>
      <c r="U23">
        <v>2</v>
      </c>
      <c r="V23">
        <v>1272</v>
      </c>
      <c r="W23">
        <v>1361</v>
      </c>
    </row>
    <row r="24" spans="1:23" x14ac:dyDescent="0.25">
      <c r="A24" t="s">
        <v>24</v>
      </c>
      <c r="B24">
        <v>1644</v>
      </c>
      <c r="C24">
        <v>2383</v>
      </c>
      <c r="D24">
        <v>164</v>
      </c>
      <c r="E24">
        <v>2747</v>
      </c>
      <c r="F24">
        <v>159</v>
      </c>
      <c r="G24">
        <v>4149</v>
      </c>
      <c r="H24">
        <v>221</v>
      </c>
      <c r="I24">
        <v>283</v>
      </c>
      <c r="J24">
        <v>151</v>
      </c>
      <c r="K24">
        <v>79</v>
      </c>
      <c r="L24">
        <v>6</v>
      </c>
      <c r="M24">
        <v>161</v>
      </c>
      <c r="N24">
        <v>3104</v>
      </c>
      <c r="O24">
        <v>796</v>
      </c>
      <c r="P24">
        <v>101</v>
      </c>
      <c r="Q24">
        <v>116</v>
      </c>
      <c r="R24">
        <v>28</v>
      </c>
      <c r="S24">
        <v>194</v>
      </c>
      <c r="T24">
        <v>96</v>
      </c>
      <c r="U24">
        <v>8</v>
      </c>
      <c r="V24">
        <v>14946</v>
      </c>
      <c r="W24">
        <v>16590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69A6-1BE0-477D-B619-A95812ED4A66}">
  <dimension ref="A1:G24"/>
  <sheetViews>
    <sheetView workbookViewId="0">
      <selection activeCell="V33" sqref="V33"/>
    </sheetView>
  </sheetViews>
  <sheetFormatPr defaultRowHeight="15" x14ac:dyDescent="0.25"/>
  <cols>
    <col min="1" max="1" width="19.140625" customWidth="1"/>
  </cols>
  <sheetData>
    <row r="1" spans="1:7" ht="26.25" x14ac:dyDescent="0.4">
      <c r="A1" s="37" t="s">
        <v>50</v>
      </c>
      <c r="B1" s="217" t="s">
        <v>86</v>
      </c>
      <c r="C1" s="217"/>
      <c r="D1" s="217"/>
      <c r="E1" s="217"/>
      <c r="F1" s="217"/>
      <c r="G1" s="217"/>
    </row>
    <row r="2" spans="1:7" x14ac:dyDescent="0.25">
      <c r="A2" s="43" t="s">
        <v>76</v>
      </c>
      <c r="B2" s="43" t="s">
        <v>73</v>
      </c>
      <c r="C2" s="44" t="s">
        <v>32</v>
      </c>
      <c r="D2" s="44" t="s">
        <v>74</v>
      </c>
      <c r="E2" s="44" t="s">
        <v>26</v>
      </c>
      <c r="F2" s="44" t="s">
        <v>28</v>
      </c>
      <c r="G2" s="45" t="s">
        <v>75</v>
      </c>
    </row>
    <row r="3" spans="1:7" x14ac:dyDescent="0.25">
      <c r="A3" s="43" t="s">
        <v>3</v>
      </c>
      <c r="B3" s="46">
        <v>202</v>
      </c>
      <c r="C3" s="47">
        <v>14</v>
      </c>
      <c r="D3" s="47">
        <v>8</v>
      </c>
      <c r="E3" s="47">
        <v>30</v>
      </c>
      <c r="F3" s="47">
        <v>119</v>
      </c>
      <c r="G3" s="48">
        <v>373</v>
      </c>
    </row>
    <row r="4" spans="1:7" x14ac:dyDescent="0.25">
      <c r="A4" s="55" t="s">
        <v>4</v>
      </c>
      <c r="B4" s="49">
        <v>284</v>
      </c>
      <c r="C4" s="50">
        <v>1</v>
      </c>
      <c r="D4" s="50">
        <v>4</v>
      </c>
      <c r="E4" s="50">
        <v>41</v>
      </c>
      <c r="F4" s="50">
        <v>129</v>
      </c>
      <c r="G4" s="51">
        <v>459</v>
      </c>
    </row>
    <row r="5" spans="1:7" x14ac:dyDescent="0.25">
      <c r="A5" s="55" t="s">
        <v>5</v>
      </c>
      <c r="B5" s="49">
        <v>168</v>
      </c>
      <c r="C5" s="50">
        <v>2</v>
      </c>
      <c r="D5" s="50">
        <v>14</v>
      </c>
      <c r="E5" s="50">
        <v>36</v>
      </c>
      <c r="F5" s="50">
        <v>65</v>
      </c>
      <c r="G5" s="51">
        <v>285</v>
      </c>
    </row>
    <row r="6" spans="1:7" x14ac:dyDescent="0.25">
      <c r="A6" s="55" t="s">
        <v>6</v>
      </c>
      <c r="B6" s="49">
        <v>269</v>
      </c>
      <c r="C6" s="50">
        <v>5</v>
      </c>
      <c r="D6" s="50">
        <v>4</v>
      </c>
      <c r="E6" s="50">
        <v>72</v>
      </c>
      <c r="F6" s="50">
        <v>138</v>
      </c>
      <c r="G6" s="51">
        <v>488</v>
      </c>
    </row>
    <row r="7" spans="1:7" x14ac:dyDescent="0.25">
      <c r="A7" s="55" t="s">
        <v>7</v>
      </c>
      <c r="B7" s="49">
        <v>484</v>
      </c>
      <c r="C7" s="50">
        <v>28</v>
      </c>
      <c r="D7" s="50">
        <v>30</v>
      </c>
      <c r="E7" s="50">
        <v>147</v>
      </c>
      <c r="F7" s="50">
        <v>295</v>
      </c>
      <c r="G7" s="51">
        <v>984</v>
      </c>
    </row>
    <row r="8" spans="1:7" x14ac:dyDescent="0.25">
      <c r="A8" s="55" t="s">
        <v>8</v>
      </c>
      <c r="B8" s="49">
        <v>81</v>
      </c>
      <c r="C8" s="50">
        <v>4</v>
      </c>
      <c r="D8" s="50">
        <v>4</v>
      </c>
      <c r="E8" s="50">
        <v>12</v>
      </c>
      <c r="F8" s="50">
        <v>39</v>
      </c>
      <c r="G8" s="51">
        <v>140</v>
      </c>
    </row>
    <row r="9" spans="1:7" x14ac:dyDescent="0.25">
      <c r="A9" s="55" t="s">
        <v>9</v>
      </c>
      <c r="B9" s="49">
        <v>270</v>
      </c>
      <c r="C9" s="50">
        <v>8</v>
      </c>
      <c r="D9" s="50">
        <v>33</v>
      </c>
      <c r="E9" s="50">
        <v>41</v>
      </c>
      <c r="F9" s="50">
        <v>119</v>
      </c>
      <c r="G9" s="51">
        <v>471</v>
      </c>
    </row>
    <row r="10" spans="1:7" x14ac:dyDescent="0.25">
      <c r="A10" s="55" t="s">
        <v>10</v>
      </c>
      <c r="B10" s="49">
        <v>98</v>
      </c>
      <c r="C10" s="50">
        <v>0</v>
      </c>
      <c r="D10" s="50">
        <v>11</v>
      </c>
      <c r="E10" s="50">
        <v>8</v>
      </c>
      <c r="F10" s="50">
        <v>44</v>
      </c>
      <c r="G10" s="51">
        <v>161</v>
      </c>
    </row>
    <row r="11" spans="1:7" x14ac:dyDescent="0.25">
      <c r="A11" s="55" t="s">
        <v>11</v>
      </c>
      <c r="B11" s="49">
        <v>284</v>
      </c>
      <c r="C11" s="50">
        <v>13</v>
      </c>
      <c r="D11" s="50">
        <v>25</v>
      </c>
      <c r="E11" s="50">
        <v>232</v>
      </c>
      <c r="F11" s="50">
        <v>246</v>
      </c>
      <c r="G11" s="51">
        <v>800</v>
      </c>
    </row>
    <row r="12" spans="1:7" x14ac:dyDescent="0.25">
      <c r="A12" s="55" t="s">
        <v>12</v>
      </c>
      <c r="B12" s="49">
        <v>124</v>
      </c>
      <c r="C12" s="50">
        <v>15</v>
      </c>
      <c r="D12" s="50">
        <v>8</v>
      </c>
      <c r="E12" s="50">
        <v>53</v>
      </c>
      <c r="F12" s="50">
        <v>74</v>
      </c>
      <c r="G12" s="51">
        <v>274</v>
      </c>
    </row>
    <row r="13" spans="1:7" x14ac:dyDescent="0.25">
      <c r="A13" s="55" t="s">
        <v>13</v>
      </c>
      <c r="B13" s="49">
        <v>81</v>
      </c>
      <c r="C13" s="50">
        <v>25</v>
      </c>
      <c r="D13" s="50">
        <v>3</v>
      </c>
      <c r="E13" s="50">
        <v>16</v>
      </c>
      <c r="F13" s="50">
        <v>44</v>
      </c>
      <c r="G13" s="51">
        <v>169</v>
      </c>
    </row>
    <row r="14" spans="1:7" x14ac:dyDescent="0.25">
      <c r="A14" s="55" t="s">
        <v>14</v>
      </c>
      <c r="B14" s="49">
        <v>730</v>
      </c>
      <c r="C14" s="50">
        <v>29</v>
      </c>
      <c r="D14" s="50">
        <v>16</v>
      </c>
      <c r="E14" s="50">
        <v>244</v>
      </c>
      <c r="F14" s="50">
        <v>574</v>
      </c>
      <c r="G14" s="51">
        <v>1593</v>
      </c>
    </row>
    <row r="15" spans="1:7" x14ac:dyDescent="0.25">
      <c r="A15" s="55" t="s">
        <v>15</v>
      </c>
      <c r="B15" s="49">
        <v>243</v>
      </c>
      <c r="C15" s="50">
        <v>79</v>
      </c>
      <c r="D15" s="50">
        <v>26</v>
      </c>
      <c r="E15" s="50">
        <v>19</v>
      </c>
      <c r="F15" s="50">
        <v>107</v>
      </c>
      <c r="G15" s="51">
        <v>474</v>
      </c>
    </row>
    <row r="16" spans="1:7" x14ac:dyDescent="0.25">
      <c r="A16" s="55" t="s">
        <v>16</v>
      </c>
      <c r="B16" s="49">
        <v>812</v>
      </c>
      <c r="C16" s="50">
        <v>1</v>
      </c>
      <c r="D16" s="50">
        <v>7</v>
      </c>
      <c r="E16" s="50">
        <v>79</v>
      </c>
      <c r="F16" s="50">
        <v>47</v>
      </c>
      <c r="G16" s="51">
        <v>946</v>
      </c>
    </row>
    <row r="17" spans="1:7" x14ac:dyDescent="0.25">
      <c r="A17" s="55" t="s">
        <v>17</v>
      </c>
      <c r="B17" s="49">
        <v>1199</v>
      </c>
      <c r="C17" s="50">
        <v>17</v>
      </c>
      <c r="D17" s="50">
        <v>68</v>
      </c>
      <c r="E17" s="50">
        <v>95</v>
      </c>
      <c r="F17" s="50">
        <v>364</v>
      </c>
      <c r="G17" s="51">
        <v>1743</v>
      </c>
    </row>
    <row r="18" spans="1:7" x14ac:dyDescent="0.25">
      <c r="A18" s="55" t="s">
        <v>18</v>
      </c>
      <c r="B18" s="49">
        <v>334</v>
      </c>
      <c r="C18" s="50">
        <v>7</v>
      </c>
      <c r="D18" s="50">
        <v>19</v>
      </c>
      <c r="E18" s="50">
        <v>108</v>
      </c>
      <c r="F18" s="50">
        <v>143</v>
      </c>
      <c r="G18" s="51">
        <v>611</v>
      </c>
    </row>
    <row r="19" spans="1:7" x14ac:dyDescent="0.25">
      <c r="A19" s="55" t="s">
        <v>19</v>
      </c>
      <c r="B19" s="49">
        <v>162</v>
      </c>
      <c r="C19" s="50">
        <v>0</v>
      </c>
      <c r="D19" s="50">
        <v>8</v>
      </c>
      <c r="E19" s="50">
        <v>32</v>
      </c>
      <c r="F19" s="50">
        <v>48</v>
      </c>
      <c r="G19" s="51">
        <v>250</v>
      </c>
    </row>
    <row r="20" spans="1:7" x14ac:dyDescent="0.25">
      <c r="A20" s="55" t="s">
        <v>20</v>
      </c>
      <c r="B20" s="49">
        <v>102</v>
      </c>
      <c r="C20" s="50">
        <v>1</v>
      </c>
      <c r="D20" s="50">
        <v>7</v>
      </c>
      <c r="E20" s="50">
        <v>6</v>
      </c>
      <c r="F20" s="50">
        <v>61</v>
      </c>
      <c r="G20" s="51">
        <v>177</v>
      </c>
    </row>
    <row r="21" spans="1:7" x14ac:dyDescent="0.25">
      <c r="A21" s="55" t="s">
        <v>21</v>
      </c>
      <c r="B21" s="49">
        <v>97</v>
      </c>
      <c r="C21" s="50">
        <v>5</v>
      </c>
      <c r="D21" s="50">
        <v>9</v>
      </c>
      <c r="E21" s="50">
        <v>64</v>
      </c>
      <c r="F21" s="50">
        <v>41</v>
      </c>
      <c r="G21" s="51">
        <v>216</v>
      </c>
    </row>
    <row r="22" spans="1:7" x14ac:dyDescent="0.25">
      <c r="A22" s="55" t="s">
        <v>22</v>
      </c>
      <c r="B22" s="49">
        <v>20</v>
      </c>
      <c r="C22" s="50">
        <v>0</v>
      </c>
      <c r="D22" s="50">
        <v>0</v>
      </c>
      <c r="E22" s="50">
        <v>1</v>
      </c>
      <c r="F22" s="50">
        <v>31</v>
      </c>
      <c r="G22" s="51">
        <v>52</v>
      </c>
    </row>
    <row r="23" spans="1:7" x14ac:dyDescent="0.25">
      <c r="A23" s="55" t="s">
        <v>23</v>
      </c>
      <c r="B23" s="49">
        <v>480</v>
      </c>
      <c r="C23" s="50">
        <v>75</v>
      </c>
      <c r="D23" s="50">
        <v>22</v>
      </c>
      <c r="E23" s="50">
        <v>122</v>
      </c>
      <c r="F23" s="50">
        <v>253</v>
      </c>
      <c r="G23" s="51">
        <v>952</v>
      </c>
    </row>
    <row r="24" spans="1:7" x14ac:dyDescent="0.25">
      <c r="A24" s="56" t="s">
        <v>75</v>
      </c>
      <c r="B24" s="52">
        <v>6524</v>
      </c>
      <c r="C24" s="53">
        <v>329</v>
      </c>
      <c r="D24" s="53">
        <v>326</v>
      </c>
      <c r="E24" s="53">
        <v>1458</v>
      </c>
      <c r="F24" s="53">
        <v>2981</v>
      </c>
      <c r="G24" s="54">
        <v>11618</v>
      </c>
    </row>
  </sheetData>
  <mergeCells count="1">
    <mergeCell ref="B1:G1"/>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7DC2C-3032-481F-9C13-2DC99AE7B380}">
  <dimension ref="A1:W24"/>
  <sheetViews>
    <sheetView workbookViewId="0">
      <selection activeCell="A17" sqref="A17:XFD17"/>
    </sheetView>
  </sheetViews>
  <sheetFormatPr defaultRowHeight="15" x14ac:dyDescent="0.25"/>
  <cols>
    <col min="1" max="1" width="29.5703125" customWidth="1"/>
  </cols>
  <sheetData>
    <row r="1" spans="1:23" ht="26.25" x14ac:dyDescent="0.4">
      <c r="A1" s="37" t="s">
        <v>50</v>
      </c>
      <c r="B1" s="218" t="s">
        <v>79</v>
      </c>
      <c r="C1" s="218"/>
      <c r="D1" s="218"/>
      <c r="E1" s="218"/>
      <c r="F1" s="218"/>
      <c r="G1" s="218"/>
      <c r="H1" s="39"/>
      <c r="I1" s="219" t="s">
        <v>77</v>
      </c>
      <c r="J1" s="219"/>
      <c r="K1" s="219"/>
      <c r="L1" s="219"/>
      <c r="M1" s="219"/>
      <c r="N1" s="219"/>
      <c r="O1" s="219"/>
      <c r="P1" s="39"/>
      <c r="Q1" s="219" t="s">
        <v>78</v>
      </c>
      <c r="R1" s="219"/>
      <c r="S1" s="219"/>
      <c r="T1" s="219"/>
      <c r="U1" s="219"/>
      <c r="V1" s="219"/>
      <c r="W1" s="219"/>
    </row>
    <row r="2" spans="1:23" ht="84" x14ac:dyDescent="0.35">
      <c r="A2" s="21" t="s">
        <v>51</v>
      </c>
      <c r="B2" s="41" t="s">
        <v>73</v>
      </c>
      <c r="C2" s="41" t="s">
        <v>32</v>
      </c>
      <c r="D2" s="41" t="s">
        <v>74</v>
      </c>
      <c r="E2" s="41" t="s">
        <v>26</v>
      </c>
      <c r="F2" s="41" t="s">
        <v>28</v>
      </c>
      <c r="G2" s="42" t="s">
        <v>75</v>
      </c>
      <c r="I2" t="s">
        <v>76</v>
      </c>
      <c r="J2" t="s">
        <v>73</v>
      </c>
      <c r="K2" t="s">
        <v>32</v>
      </c>
      <c r="L2" t="s">
        <v>74</v>
      </c>
      <c r="M2" t="s">
        <v>26</v>
      </c>
      <c r="N2" t="s">
        <v>28</v>
      </c>
      <c r="O2" t="s">
        <v>75</v>
      </c>
      <c r="Q2" t="s">
        <v>73</v>
      </c>
      <c r="R2" t="s">
        <v>32</v>
      </c>
      <c r="S2" t="s">
        <v>74</v>
      </c>
      <c r="T2" t="s">
        <v>26</v>
      </c>
      <c r="U2" t="s">
        <v>28</v>
      </c>
      <c r="V2" t="s">
        <v>75</v>
      </c>
    </row>
    <row r="3" spans="1:23" x14ac:dyDescent="0.25">
      <c r="A3" s="21" t="s">
        <v>3</v>
      </c>
      <c r="B3">
        <v>301</v>
      </c>
      <c r="C3">
        <v>13</v>
      </c>
      <c r="D3">
        <v>10</v>
      </c>
      <c r="E3">
        <v>27</v>
      </c>
      <c r="F3">
        <v>75</v>
      </c>
      <c r="G3">
        <v>426</v>
      </c>
      <c r="I3" t="s">
        <v>3</v>
      </c>
      <c r="J3">
        <v>1150</v>
      </c>
      <c r="K3">
        <v>60</v>
      </c>
      <c r="L3">
        <v>28</v>
      </c>
      <c r="M3">
        <v>115</v>
      </c>
      <c r="N3">
        <v>1846</v>
      </c>
      <c r="O3">
        <v>3199</v>
      </c>
      <c r="Q3">
        <f t="shared" ref="Q3:Q23" si="0">ROUND((J3*0.15),0)</f>
        <v>173</v>
      </c>
      <c r="R3">
        <f t="shared" ref="R3:R23" si="1">ROUND((K3*0.1),0)</f>
        <v>6</v>
      </c>
      <c r="S3">
        <f t="shared" ref="S3:S23" si="2">ROUND((L3*0.1),0)</f>
        <v>3</v>
      </c>
      <c r="T3">
        <f t="shared" ref="T3:T23" si="3">ROUND((M3*0.1),0)</f>
        <v>12</v>
      </c>
      <c r="U3">
        <f t="shared" ref="U3:U23" si="4">ROUND((N3*0.1),0)</f>
        <v>185</v>
      </c>
      <c r="V3">
        <f t="shared" ref="V3:V23" si="5">SUM(Q3:U3)</f>
        <v>379</v>
      </c>
    </row>
    <row r="4" spans="1:23" x14ac:dyDescent="0.25">
      <c r="A4" s="21" t="s">
        <v>4</v>
      </c>
      <c r="B4">
        <v>364</v>
      </c>
      <c r="C4">
        <v>1</v>
      </c>
      <c r="D4">
        <v>4</v>
      </c>
      <c r="E4">
        <v>46</v>
      </c>
      <c r="F4">
        <v>153</v>
      </c>
      <c r="G4">
        <v>568</v>
      </c>
      <c r="I4" t="s">
        <v>4</v>
      </c>
      <c r="J4">
        <v>1921</v>
      </c>
      <c r="K4">
        <v>2</v>
      </c>
      <c r="L4">
        <v>6</v>
      </c>
      <c r="M4">
        <v>92</v>
      </c>
      <c r="N4">
        <v>1357</v>
      </c>
      <c r="O4">
        <v>3378</v>
      </c>
      <c r="Q4">
        <f t="shared" si="0"/>
        <v>288</v>
      </c>
      <c r="R4">
        <f t="shared" si="1"/>
        <v>0</v>
      </c>
      <c r="S4">
        <f t="shared" si="2"/>
        <v>1</v>
      </c>
      <c r="T4">
        <f t="shared" si="3"/>
        <v>9</v>
      </c>
      <c r="U4">
        <f t="shared" si="4"/>
        <v>136</v>
      </c>
      <c r="V4">
        <f t="shared" si="5"/>
        <v>434</v>
      </c>
    </row>
    <row r="5" spans="1:23" x14ac:dyDescent="0.25">
      <c r="A5" s="21" t="s">
        <v>5</v>
      </c>
      <c r="B5">
        <v>308</v>
      </c>
      <c r="C5">
        <v>1</v>
      </c>
      <c r="D5">
        <v>8</v>
      </c>
      <c r="E5">
        <v>24</v>
      </c>
      <c r="F5">
        <v>117</v>
      </c>
      <c r="G5">
        <v>458</v>
      </c>
      <c r="I5" t="s">
        <v>5</v>
      </c>
      <c r="J5">
        <v>2527</v>
      </c>
      <c r="K5">
        <v>7</v>
      </c>
      <c r="L5">
        <v>32</v>
      </c>
      <c r="M5">
        <v>162</v>
      </c>
      <c r="N5">
        <v>2131</v>
      </c>
      <c r="O5">
        <v>4859</v>
      </c>
      <c r="Q5">
        <f t="shared" si="0"/>
        <v>379</v>
      </c>
      <c r="R5">
        <f t="shared" si="1"/>
        <v>1</v>
      </c>
      <c r="S5">
        <f t="shared" si="2"/>
        <v>3</v>
      </c>
      <c r="T5">
        <f t="shared" si="3"/>
        <v>16</v>
      </c>
      <c r="U5">
        <f t="shared" si="4"/>
        <v>213</v>
      </c>
      <c r="V5">
        <f t="shared" si="5"/>
        <v>612</v>
      </c>
    </row>
    <row r="6" spans="1:23" x14ac:dyDescent="0.25">
      <c r="A6" s="21" t="s">
        <v>6</v>
      </c>
      <c r="B6">
        <v>622</v>
      </c>
      <c r="C6">
        <v>8</v>
      </c>
      <c r="D6">
        <v>4</v>
      </c>
      <c r="E6">
        <v>59</v>
      </c>
      <c r="F6">
        <v>123</v>
      </c>
      <c r="G6">
        <v>816</v>
      </c>
      <c r="I6" t="s">
        <v>6</v>
      </c>
      <c r="J6">
        <v>3256</v>
      </c>
      <c r="K6">
        <v>78</v>
      </c>
      <c r="L6">
        <v>51</v>
      </c>
      <c r="M6">
        <v>182</v>
      </c>
      <c r="N6">
        <v>4122</v>
      </c>
      <c r="O6">
        <v>7689</v>
      </c>
      <c r="Q6">
        <f t="shared" si="0"/>
        <v>488</v>
      </c>
      <c r="R6">
        <f t="shared" si="1"/>
        <v>8</v>
      </c>
      <c r="S6">
        <f t="shared" si="2"/>
        <v>5</v>
      </c>
      <c r="T6">
        <f t="shared" si="3"/>
        <v>18</v>
      </c>
      <c r="U6">
        <f t="shared" si="4"/>
        <v>412</v>
      </c>
      <c r="V6">
        <f t="shared" si="5"/>
        <v>931</v>
      </c>
    </row>
    <row r="7" spans="1:23" x14ac:dyDescent="0.25">
      <c r="A7" s="21" t="s">
        <v>7</v>
      </c>
      <c r="B7">
        <v>829</v>
      </c>
      <c r="C7">
        <v>70</v>
      </c>
      <c r="D7">
        <v>49</v>
      </c>
      <c r="E7">
        <v>210</v>
      </c>
      <c r="F7">
        <v>527</v>
      </c>
      <c r="G7">
        <v>1685</v>
      </c>
      <c r="I7" t="s">
        <v>7</v>
      </c>
      <c r="J7">
        <v>3853</v>
      </c>
      <c r="K7">
        <v>245</v>
      </c>
      <c r="L7">
        <v>128</v>
      </c>
      <c r="M7">
        <v>706</v>
      </c>
      <c r="N7">
        <v>4112</v>
      </c>
      <c r="O7">
        <v>9044</v>
      </c>
      <c r="Q7">
        <f t="shared" si="0"/>
        <v>578</v>
      </c>
      <c r="R7">
        <f t="shared" si="1"/>
        <v>25</v>
      </c>
      <c r="S7">
        <f t="shared" si="2"/>
        <v>13</v>
      </c>
      <c r="T7">
        <f t="shared" si="3"/>
        <v>71</v>
      </c>
      <c r="U7">
        <f t="shared" si="4"/>
        <v>411</v>
      </c>
      <c r="V7">
        <f t="shared" si="5"/>
        <v>1098</v>
      </c>
    </row>
    <row r="8" spans="1:23" x14ac:dyDescent="0.25">
      <c r="A8" s="21" t="s">
        <v>8</v>
      </c>
      <c r="B8">
        <v>72</v>
      </c>
      <c r="C8">
        <v>8</v>
      </c>
      <c r="D8">
        <v>3</v>
      </c>
      <c r="E8">
        <v>13</v>
      </c>
      <c r="F8">
        <v>34</v>
      </c>
      <c r="G8">
        <v>130</v>
      </c>
      <c r="I8" t="s">
        <v>8</v>
      </c>
      <c r="J8">
        <v>811</v>
      </c>
      <c r="K8">
        <v>124</v>
      </c>
      <c r="L8">
        <v>19</v>
      </c>
      <c r="M8">
        <v>134</v>
      </c>
      <c r="N8">
        <v>867</v>
      </c>
      <c r="O8">
        <v>1955</v>
      </c>
      <c r="Q8">
        <f t="shared" si="0"/>
        <v>122</v>
      </c>
      <c r="R8">
        <f t="shared" si="1"/>
        <v>12</v>
      </c>
      <c r="S8">
        <f t="shared" si="2"/>
        <v>2</v>
      </c>
      <c r="T8">
        <f t="shared" si="3"/>
        <v>13</v>
      </c>
      <c r="U8">
        <f t="shared" si="4"/>
        <v>87</v>
      </c>
      <c r="V8">
        <f t="shared" si="5"/>
        <v>236</v>
      </c>
    </row>
    <row r="9" spans="1:23" x14ac:dyDescent="0.25">
      <c r="A9" s="21" t="s">
        <v>9</v>
      </c>
      <c r="B9">
        <v>452</v>
      </c>
      <c r="C9">
        <v>10</v>
      </c>
      <c r="D9">
        <v>36</v>
      </c>
      <c r="E9">
        <v>20</v>
      </c>
      <c r="F9">
        <v>122</v>
      </c>
      <c r="G9">
        <v>640</v>
      </c>
      <c r="I9" t="s">
        <v>9</v>
      </c>
      <c r="J9">
        <v>4070</v>
      </c>
      <c r="K9">
        <v>56</v>
      </c>
      <c r="L9">
        <v>134</v>
      </c>
      <c r="M9">
        <v>127</v>
      </c>
      <c r="N9">
        <v>3221</v>
      </c>
      <c r="O9">
        <v>7608</v>
      </c>
      <c r="Q9">
        <f t="shared" si="0"/>
        <v>611</v>
      </c>
      <c r="R9">
        <f t="shared" si="1"/>
        <v>6</v>
      </c>
      <c r="S9">
        <f t="shared" si="2"/>
        <v>13</v>
      </c>
      <c r="T9">
        <f t="shared" si="3"/>
        <v>13</v>
      </c>
      <c r="U9">
        <f t="shared" si="4"/>
        <v>322</v>
      </c>
      <c r="V9">
        <f t="shared" si="5"/>
        <v>965</v>
      </c>
    </row>
    <row r="10" spans="1:23" x14ac:dyDescent="0.25">
      <c r="A10" s="21" t="s">
        <v>10</v>
      </c>
      <c r="B10">
        <v>89</v>
      </c>
      <c r="C10">
        <v>1</v>
      </c>
      <c r="D10">
        <v>13</v>
      </c>
      <c r="E10">
        <v>12</v>
      </c>
      <c r="F10">
        <v>20</v>
      </c>
      <c r="G10">
        <v>135</v>
      </c>
      <c r="I10" t="s">
        <v>10</v>
      </c>
      <c r="J10">
        <v>151</v>
      </c>
      <c r="K10">
        <v>2</v>
      </c>
      <c r="L10">
        <v>10</v>
      </c>
      <c r="M10">
        <v>7</v>
      </c>
      <c r="N10">
        <v>335</v>
      </c>
      <c r="O10">
        <v>505</v>
      </c>
      <c r="Q10">
        <f t="shared" si="0"/>
        <v>23</v>
      </c>
      <c r="R10">
        <f t="shared" si="1"/>
        <v>0</v>
      </c>
      <c r="S10">
        <f t="shared" si="2"/>
        <v>1</v>
      </c>
      <c r="T10">
        <f t="shared" si="3"/>
        <v>1</v>
      </c>
      <c r="U10">
        <f t="shared" si="4"/>
        <v>34</v>
      </c>
      <c r="V10">
        <f t="shared" si="5"/>
        <v>59</v>
      </c>
    </row>
    <row r="11" spans="1:23" x14ac:dyDescent="0.25">
      <c r="A11" s="21" t="s">
        <v>11</v>
      </c>
      <c r="B11">
        <v>1392</v>
      </c>
      <c r="C11">
        <v>0</v>
      </c>
      <c r="D11">
        <v>0</v>
      </c>
      <c r="E11">
        <v>385</v>
      </c>
      <c r="F11">
        <v>1098</v>
      </c>
      <c r="G11">
        <v>2875</v>
      </c>
      <c r="I11" t="s">
        <v>11</v>
      </c>
      <c r="J11">
        <v>6411</v>
      </c>
      <c r="K11">
        <v>334</v>
      </c>
      <c r="L11">
        <v>195</v>
      </c>
      <c r="M11">
        <v>1743</v>
      </c>
      <c r="N11">
        <v>7923</v>
      </c>
      <c r="O11">
        <v>16606</v>
      </c>
      <c r="Q11">
        <f t="shared" si="0"/>
        <v>962</v>
      </c>
      <c r="R11">
        <f t="shared" si="1"/>
        <v>33</v>
      </c>
      <c r="S11">
        <f t="shared" si="2"/>
        <v>20</v>
      </c>
      <c r="T11">
        <f t="shared" si="3"/>
        <v>174</v>
      </c>
      <c r="U11">
        <f t="shared" si="4"/>
        <v>792</v>
      </c>
      <c r="V11">
        <f t="shared" si="5"/>
        <v>1981</v>
      </c>
    </row>
    <row r="12" spans="1:23" x14ac:dyDescent="0.25">
      <c r="A12" s="21" t="s">
        <v>12</v>
      </c>
      <c r="B12">
        <v>104</v>
      </c>
      <c r="C12">
        <v>20</v>
      </c>
      <c r="D12">
        <v>8</v>
      </c>
      <c r="E12">
        <v>18</v>
      </c>
      <c r="F12">
        <v>18</v>
      </c>
      <c r="G12">
        <v>168</v>
      </c>
      <c r="I12" t="s">
        <v>12</v>
      </c>
      <c r="J12">
        <v>927</v>
      </c>
      <c r="K12">
        <v>134</v>
      </c>
      <c r="L12">
        <v>57</v>
      </c>
      <c r="M12">
        <v>161</v>
      </c>
      <c r="N12">
        <v>1147</v>
      </c>
      <c r="O12">
        <v>2426</v>
      </c>
      <c r="Q12">
        <f t="shared" si="0"/>
        <v>139</v>
      </c>
      <c r="R12">
        <f t="shared" si="1"/>
        <v>13</v>
      </c>
      <c r="S12">
        <f t="shared" si="2"/>
        <v>6</v>
      </c>
      <c r="T12">
        <f t="shared" si="3"/>
        <v>16</v>
      </c>
      <c r="U12">
        <f t="shared" si="4"/>
        <v>115</v>
      </c>
      <c r="V12">
        <f t="shared" si="5"/>
        <v>289</v>
      </c>
    </row>
    <row r="13" spans="1:23" x14ac:dyDescent="0.25">
      <c r="A13" s="21" t="s">
        <v>13</v>
      </c>
      <c r="B13">
        <v>256</v>
      </c>
      <c r="C13">
        <v>35</v>
      </c>
      <c r="D13">
        <v>1</v>
      </c>
      <c r="E13">
        <v>21</v>
      </c>
      <c r="F13">
        <v>82</v>
      </c>
      <c r="G13">
        <v>395</v>
      </c>
      <c r="I13" t="s">
        <v>13</v>
      </c>
      <c r="J13">
        <v>574</v>
      </c>
      <c r="K13">
        <v>201</v>
      </c>
      <c r="L13">
        <v>8</v>
      </c>
      <c r="M13">
        <v>45</v>
      </c>
      <c r="N13">
        <v>1186</v>
      </c>
      <c r="O13">
        <v>2014</v>
      </c>
      <c r="Q13">
        <f t="shared" si="0"/>
        <v>86</v>
      </c>
      <c r="R13">
        <f t="shared" si="1"/>
        <v>20</v>
      </c>
      <c r="S13">
        <f t="shared" si="2"/>
        <v>1</v>
      </c>
      <c r="T13">
        <f t="shared" si="3"/>
        <v>5</v>
      </c>
      <c r="U13">
        <f t="shared" si="4"/>
        <v>119</v>
      </c>
      <c r="V13">
        <f t="shared" si="5"/>
        <v>231</v>
      </c>
    </row>
    <row r="14" spans="1:23" x14ac:dyDescent="0.25">
      <c r="A14" s="21" t="s">
        <v>14</v>
      </c>
      <c r="B14">
        <v>830</v>
      </c>
      <c r="C14">
        <v>34</v>
      </c>
      <c r="D14">
        <v>17</v>
      </c>
      <c r="E14">
        <v>123</v>
      </c>
      <c r="F14">
        <v>519</v>
      </c>
      <c r="G14">
        <v>1523</v>
      </c>
      <c r="I14" t="s">
        <v>14</v>
      </c>
      <c r="J14">
        <v>5296</v>
      </c>
      <c r="K14">
        <v>287</v>
      </c>
      <c r="L14">
        <v>98</v>
      </c>
      <c r="M14">
        <v>901</v>
      </c>
      <c r="N14">
        <v>7591</v>
      </c>
      <c r="O14">
        <v>14173</v>
      </c>
      <c r="Q14">
        <f t="shared" si="0"/>
        <v>794</v>
      </c>
      <c r="R14">
        <f t="shared" si="1"/>
        <v>29</v>
      </c>
      <c r="S14">
        <f t="shared" si="2"/>
        <v>10</v>
      </c>
      <c r="T14">
        <f t="shared" si="3"/>
        <v>90</v>
      </c>
      <c r="U14">
        <f t="shared" si="4"/>
        <v>759</v>
      </c>
      <c r="V14">
        <f t="shared" si="5"/>
        <v>1682</v>
      </c>
    </row>
    <row r="15" spans="1:23" x14ac:dyDescent="0.25">
      <c r="A15" s="21" t="s">
        <v>15</v>
      </c>
      <c r="B15">
        <v>589</v>
      </c>
      <c r="C15">
        <v>52</v>
      </c>
      <c r="D15">
        <v>53</v>
      </c>
      <c r="E15">
        <v>30</v>
      </c>
      <c r="F15">
        <v>175</v>
      </c>
      <c r="G15">
        <v>899</v>
      </c>
      <c r="I15" t="s">
        <v>15</v>
      </c>
      <c r="J15">
        <v>2849</v>
      </c>
      <c r="K15">
        <v>107</v>
      </c>
      <c r="L15">
        <v>84</v>
      </c>
      <c r="M15">
        <v>92</v>
      </c>
      <c r="N15">
        <v>2144</v>
      </c>
      <c r="O15">
        <v>5276</v>
      </c>
      <c r="Q15">
        <f t="shared" si="0"/>
        <v>427</v>
      </c>
      <c r="R15">
        <f t="shared" si="1"/>
        <v>11</v>
      </c>
      <c r="S15">
        <f t="shared" si="2"/>
        <v>8</v>
      </c>
      <c r="T15">
        <f t="shared" si="3"/>
        <v>9</v>
      </c>
      <c r="U15">
        <f t="shared" si="4"/>
        <v>214</v>
      </c>
      <c r="V15">
        <f t="shared" si="5"/>
        <v>669</v>
      </c>
    </row>
    <row r="16" spans="1:23" x14ac:dyDescent="0.25">
      <c r="A16" s="21" t="s">
        <v>16</v>
      </c>
      <c r="B16">
        <v>1052</v>
      </c>
      <c r="C16">
        <v>4</v>
      </c>
      <c r="D16">
        <v>18</v>
      </c>
      <c r="E16">
        <v>39</v>
      </c>
      <c r="F16">
        <v>18</v>
      </c>
      <c r="G16">
        <v>1131</v>
      </c>
      <c r="I16" t="s">
        <v>16</v>
      </c>
      <c r="J16">
        <v>13911</v>
      </c>
      <c r="K16">
        <v>18</v>
      </c>
      <c r="L16">
        <v>35</v>
      </c>
      <c r="M16">
        <v>1752</v>
      </c>
      <c r="N16">
        <v>3256</v>
      </c>
      <c r="O16">
        <v>18972</v>
      </c>
      <c r="Q16">
        <f t="shared" si="0"/>
        <v>2087</v>
      </c>
      <c r="R16">
        <f t="shared" si="1"/>
        <v>2</v>
      </c>
      <c r="S16">
        <f t="shared" si="2"/>
        <v>4</v>
      </c>
      <c r="T16">
        <f t="shared" si="3"/>
        <v>175</v>
      </c>
      <c r="U16">
        <f t="shared" si="4"/>
        <v>326</v>
      </c>
      <c r="V16">
        <f t="shared" si="5"/>
        <v>2594</v>
      </c>
    </row>
    <row r="17" spans="1:22" x14ac:dyDescent="0.25">
      <c r="A17" s="21" t="s">
        <v>17</v>
      </c>
      <c r="B17">
        <v>1249</v>
      </c>
      <c r="C17">
        <v>17</v>
      </c>
      <c r="D17">
        <v>66</v>
      </c>
      <c r="E17">
        <v>57</v>
      </c>
      <c r="F17">
        <v>269</v>
      </c>
      <c r="G17">
        <v>1658</v>
      </c>
      <c r="I17" t="s">
        <v>17</v>
      </c>
      <c r="J17">
        <v>6482</v>
      </c>
      <c r="K17">
        <v>27</v>
      </c>
      <c r="L17">
        <v>90</v>
      </c>
      <c r="M17">
        <v>383</v>
      </c>
      <c r="N17">
        <v>5461</v>
      </c>
      <c r="O17">
        <v>12443</v>
      </c>
      <c r="Q17">
        <f t="shared" si="0"/>
        <v>972</v>
      </c>
      <c r="R17">
        <f t="shared" si="1"/>
        <v>3</v>
      </c>
      <c r="S17">
        <f t="shared" si="2"/>
        <v>9</v>
      </c>
      <c r="T17">
        <f t="shared" si="3"/>
        <v>38</v>
      </c>
      <c r="U17">
        <f t="shared" si="4"/>
        <v>546</v>
      </c>
      <c r="V17">
        <f t="shared" si="5"/>
        <v>1568</v>
      </c>
    </row>
    <row r="18" spans="1:22" x14ac:dyDescent="0.25">
      <c r="A18" s="21" t="s">
        <v>18</v>
      </c>
      <c r="B18">
        <v>373</v>
      </c>
      <c r="C18">
        <v>11</v>
      </c>
      <c r="D18">
        <v>13</v>
      </c>
      <c r="E18">
        <v>39</v>
      </c>
      <c r="F18">
        <v>126</v>
      </c>
      <c r="G18">
        <v>562</v>
      </c>
      <c r="I18" t="s">
        <v>18</v>
      </c>
      <c r="J18">
        <v>2028</v>
      </c>
      <c r="K18">
        <v>33</v>
      </c>
      <c r="L18">
        <v>32</v>
      </c>
      <c r="M18">
        <v>246</v>
      </c>
      <c r="N18">
        <v>1397</v>
      </c>
      <c r="O18">
        <v>3736</v>
      </c>
      <c r="Q18">
        <f t="shared" si="0"/>
        <v>304</v>
      </c>
      <c r="R18">
        <f t="shared" si="1"/>
        <v>3</v>
      </c>
      <c r="S18">
        <f t="shared" si="2"/>
        <v>3</v>
      </c>
      <c r="T18">
        <f t="shared" si="3"/>
        <v>25</v>
      </c>
      <c r="U18">
        <f t="shared" si="4"/>
        <v>140</v>
      </c>
      <c r="V18">
        <f t="shared" si="5"/>
        <v>475</v>
      </c>
    </row>
    <row r="19" spans="1:22" x14ac:dyDescent="0.25">
      <c r="A19" s="21" t="s">
        <v>19</v>
      </c>
      <c r="B19">
        <v>133</v>
      </c>
      <c r="C19">
        <v>0</v>
      </c>
      <c r="D19">
        <v>9</v>
      </c>
      <c r="E19">
        <v>9</v>
      </c>
      <c r="F19">
        <v>66</v>
      </c>
      <c r="G19">
        <v>217</v>
      </c>
      <c r="I19" t="s">
        <v>19</v>
      </c>
      <c r="J19">
        <v>568</v>
      </c>
      <c r="K19">
        <v>0</v>
      </c>
      <c r="L19">
        <v>70</v>
      </c>
      <c r="M19">
        <v>20</v>
      </c>
      <c r="N19">
        <v>4968</v>
      </c>
      <c r="O19">
        <v>5626</v>
      </c>
      <c r="Q19">
        <f t="shared" si="0"/>
        <v>85</v>
      </c>
      <c r="R19">
        <f t="shared" si="1"/>
        <v>0</v>
      </c>
      <c r="S19">
        <f t="shared" si="2"/>
        <v>7</v>
      </c>
      <c r="T19">
        <f t="shared" si="3"/>
        <v>2</v>
      </c>
      <c r="U19">
        <f t="shared" si="4"/>
        <v>497</v>
      </c>
      <c r="V19">
        <f t="shared" si="5"/>
        <v>591</v>
      </c>
    </row>
    <row r="20" spans="1:22" x14ac:dyDescent="0.25">
      <c r="A20" s="21" t="s">
        <v>20</v>
      </c>
      <c r="B20">
        <v>126</v>
      </c>
      <c r="C20">
        <v>3</v>
      </c>
      <c r="D20">
        <v>6</v>
      </c>
      <c r="E20">
        <v>6</v>
      </c>
      <c r="F20">
        <v>120</v>
      </c>
      <c r="G20">
        <v>261</v>
      </c>
      <c r="I20" t="s">
        <v>20</v>
      </c>
      <c r="J20">
        <v>508</v>
      </c>
      <c r="K20">
        <v>18</v>
      </c>
      <c r="L20">
        <v>16</v>
      </c>
      <c r="M20">
        <v>5</v>
      </c>
      <c r="N20">
        <v>866</v>
      </c>
      <c r="O20">
        <v>1413</v>
      </c>
      <c r="Q20">
        <f t="shared" si="0"/>
        <v>76</v>
      </c>
      <c r="R20">
        <f t="shared" si="1"/>
        <v>2</v>
      </c>
      <c r="S20">
        <f t="shared" si="2"/>
        <v>2</v>
      </c>
      <c r="T20">
        <f t="shared" si="3"/>
        <v>1</v>
      </c>
      <c r="U20">
        <f t="shared" si="4"/>
        <v>87</v>
      </c>
      <c r="V20">
        <f t="shared" si="5"/>
        <v>168</v>
      </c>
    </row>
    <row r="21" spans="1:22" x14ac:dyDescent="0.25">
      <c r="A21" s="21" t="s">
        <v>21</v>
      </c>
      <c r="B21">
        <v>160</v>
      </c>
      <c r="C21">
        <v>6</v>
      </c>
      <c r="D21">
        <v>8</v>
      </c>
      <c r="E21">
        <v>39</v>
      </c>
      <c r="F21">
        <v>67</v>
      </c>
      <c r="G21">
        <v>280</v>
      </c>
      <c r="I21" t="s">
        <v>21</v>
      </c>
      <c r="J21">
        <v>920</v>
      </c>
      <c r="K21">
        <v>59</v>
      </c>
      <c r="L21">
        <v>29</v>
      </c>
      <c r="M21">
        <v>196</v>
      </c>
      <c r="N21">
        <v>1161</v>
      </c>
      <c r="O21">
        <v>2365</v>
      </c>
      <c r="Q21">
        <f t="shared" si="0"/>
        <v>138</v>
      </c>
      <c r="R21">
        <f t="shared" si="1"/>
        <v>6</v>
      </c>
      <c r="S21">
        <f t="shared" si="2"/>
        <v>3</v>
      </c>
      <c r="T21">
        <f t="shared" si="3"/>
        <v>20</v>
      </c>
      <c r="U21">
        <f t="shared" si="4"/>
        <v>116</v>
      </c>
      <c r="V21">
        <f t="shared" si="5"/>
        <v>283</v>
      </c>
    </row>
    <row r="22" spans="1:22" x14ac:dyDescent="0.25">
      <c r="A22" s="21" t="s">
        <v>22</v>
      </c>
      <c r="B22">
        <v>32</v>
      </c>
      <c r="C22">
        <v>2</v>
      </c>
      <c r="D22">
        <v>1</v>
      </c>
      <c r="E22">
        <v>1</v>
      </c>
      <c r="F22">
        <v>23</v>
      </c>
      <c r="G22">
        <v>59</v>
      </c>
      <c r="I22" t="s">
        <v>22</v>
      </c>
      <c r="J22">
        <v>246</v>
      </c>
      <c r="K22">
        <v>2</v>
      </c>
      <c r="L22">
        <v>0</v>
      </c>
      <c r="M22">
        <v>1</v>
      </c>
      <c r="N22">
        <v>907</v>
      </c>
      <c r="O22">
        <v>1156</v>
      </c>
      <c r="Q22">
        <f t="shared" si="0"/>
        <v>37</v>
      </c>
      <c r="R22">
        <f t="shared" si="1"/>
        <v>0</v>
      </c>
      <c r="S22">
        <f t="shared" si="2"/>
        <v>0</v>
      </c>
      <c r="T22">
        <f t="shared" si="3"/>
        <v>0</v>
      </c>
      <c r="U22">
        <f t="shared" si="4"/>
        <v>91</v>
      </c>
      <c r="V22">
        <f t="shared" si="5"/>
        <v>128</v>
      </c>
    </row>
    <row r="23" spans="1:22" x14ac:dyDescent="0.25">
      <c r="A23" s="21" t="s">
        <v>23</v>
      </c>
      <c r="B23">
        <v>700</v>
      </c>
      <c r="C23">
        <v>85</v>
      </c>
      <c r="D23">
        <v>24</v>
      </c>
      <c r="E23">
        <v>57</v>
      </c>
      <c r="F23">
        <v>244</v>
      </c>
      <c r="G23">
        <v>1110</v>
      </c>
      <c r="I23" t="s">
        <v>23</v>
      </c>
      <c r="J23">
        <v>5002</v>
      </c>
      <c r="K23">
        <v>852</v>
      </c>
      <c r="L23">
        <v>144</v>
      </c>
      <c r="M23">
        <v>375</v>
      </c>
      <c r="N23">
        <v>4766</v>
      </c>
      <c r="O23">
        <v>11139</v>
      </c>
      <c r="Q23">
        <f t="shared" si="0"/>
        <v>750</v>
      </c>
      <c r="R23">
        <f t="shared" si="1"/>
        <v>85</v>
      </c>
      <c r="S23">
        <f t="shared" si="2"/>
        <v>14</v>
      </c>
      <c r="T23">
        <f t="shared" si="3"/>
        <v>38</v>
      </c>
      <c r="U23">
        <f t="shared" si="4"/>
        <v>477</v>
      </c>
      <c r="V23">
        <f t="shared" si="5"/>
        <v>1364</v>
      </c>
    </row>
    <row r="24" spans="1:22" x14ac:dyDescent="0.25">
      <c r="A24" s="21" t="s">
        <v>24</v>
      </c>
      <c r="B24">
        <v>10033</v>
      </c>
      <c r="C24">
        <v>381</v>
      </c>
      <c r="D24">
        <v>351</v>
      </c>
      <c r="E24">
        <v>1235</v>
      </c>
      <c r="F24">
        <v>3996</v>
      </c>
      <c r="G24">
        <v>15996</v>
      </c>
      <c r="I24" t="s">
        <v>75</v>
      </c>
      <c r="J24">
        <v>63461</v>
      </c>
      <c r="K24">
        <v>2646</v>
      </c>
      <c r="L24">
        <v>1266</v>
      </c>
      <c r="M24">
        <v>7445</v>
      </c>
      <c r="N24">
        <v>60764</v>
      </c>
      <c r="O24">
        <v>135582</v>
      </c>
      <c r="Q24">
        <f t="shared" ref="Q24:V24" si="6">SUM(Q3:Q23)</f>
        <v>9519</v>
      </c>
      <c r="R24">
        <f t="shared" si="6"/>
        <v>265</v>
      </c>
      <c r="S24">
        <f t="shared" si="6"/>
        <v>128</v>
      </c>
      <c r="T24">
        <f t="shared" si="6"/>
        <v>746</v>
      </c>
      <c r="U24">
        <f t="shared" si="6"/>
        <v>6079</v>
      </c>
      <c r="V24">
        <f t="shared" si="6"/>
        <v>16737</v>
      </c>
    </row>
  </sheetData>
  <mergeCells count="3">
    <mergeCell ref="B1:G1"/>
    <mergeCell ref="I1:O1"/>
    <mergeCell ref="Q1:W1"/>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60631-9990-415B-97ED-C9504F122E0F}">
  <dimension ref="A1:W24"/>
  <sheetViews>
    <sheetView workbookViewId="0">
      <selection activeCell="A17" sqref="A17:XFD17"/>
    </sheetView>
  </sheetViews>
  <sheetFormatPr defaultRowHeight="15" x14ac:dyDescent="0.25"/>
  <cols>
    <col min="1" max="1" width="28.7109375" customWidth="1"/>
  </cols>
  <sheetData>
    <row r="1" spans="1:23" ht="26.25" x14ac:dyDescent="0.4">
      <c r="A1" s="37" t="s">
        <v>50</v>
      </c>
      <c r="B1" s="218" t="s">
        <v>83</v>
      </c>
      <c r="C1" s="218"/>
      <c r="D1" s="218"/>
      <c r="E1" s="218"/>
      <c r="F1" s="218"/>
      <c r="G1" s="218"/>
      <c r="H1" s="39"/>
      <c r="I1" s="219" t="s">
        <v>84</v>
      </c>
      <c r="J1" s="219"/>
      <c r="K1" s="219"/>
      <c r="L1" s="219"/>
      <c r="M1" s="219"/>
      <c r="N1" s="219"/>
      <c r="O1" s="219"/>
      <c r="P1" s="39"/>
      <c r="Q1" s="219" t="s">
        <v>85</v>
      </c>
      <c r="R1" s="219"/>
      <c r="S1" s="219"/>
      <c r="T1" s="219"/>
      <c r="U1" s="219"/>
      <c r="V1" s="219"/>
      <c r="W1" s="219"/>
    </row>
    <row r="2" spans="1:23" x14ac:dyDescent="0.25">
      <c r="A2" s="43" t="s">
        <v>76</v>
      </c>
      <c r="B2" s="43" t="s">
        <v>73</v>
      </c>
      <c r="C2" s="44" t="s">
        <v>32</v>
      </c>
      <c r="D2" s="44" t="s">
        <v>74</v>
      </c>
      <c r="E2" s="44" t="s">
        <v>26</v>
      </c>
      <c r="F2" s="44" t="s">
        <v>28</v>
      </c>
      <c r="G2" s="44" t="s">
        <v>82</v>
      </c>
      <c r="H2" s="45" t="s">
        <v>75</v>
      </c>
      <c r="J2" t="s">
        <v>76</v>
      </c>
      <c r="K2" s="43" t="s">
        <v>73</v>
      </c>
      <c r="L2" s="44" t="s">
        <v>32</v>
      </c>
      <c r="M2" s="44" t="s">
        <v>74</v>
      </c>
      <c r="N2" s="44" t="s">
        <v>26</v>
      </c>
      <c r="O2" s="44" t="s">
        <v>28</v>
      </c>
      <c r="P2" s="44" t="s">
        <v>82</v>
      </c>
      <c r="Q2" s="45" t="s">
        <v>75</v>
      </c>
      <c r="R2" t="s">
        <v>73</v>
      </c>
      <c r="S2" t="s">
        <v>32</v>
      </c>
      <c r="T2" t="s">
        <v>74</v>
      </c>
      <c r="U2" t="s">
        <v>26</v>
      </c>
      <c r="V2" t="s">
        <v>28</v>
      </c>
      <c r="W2" t="s">
        <v>75</v>
      </c>
    </row>
    <row r="3" spans="1:23" x14ac:dyDescent="0.25">
      <c r="A3" s="43" t="s">
        <v>3</v>
      </c>
      <c r="B3" s="46">
        <v>314</v>
      </c>
      <c r="C3" s="47">
        <v>14</v>
      </c>
      <c r="D3" s="47">
        <v>12</v>
      </c>
      <c r="E3" s="47">
        <v>25</v>
      </c>
      <c r="F3" s="47">
        <v>8</v>
      </c>
      <c r="G3" s="47"/>
      <c r="H3" s="48">
        <v>373</v>
      </c>
      <c r="J3" t="s">
        <v>3</v>
      </c>
      <c r="K3" s="46">
        <v>1121</v>
      </c>
      <c r="L3" s="47">
        <v>55</v>
      </c>
      <c r="M3" s="47">
        <v>26</v>
      </c>
      <c r="N3" s="47">
        <v>111</v>
      </c>
      <c r="O3" s="47">
        <v>1863</v>
      </c>
      <c r="P3" s="47"/>
      <c r="Q3" s="48">
        <v>3176</v>
      </c>
      <c r="R3">
        <f t="shared" ref="R3:R23" si="0">ROUND((K3*0.15),0)</f>
        <v>168</v>
      </c>
      <c r="S3">
        <f t="shared" ref="S3:S23" si="1">ROUND((L3*0.1),0)</f>
        <v>6</v>
      </c>
      <c r="T3">
        <f t="shared" ref="T3:T23" si="2">ROUND((M3*0.1),0)</f>
        <v>3</v>
      </c>
      <c r="U3">
        <f t="shared" ref="U3:U23" si="3">ROUND((N3*0.1),0)</f>
        <v>11</v>
      </c>
      <c r="V3">
        <f t="shared" ref="V3:V23" si="4">ROUND((O3*0.1),0)</f>
        <v>186</v>
      </c>
      <c r="W3">
        <f t="shared" ref="W3:W23" si="5">SUM(R3:V3)</f>
        <v>374</v>
      </c>
    </row>
    <row r="4" spans="1:23" x14ac:dyDescent="0.25">
      <c r="A4" s="55" t="s">
        <v>4</v>
      </c>
      <c r="B4" s="49">
        <v>454</v>
      </c>
      <c r="C4" s="50">
        <v>0</v>
      </c>
      <c r="D4" s="50">
        <v>5</v>
      </c>
      <c r="E4" s="50">
        <v>64</v>
      </c>
      <c r="F4" s="50">
        <v>114</v>
      </c>
      <c r="G4" s="50"/>
      <c r="H4" s="51">
        <v>637</v>
      </c>
      <c r="J4" t="s">
        <v>4</v>
      </c>
      <c r="K4" s="49">
        <v>2002</v>
      </c>
      <c r="L4" s="50">
        <v>1</v>
      </c>
      <c r="M4" s="50">
        <v>6</v>
      </c>
      <c r="N4" s="50">
        <v>89</v>
      </c>
      <c r="O4" s="50">
        <v>1326</v>
      </c>
      <c r="P4" s="50"/>
      <c r="Q4" s="51">
        <v>3424</v>
      </c>
      <c r="R4">
        <f t="shared" si="0"/>
        <v>300</v>
      </c>
      <c r="S4">
        <f t="shared" si="1"/>
        <v>0</v>
      </c>
      <c r="T4">
        <f t="shared" si="2"/>
        <v>1</v>
      </c>
      <c r="U4">
        <f t="shared" si="3"/>
        <v>9</v>
      </c>
      <c r="V4">
        <f t="shared" si="4"/>
        <v>133</v>
      </c>
      <c r="W4">
        <f t="shared" si="5"/>
        <v>443</v>
      </c>
    </row>
    <row r="5" spans="1:23" x14ac:dyDescent="0.25">
      <c r="A5" s="55" t="s">
        <v>5</v>
      </c>
      <c r="B5" s="49">
        <v>317</v>
      </c>
      <c r="C5" s="50">
        <v>3</v>
      </c>
      <c r="D5" s="50">
        <v>19</v>
      </c>
      <c r="E5" s="50">
        <v>32</v>
      </c>
      <c r="F5" s="50">
        <v>116</v>
      </c>
      <c r="G5" s="50"/>
      <c r="H5" s="51">
        <v>487</v>
      </c>
      <c r="J5" t="s">
        <v>5</v>
      </c>
      <c r="K5" s="49">
        <v>2570</v>
      </c>
      <c r="L5" s="50">
        <v>8</v>
      </c>
      <c r="M5" s="50">
        <v>30</v>
      </c>
      <c r="N5" s="50">
        <v>163</v>
      </c>
      <c r="O5" s="50">
        <v>2047</v>
      </c>
      <c r="P5" s="50"/>
      <c r="Q5" s="51">
        <v>4818</v>
      </c>
      <c r="R5">
        <f t="shared" si="0"/>
        <v>386</v>
      </c>
      <c r="S5">
        <f t="shared" si="1"/>
        <v>1</v>
      </c>
      <c r="T5">
        <f t="shared" si="2"/>
        <v>3</v>
      </c>
      <c r="U5">
        <f t="shared" si="3"/>
        <v>16</v>
      </c>
      <c r="V5">
        <f t="shared" si="4"/>
        <v>205</v>
      </c>
      <c r="W5">
        <f t="shared" si="5"/>
        <v>611</v>
      </c>
    </row>
    <row r="6" spans="1:23" x14ac:dyDescent="0.25">
      <c r="A6" s="55" t="s">
        <v>6</v>
      </c>
      <c r="B6" s="49">
        <v>772</v>
      </c>
      <c r="C6" s="50">
        <v>0</v>
      </c>
      <c r="D6" s="50">
        <v>9</v>
      </c>
      <c r="E6" s="50">
        <v>75</v>
      </c>
      <c r="F6" s="50">
        <v>7</v>
      </c>
      <c r="G6" s="50"/>
      <c r="H6" s="51">
        <v>863</v>
      </c>
      <c r="J6" t="s">
        <v>6</v>
      </c>
      <c r="K6" s="49">
        <v>3262</v>
      </c>
      <c r="L6" s="50">
        <v>71</v>
      </c>
      <c r="M6" s="50">
        <v>50</v>
      </c>
      <c r="N6" s="50">
        <v>191</v>
      </c>
      <c r="O6" s="50">
        <v>4313</v>
      </c>
      <c r="P6" s="50"/>
      <c r="Q6" s="51">
        <v>7887</v>
      </c>
      <c r="R6">
        <f t="shared" si="0"/>
        <v>489</v>
      </c>
      <c r="S6">
        <f t="shared" si="1"/>
        <v>7</v>
      </c>
      <c r="T6">
        <f t="shared" si="2"/>
        <v>5</v>
      </c>
      <c r="U6">
        <f t="shared" si="3"/>
        <v>19</v>
      </c>
      <c r="V6">
        <f t="shared" si="4"/>
        <v>431</v>
      </c>
      <c r="W6">
        <f t="shared" si="5"/>
        <v>951</v>
      </c>
    </row>
    <row r="7" spans="1:23" x14ac:dyDescent="0.25">
      <c r="A7" s="55" t="s">
        <v>7</v>
      </c>
      <c r="B7" s="49">
        <v>999</v>
      </c>
      <c r="C7" s="50">
        <v>63</v>
      </c>
      <c r="D7" s="50">
        <v>52</v>
      </c>
      <c r="E7" s="50">
        <v>221</v>
      </c>
      <c r="F7" s="50">
        <v>640</v>
      </c>
      <c r="G7" s="50"/>
      <c r="H7" s="51">
        <v>1975</v>
      </c>
      <c r="J7" t="s">
        <v>7</v>
      </c>
      <c r="K7" s="49">
        <v>3875</v>
      </c>
      <c r="L7" s="50">
        <v>188</v>
      </c>
      <c r="M7" s="50">
        <v>126</v>
      </c>
      <c r="N7" s="50">
        <v>687</v>
      </c>
      <c r="O7" s="50">
        <v>4254</v>
      </c>
      <c r="P7" s="50"/>
      <c r="Q7" s="51">
        <v>9130</v>
      </c>
      <c r="R7">
        <f t="shared" si="0"/>
        <v>581</v>
      </c>
      <c r="S7">
        <f t="shared" si="1"/>
        <v>19</v>
      </c>
      <c r="T7">
        <f t="shared" si="2"/>
        <v>13</v>
      </c>
      <c r="U7">
        <f t="shared" si="3"/>
        <v>69</v>
      </c>
      <c r="V7">
        <f t="shared" si="4"/>
        <v>425</v>
      </c>
      <c r="W7">
        <f t="shared" si="5"/>
        <v>1107</v>
      </c>
    </row>
    <row r="8" spans="1:23" x14ac:dyDescent="0.25">
      <c r="A8" s="55" t="s">
        <v>8</v>
      </c>
      <c r="B8" s="49">
        <v>154</v>
      </c>
      <c r="C8" s="50">
        <v>19</v>
      </c>
      <c r="D8" s="50">
        <v>5</v>
      </c>
      <c r="E8" s="50">
        <v>20</v>
      </c>
      <c r="F8" s="50">
        <v>30</v>
      </c>
      <c r="G8" s="50"/>
      <c r="H8" s="51">
        <v>228</v>
      </c>
      <c r="J8" t="s">
        <v>8</v>
      </c>
      <c r="K8" s="49">
        <v>807</v>
      </c>
      <c r="L8" s="50">
        <v>117</v>
      </c>
      <c r="M8" s="50">
        <v>19</v>
      </c>
      <c r="N8" s="50">
        <v>137</v>
      </c>
      <c r="O8" s="50">
        <v>880</v>
      </c>
      <c r="P8" s="50"/>
      <c r="Q8" s="51">
        <v>1960</v>
      </c>
      <c r="R8">
        <f t="shared" si="0"/>
        <v>121</v>
      </c>
      <c r="S8">
        <f t="shared" si="1"/>
        <v>12</v>
      </c>
      <c r="T8">
        <f t="shared" si="2"/>
        <v>2</v>
      </c>
      <c r="U8">
        <f t="shared" si="3"/>
        <v>14</v>
      </c>
      <c r="V8">
        <f t="shared" si="4"/>
        <v>88</v>
      </c>
      <c r="W8">
        <f t="shared" si="5"/>
        <v>237</v>
      </c>
    </row>
    <row r="9" spans="1:23" x14ac:dyDescent="0.25">
      <c r="A9" s="55" t="s">
        <v>9</v>
      </c>
      <c r="B9" s="49">
        <v>359</v>
      </c>
      <c r="C9" s="50">
        <v>13</v>
      </c>
      <c r="D9" s="50">
        <v>35</v>
      </c>
      <c r="E9" s="50">
        <v>31</v>
      </c>
      <c r="F9" s="50">
        <v>101</v>
      </c>
      <c r="G9" s="50"/>
      <c r="H9" s="51">
        <v>539</v>
      </c>
      <c r="J9" t="s">
        <v>9</v>
      </c>
      <c r="K9" s="49">
        <v>4118</v>
      </c>
      <c r="L9" s="50">
        <v>50</v>
      </c>
      <c r="M9" s="50">
        <v>122</v>
      </c>
      <c r="N9" s="50">
        <v>119</v>
      </c>
      <c r="O9" s="50">
        <v>3254</v>
      </c>
      <c r="P9" s="50"/>
      <c r="Q9" s="51">
        <v>7663</v>
      </c>
      <c r="R9">
        <f t="shared" si="0"/>
        <v>618</v>
      </c>
      <c r="S9">
        <f t="shared" si="1"/>
        <v>5</v>
      </c>
      <c r="T9">
        <f t="shared" si="2"/>
        <v>12</v>
      </c>
      <c r="U9">
        <f t="shared" si="3"/>
        <v>12</v>
      </c>
      <c r="V9">
        <f t="shared" si="4"/>
        <v>325</v>
      </c>
      <c r="W9">
        <f t="shared" si="5"/>
        <v>972</v>
      </c>
    </row>
    <row r="10" spans="1:23" x14ac:dyDescent="0.25">
      <c r="A10" s="55" t="s">
        <v>10</v>
      </c>
      <c r="B10" s="49">
        <v>121</v>
      </c>
      <c r="C10" s="50">
        <v>2</v>
      </c>
      <c r="D10" s="50">
        <v>5</v>
      </c>
      <c r="E10" s="50">
        <v>14</v>
      </c>
      <c r="F10" s="50">
        <v>17</v>
      </c>
      <c r="G10" s="50"/>
      <c r="H10" s="51">
        <v>159</v>
      </c>
      <c r="J10" t="s">
        <v>10</v>
      </c>
      <c r="K10" s="49">
        <v>159</v>
      </c>
      <c r="L10" s="50">
        <v>2</v>
      </c>
      <c r="M10" s="50">
        <v>10</v>
      </c>
      <c r="N10" s="50">
        <v>6</v>
      </c>
      <c r="O10" s="50">
        <v>337</v>
      </c>
      <c r="P10" s="50"/>
      <c r="Q10" s="51">
        <v>514</v>
      </c>
      <c r="R10">
        <f t="shared" si="0"/>
        <v>24</v>
      </c>
      <c r="S10">
        <f t="shared" si="1"/>
        <v>0</v>
      </c>
      <c r="T10">
        <f t="shared" si="2"/>
        <v>1</v>
      </c>
      <c r="U10">
        <f t="shared" si="3"/>
        <v>1</v>
      </c>
      <c r="V10">
        <f t="shared" si="4"/>
        <v>34</v>
      </c>
      <c r="W10">
        <f t="shared" si="5"/>
        <v>60</v>
      </c>
    </row>
    <row r="11" spans="1:23" x14ac:dyDescent="0.25">
      <c r="A11" s="55" t="s">
        <v>11</v>
      </c>
      <c r="B11" s="49">
        <v>1559</v>
      </c>
      <c r="C11" s="50">
        <v>40</v>
      </c>
      <c r="D11" s="50">
        <v>86</v>
      </c>
      <c r="E11" s="50">
        <v>351</v>
      </c>
      <c r="F11" s="50">
        <v>1294</v>
      </c>
      <c r="G11" s="50"/>
      <c r="H11" s="51">
        <v>3330</v>
      </c>
      <c r="J11" t="s">
        <v>11</v>
      </c>
      <c r="K11" s="49">
        <v>6506</v>
      </c>
      <c r="L11" s="50">
        <v>333</v>
      </c>
      <c r="M11" s="50">
        <v>197</v>
      </c>
      <c r="N11" s="50">
        <v>1703</v>
      </c>
      <c r="O11" s="50">
        <v>8089</v>
      </c>
      <c r="P11" s="50"/>
      <c r="Q11" s="51">
        <v>16828</v>
      </c>
      <c r="R11">
        <f t="shared" si="0"/>
        <v>976</v>
      </c>
      <c r="S11">
        <f t="shared" si="1"/>
        <v>33</v>
      </c>
      <c r="T11">
        <f t="shared" si="2"/>
        <v>20</v>
      </c>
      <c r="U11">
        <f t="shared" si="3"/>
        <v>170</v>
      </c>
      <c r="V11">
        <f t="shared" si="4"/>
        <v>809</v>
      </c>
      <c r="W11">
        <f t="shared" si="5"/>
        <v>2008</v>
      </c>
    </row>
    <row r="12" spans="1:23" x14ac:dyDescent="0.25">
      <c r="A12" s="55" t="s">
        <v>12</v>
      </c>
      <c r="B12" s="49">
        <v>132</v>
      </c>
      <c r="C12" s="50">
        <v>33</v>
      </c>
      <c r="D12" s="50">
        <v>25</v>
      </c>
      <c r="E12" s="50">
        <v>28</v>
      </c>
      <c r="F12" s="50">
        <v>33</v>
      </c>
      <c r="G12" s="50"/>
      <c r="H12" s="51">
        <v>251</v>
      </c>
      <c r="J12" t="s">
        <v>12</v>
      </c>
      <c r="K12" s="49">
        <v>891</v>
      </c>
      <c r="L12" s="50">
        <v>133</v>
      </c>
      <c r="M12" s="50">
        <v>59</v>
      </c>
      <c r="N12" s="50">
        <v>163</v>
      </c>
      <c r="O12" s="50">
        <v>1158</v>
      </c>
      <c r="P12" s="50"/>
      <c r="Q12" s="51">
        <v>2404</v>
      </c>
      <c r="R12">
        <f t="shared" si="0"/>
        <v>134</v>
      </c>
      <c r="S12">
        <f t="shared" si="1"/>
        <v>13</v>
      </c>
      <c r="T12">
        <f t="shared" si="2"/>
        <v>6</v>
      </c>
      <c r="U12">
        <f t="shared" si="3"/>
        <v>16</v>
      </c>
      <c r="V12">
        <f t="shared" si="4"/>
        <v>116</v>
      </c>
      <c r="W12">
        <f t="shared" si="5"/>
        <v>285</v>
      </c>
    </row>
    <row r="13" spans="1:23" x14ac:dyDescent="0.25">
      <c r="A13" s="55" t="s">
        <v>13</v>
      </c>
      <c r="B13" s="49">
        <v>306</v>
      </c>
      <c r="C13" s="50">
        <v>76</v>
      </c>
      <c r="D13" s="50">
        <v>6</v>
      </c>
      <c r="E13" s="50">
        <v>67</v>
      </c>
      <c r="F13" s="50">
        <v>33</v>
      </c>
      <c r="G13" s="50"/>
      <c r="H13" s="51">
        <v>488</v>
      </c>
      <c r="J13" t="s">
        <v>13</v>
      </c>
      <c r="K13" s="49">
        <v>578</v>
      </c>
      <c r="L13" s="50">
        <v>215</v>
      </c>
      <c r="M13" s="50">
        <v>5</v>
      </c>
      <c r="N13" s="50">
        <v>48</v>
      </c>
      <c r="O13" s="50">
        <v>1222</v>
      </c>
      <c r="P13" s="50"/>
      <c r="Q13" s="51">
        <v>2068</v>
      </c>
      <c r="R13">
        <f t="shared" si="0"/>
        <v>87</v>
      </c>
      <c r="S13">
        <f t="shared" si="1"/>
        <v>22</v>
      </c>
      <c r="T13">
        <f t="shared" si="2"/>
        <v>1</v>
      </c>
      <c r="U13">
        <f t="shared" si="3"/>
        <v>5</v>
      </c>
      <c r="V13">
        <f t="shared" si="4"/>
        <v>122</v>
      </c>
      <c r="W13">
        <f t="shared" si="5"/>
        <v>237</v>
      </c>
    </row>
    <row r="14" spans="1:23" x14ac:dyDescent="0.25">
      <c r="A14" s="55" t="s">
        <v>14</v>
      </c>
      <c r="B14" s="49">
        <v>1024</v>
      </c>
      <c r="C14" s="50">
        <v>37</v>
      </c>
      <c r="D14" s="50">
        <v>46</v>
      </c>
      <c r="E14" s="50">
        <v>251</v>
      </c>
      <c r="F14" s="50">
        <v>611</v>
      </c>
      <c r="G14" s="50"/>
      <c r="H14" s="51">
        <v>1969</v>
      </c>
      <c r="J14" t="s">
        <v>14</v>
      </c>
      <c r="K14" s="49">
        <v>5365</v>
      </c>
      <c r="L14" s="50">
        <v>274</v>
      </c>
      <c r="M14" s="50">
        <v>88</v>
      </c>
      <c r="N14" s="50">
        <v>906</v>
      </c>
      <c r="O14" s="50">
        <v>7797</v>
      </c>
      <c r="P14" s="50"/>
      <c r="Q14" s="51">
        <v>14430</v>
      </c>
      <c r="R14">
        <f t="shared" si="0"/>
        <v>805</v>
      </c>
      <c r="S14">
        <f t="shared" si="1"/>
        <v>27</v>
      </c>
      <c r="T14">
        <f t="shared" si="2"/>
        <v>9</v>
      </c>
      <c r="U14">
        <f t="shared" si="3"/>
        <v>91</v>
      </c>
      <c r="V14">
        <f t="shared" si="4"/>
        <v>780</v>
      </c>
      <c r="W14">
        <f t="shared" si="5"/>
        <v>1712</v>
      </c>
    </row>
    <row r="15" spans="1:23" x14ac:dyDescent="0.25">
      <c r="A15" s="55" t="s">
        <v>15</v>
      </c>
      <c r="B15" s="49">
        <v>571</v>
      </c>
      <c r="C15" s="50">
        <v>92</v>
      </c>
      <c r="D15" s="50">
        <v>42</v>
      </c>
      <c r="E15" s="50">
        <v>40</v>
      </c>
      <c r="F15" s="50">
        <v>193</v>
      </c>
      <c r="G15" s="50"/>
      <c r="H15" s="51">
        <v>938</v>
      </c>
      <c r="J15" t="s">
        <v>15</v>
      </c>
      <c r="K15" s="49">
        <v>2895</v>
      </c>
      <c r="L15" s="50">
        <v>90</v>
      </c>
      <c r="M15" s="50">
        <v>80</v>
      </c>
      <c r="N15" s="50">
        <v>92</v>
      </c>
      <c r="O15" s="50">
        <v>2096</v>
      </c>
      <c r="P15" s="50"/>
      <c r="Q15" s="51">
        <v>5253</v>
      </c>
      <c r="R15">
        <f t="shared" si="0"/>
        <v>434</v>
      </c>
      <c r="S15">
        <f t="shared" si="1"/>
        <v>9</v>
      </c>
      <c r="T15">
        <f t="shared" si="2"/>
        <v>8</v>
      </c>
      <c r="U15">
        <f t="shared" si="3"/>
        <v>9</v>
      </c>
      <c r="V15">
        <f t="shared" si="4"/>
        <v>210</v>
      </c>
      <c r="W15">
        <f t="shared" si="5"/>
        <v>670</v>
      </c>
    </row>
    <row r="16" spans="1:23" x14ac:dyDescent="0.25">
      <c r="A16" s="55" t="s">
        <v>16</v>
      </c>
      <c r="B16" s="49">
        <v>1228</v>
      </c>
      <c r="C16" s="50">
        <v>4</v>
      </c>
      <c r="D16" s="50">
        <v>6</v>
      </c>
      <c r="E16" s="50">
        <v>143</v>
      </c>
      <c r="F16" s="50">
        <v>21</v>
      </c>
      <c r="G16" s="50"/>
      <c r="H16" s="51">
        <v>1402</v>
      </c>
      <c r="J16" t="s">
        <v>16</v>
      </c>
      <c r="K16" s="49">
        <v>14113</v>
      </c>
      <c r="L16" s="50">
        <v>19</v>
      </c>
      <c r="M16" s="50">
        <v>38</v>
      </c>
      <c r="N16" s="50">
        <v>1816</v>
      </c>
      <c r="O16" s="50">
        <v>3121</v>
      </c>
      <c r="P16" s="50"/>
      <c r="Q16" s="51">
        <v>19107</v>
      </c>
      <c r="R16">
        <f t="shared" si="0"/>
        <v>2117</v>
      </c>
      <c r="S16">
        <f t="shared" si="1"/>
        <v>2</v>
      </c>
      <c r="T16">
        <f t="shared" si="2"/>
        <v>4</v>
      </c>
      <c r="U16">
        <f t="shared" si="3"/>
        <v>182</v>
      </c>
      <c r="V16">
        <f t="shared" si="4"/>
        <v>312</v>
      </c>
      <c r="W16">
        <f t="shared" si="5"/>
        <v>2617</v>
      </c>
    </row>
    <row r="17" spans="1:23" x14ac:dyDescent="0.25">
      <c r="A17" s="55" t="s">
        <v>17</v>
      </c>
      <c r="B17" s="49">
        <v>1238</v>
      </c>
      <c r="C17" s="50">
        <v>12</v>
      </c>
      <c r="D17" s="50">
        <v>64</v>
      </c>
      <c r="E17" s="50">
        <v>83</v>
      </c>
      <c r="F17" s="50">
        <v>334</v>
      </c>
      <c r="G17" s="50"/>
      <c r="H17" s="51">
        <v>1731</v>
      </c>
      <c r="J17" t="s">
        <v>17</v>
      </c>
      <c r="K17" s="49">
        <v>6624</v>
      </c>
      <c r="L17" s="50">
        <v>29</v>
      </c>
      <c r="M17" s="50">
        <v>87</v>
      </c>
      <c r="N17" s="50">
        <v>379</v>
      </c>
      <c r="O17" s="50">
        <v>5339</v>
      </c>
      <c r="P17" s="50"/>
      <c r="Q17" s="51">
        <v>12458</v>
      </c>
      <c r="R17">
        <f t="shared" si="0"/>
        <v>994</v>
      </c>
      <c r="S17">
        <f t="shared" si="1"/>
        <v>3</v>
      </c>
      <c r="T17">
        <f t="shared" si="2"/>
        <v>9</v>
      </c>
      <c r="U17">
        <f t="shared" si="3"/>
        <v>38</v>
      </c>
      <c r="V17">
        <f t="shared" si="4"/>
        <v>534</v>
      </c>
      <c r="W17">
        <f t="shared" si="5"/>
        <v>1578</v>
      </c>
    </row>
    <row r="18" spans="1:23" x14ac:dyDescent="0.25">
      <c r="A18" s="55" t="s">
        <v>18</v>
      </c>
      <c r="B18" s="49">
        <v>477</v>
      </c>
      <c r="C18" s="50">
        <v>3</v>
      </c>
      <c r="D18" s="50">
        <v>14</v>
      </c>
      <c r="E18" s="50">
        <v>35</v>
      </c>
      <c r="F18" s="50">
        <v>144</v>
      </c>
      <c r="G18" s="50"/>
      <c r="H18" s="51">
        <v>673</v>
      </c>
      <c r="J18" t="s">
        <v>18</v>
      </c>
      <c r="K18" s="49">
        <v>2045</v>
      </c>
      <c r="L18" s="50">
        <v>20</v>
      </c>
      <c r="M18" s="50">
        <v>33</v>
      </c>
      <c r="N18" s="50">
        <v>236</v>
      </c>
      <c r="O18" s="50">
        <v>1468</v>
      </c>
      <c r="P18" s="50"/>
      <c r="Q18" s="51">
        <v>3802</v>
      </c>
      <c r="R18">
        <f t="shared" si="0"/>
        <v>307</v>
      </c>
      <c r="S18">
        <f t="shared" si="1"/>
        <v>2</v>
      </c>
      <c r="T18">
        <f t="shared" si="2"/>
        <v>3</v>
      </c>
      <c r="U18">
        <f t="shared" si="3"/>
        <v>24</v>
      </c>
      <c r="V18">
        <f t="shared" si="4"/>
        <v>147</v>
      </c>
      <c r="W18">
        <f t="shared" si="5"/>
        <v>483</v>
      </c>
    </row>
    <row r="19" spans="1:23" x14ac:dyDescent="0.25">
      <c r="A19" s="55" t="s">
        <v>19</v>
      </c>
      <c r="B19" s="49">
        <v>119</v>
      </c>
      <c r="C19" s="50">
        <v>0</v>
      </c>
      <c r="D19" s="50">
        <v>16</v>
      </c>
      <c r="E19" s="50">
        <v>14</v>
      </c>
      <c r="F19" s="50">
        <v>66</v>
      </c>
      <c r="G19" s="50"/>
      <c r="H19" s="51">
        <v>215</v>
      </c>
      <c r="J19" t="s">
        <v>19</v>
      </c>
      <c r="K19" s="49">
        <v>590</v>
      </c>
      <c r="L19" s="50">
        <v>0</v>
      </c>
      <c r="M19" s="50">
        <v>68</v>
      </c>
      <c r="N19" s="50">
        <v>22</v>
      </c>
      <c r="O19" s="50">
        <v>4948</v>
      </c>
      <c r="P19" s="50"/>
      <c r="Q19" s="51">
        <v>5628</v>
      </c>
      <c r="R19">
        <f t="shared" si="0"/>
        <v>89</v>
      </c>
      <c r="S19">
        <f t="shared" si="1"/>
        <v>0</v>
      </c>
      <c r="T19">
        <f t="shared" si="2"/>
        <v>7</v>
      </c>
      <c r="U19">
        <f t="shared" si="3"/>
        <v>2</v>
      </c>
      <c r="V19">
        <f t="shared" si="4"/>
        <v>495</v>
      </c>
      <c r="W19">
        <f t="shared" si="5"/>
        <v>593</v>
      </c>
    </row>
    <row r="20" spans="1:23" x14ac:dyDescent="0.25">
      <c r="A20" s="55" t="s">
        <v>20</v>
      </c>
      <c r="B20" s="49">
        <v>60</v>
      </c>
      <c r="C20" s="50">
        <v>3</v>
      </c>
      <c r="D20" s="50">
        <v>6</v>
      </c>
      <c r="E20" s="50">
        <v>11</v>
      </c>
      <c r="F20" s="50">
        <v>116</v>
      </c>
      <c r="G20" s="50"/>
      <c r="H20" s="51">
        <v>196</v>
      </c>
      <c r="J20" t="s">
        <v>20</v>
      </c>
      <c r="K20" s="49">
        <v>513</v>
      </c>
      <c r="L20" s="50">
        <v>18</v>
      </c>
      <c r="M20" s="50">
        <v>14</v>
      </c>
      <c r="N20" s="50">
        <v>4</v>
      </c>
      <c r="O20" s="50">
        <v>881</v>
      </c>
      <c r="P20" s="50"/>
      <c r="Q20" s="51">
        <v>1430</v>
      </c>
      <c r="R20">
        <f t="shared" si="0"/>
        <v>77</v>
      </c>
      <c r="S20">
        <f t="shared" si="1"/>
        <v>2</v>
      </c>
      <c r="T20">
        <f t="shared" si="2"/>
        <v>1</v>
      </c>
      <c r="U20">
        <f t="shared" si="3"/>
        <v>0</v>
      </c>
      <c r="V20">
        <f t="shared" si="4"/>
        <v>88</v>
      </c>
      <c r="W20">
        <f t="shared" si="5"/>
        <v>168</v>
      </c>
    </row>
    <row r="21" spans="1:23" x14ac:dyDescent="0.25">
      <c r="A21" s="55" t="s">
        <v>21</v>
      </c>
      <c r="B21" s="49">
        <v>234</v>
      </c>
      <c r="C21" s="50">
        <v>27</v>
      </c>
      <c r="D21" s="50">
        <v>17</v>
      </c>
      <c r="E21" s="50">
        <v>85</v>
      </c>
      <c r="F21" s="50">
        <v>86</v>
      </c>
      <c r="G21" s="50"/>
      <c r="H21" s="51">
        <v>449</v>
      </c>
      <c r="J21" t="s">
        <v>21</v>
      </c>
      <c r="K21" s="49">
        <v>912</v>
      </c>
      <c r="L21" s="50">
        <v>58</v>
      </c>
      <c r="M21" s="50">
        <v>29</v>
      </c>
      <c r="N21" s="50">
        <v>173</v>
      </c>
      <c r="O21" s="50">
        <v>1113</v>
      </c>
      <c r="P21" s="50"/>
      <c r="Q21" s="51">
        <v>2285</v>
      </c>
      <c r="R21">
        <f t="shared" si="0"/>
        <v>137</v>
      </c>
      <c r="S21">
        <f t="shared" si="1"/>
        <v>6</v>
      </c>
      <c r="T21">
        <f t="shared" si="2"/>
        <v>3</v>
      </c>
      <c r="U21">
        <f t="shared" si="3"/>
        <v>17</v>
      </c>
      <c r="V21">
        <f t="shared" si="4"/>
        <v>111</v>
      </c>
      <c r="W21">
        <f t="shared" si="5"/>
        <v>274</v>
      </c>
    </row>
    <row r="22" spans="1:23" x14ac:dyDescent="0.25">
      <c r="A22" s="55" t="s">
        <v>22</v>
      </c>
      <c r="B22" s="49">
        <v>26</v>
      </c>
      <c r="C22" s="50">
        <v>0</v>
      </c>
      <c r="D22" s="50">
        <v>1</v>
      </c>
      <c r="E22" s="50">
        <v>0</v>
      </c>
      <c r="F22" s="50">
        <v>24</v>
      </c>
      <c r="G22" s="50"/>
      <c r="H22" s="51">
        <v>51</v>
      </c>
      <c r="J22" t="s">
        <v>22</v>
      </c>
      <c r="K22" s="49">
        <v>259</v>
      </c>
      <c r="L22" s="50">
        <v>1</v>
      </c>
      <c r="M22" s="50">
        <v>0</v>
      </c>
      <c r="N22" s="50">
        <v>0</v>
      </c>
      <c r="O22" s="50">
        <v>942</v>
      </c>
      <c r="P22" s="50"/>
      <c r="Q22" s="51">
        <v>1202</v>
      </c>
      <c r="R22">
        <f t="shared" si="0"/>
        <v>39</v>
      </c>
      <c r="S22">
        <f t="shared" si="1"/>
        <v>0</v>
      </c>
      <c r="T22">
        <f t="shared" si="2"/>
        <v>0</v>
      </c>
      <c r="U22">
        <f t="shared" si="3"/>
        <v>0</v>
      </c>
      <c r="V22">
        <f t="shared" si="4"/>
        <v>94</v>
      </c>
      <c r="W22">
        <f t="shared" si="5"/>
        <v>133</v>
      </c>
    </row>
    <row r="23" spans="1:23" x14ac:dyDescent="0.25">
      <c r="A23" s="55" t="s">
        <v>23</v>
      </c>
      <c r="B23" s="49">
        <v>625</v>
      </c>
      <c r="C23" s="50">
        <v>92</v>
      </c>
      <c r="D23" s="50">
        <v>20</v>
      </c>
      <c r="E23" s="50">
        <v>59</v>
      </c>
      <c r="F23" s="50">
        <v>248</v>
      </c>
      <c r="G23" s="50"/>
      <c r="H23" s="51">
        <v>1044</v>
      </c>
      <c r="J23" t="s">
        <v>23</v>
      </c>
      <c r="K23" s="49">
        <v>4987</v>
      </c>
      <c r="L23" s="50">
        <v>728</v>
      </c>
      <c r="M23" s="50">
        <v>140</v>
      </c>
      <c r="N23" s="50">
        <v>378</v>
      </c>
      <c r="O23" s="50">
        <v>4931</v>
      </c>
      <c r="P23" s="50"/>
      <c r="Q23" s="51">
        <v>11164</v>
      </c>
      <c r="R23">
        <f t="shared" si="0"/>
        <v>748</v>
      </c>
      <c r="S23">
        <f t="shared" si="1"/>
        <v>73</v>
      </c>
      <c r="T23">
        <f t="shared" si="2"/>
        <v>14</v>
      </c>
      <c r="U23">
        <f t="shared" si="3"/>
        <v>38</v>
      </c>
      <c r="V23">
        <f t="shared" si="4"/>
        <v>493</v>
      </c>
      <c r="W23">
        <f t="shared" si="5"/>
        <v>1366</v>
      </c>
    </row>
    <row r="24" spans="1:23" x14ac:dyDescent="0.25">
      <c r="A24" s="56" t="s">
        <v>75</v>
      </c>
      <c r="B24" s="52">
        <v>11089</v>
      </c>
      <c r="C24" s="53">
        <v>533</v>
      </c>
      <c r="D24" s="53">
        <v>491</v>
      </c>
      <c r="E24" s="53">
        <v>1649</v>
      </c>
      <c r="F24" s="53">
        <v>4236</v>
      </c>
      <c r="G24" s="53"/>
      <c r="H24" s="54">
        <v>17998</v>
      </c>
      <c r="K24" s="52">
        <v>64192</v>
      </c>
      <c r="L24" s="53">
        <v>2410</v>
      </c>
      <c r="M24" s="53">
        <v>1227</v>
      </c>
      <c r="N24" s="53">
        <v>7423</v>
      </c>
      <c r="O24" s="53">
        <v>61379</v>
      </c>
      <c r="P24" s="53"/>
      <c r="Q24" s="54">
        <v>136631</v>
      </c>
      <c r="R24">
        <f t="shared" ref="R24:W24" si="6">SUM(R3:R23)</f>
        <v>9631</v>
      </c>
      <c r="S24">
        <f t="shared" si="6"/>
        <v>242</v>
      </c>
      <c r="T24">
        <f t="shared" si="6"/>
        <v>125</v>
      </c>
      <c r="U24">
        <f t="shared" si="6"/>
        <v>743</v>
      </c>
      <c r="V24">
        <f t="shared" si="6"/>
        <v>6138</v>
      </c>
      <c r="W24">
        <f t="shared" si="6"/>
        <v>16879</v>
      </c>
    </row>
  </sheetData>
  <mergeCells count="3">
    <mergeCell ref="B1:G1"/>
    <mergeCell ref="I1:O1"/>
    <mergeCell ref="Q1:W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38068-7EC2-483D-82B1-5B79DD3215F1}">
  <sheetPr>
    <tabColor rgb="FF002060"/>
  </sheetPr>
  <dimension ref="A1:AU139"/>
  <sheetViews>
    <sheetView topLeftCell="A79" zoomScale="55" zoomScaleNormal="55" workbookViewId="0">
      <selection activeCell="F139" sqref="F139"/>
    </sheetView>
  </sheetViews>
  <sheetFormatPr defaultRowHeight="15" x14ac:dyDescent="0.25"/>
  <cols>
    <col min="1" max="2" width="30" style="15" customWidth="1"/>
    <col min="3" max="3" width="19.140625" style="15" customWidth="1"/>
    <col min="4" max="4" width="24.140625" customWidth="1"/>
    <col min="5" max="6" width="30" customWidth="1"/>
    <col min="7" max="7" width="25.42578125" customWidth="1"/>
    <col min="8" max="10" width="31.5703125" customWidth="1"/>
    <col min="12" max="12" width="14.5703125" style="94" customWidth="1"/>
    <col min="13" max="25" width="9.140625" style="94"/>
    <col min="26" max="41" width="9.140625" style="87"/>
    <col min="42" max="47" width="9.140625" style="93"/>
  </cols>
  <sheetData>
    <row r="1" spans="1:32" ht="30" x14ac:dyDescent="0.25">
      <c r="A1" s="170" t="s">
        <v>0</v>
      </c>
      <c r="B1" s="170" t="s">
        <v>176</v>
      </c>
      <c r="C1" s="170" t="s">
        <v>147</v>
      </c>
      <c r="D1" s="170" t="s">
        <v>150</v>
      </c>
      <c r="E1" s="184" t="s">
        <v>1</v>
      </c>
      <c r="F1" s="185"/>
      <c r="G1" s="185"/>
      <c r="H1" s="186"/>
      <c r="I1" s="170" t="s">
        <v>143</v>
      </c>
      <c r="J1" s="78" t="s">
        <v>1</v>
      </c>
      <c r="K1" s="166" t="s">
        <v>96</v>
      </c>
      <c r="L1" s="96"/>
      <c r="M1" s="96"/>
      <c r="N1" s="96"/>
      <c r="O1" s="96"/>
      <c r="Q1" s="94" t="s">
        <v>104</v>
      </c>
      <c r="R1" s="94" t="s">
        <v>131</v>
      </c>
      <c r="T1" s="94" t="s">
        <v>104</v>
      </c>
      <c r="U1" s="94" t="s">
        <v>132</v>
      </c>
      <c r="AA1" s="87" t="s">
        <v>292</v>
      </c>
      <c r="AB1" s="87" t="s">
        <v>24</v>
      </c>
      <c r="AC1" s="87" t="s">
        <v>295</v>
      </c>
      <c r="AD1" s="87" t="s">
        <v>292</v>
      </c>
      <c r="AE1" s="87" t="s">
        <v>24</v>
      </c>
      <c r="AF1" s="87" t="s">
        <v>296</v>
      </c>
    </row>
    <row r="2" spans="1:32" ht="75" x14ac:dyDescent="0.25">
      <c r="A2" s="171"/>
      <c r="B2" s="171"/>
      <c r="C2" s="171"/>
      <c r="D2" s="171"/>
      <c r="E2" s="184" t="s">
        <v>149</v>
      </c>
      <c r="F2" s="185"/>
      <c r="G2" s="185"/>
      <c r="H2" s="186"/>
      <c r="I2" s="171"/>
      <c r="J2" s="82" t="s">
        <v>148</v>
      </c>
      <c r="K2" s="166"/>
      <c r="L2" s="96"/>
      <c r="M2" s="96"/>
      <c r="N2" s="96"/>
      <c r="O2" s="96"/>
      <c r="AA2" s="87" t="s">
        <v>177</v>
      </c>
      <c r="AB2" s="87">
        <v>143</v>
      </c>
      <c r="AD2" s="87" t="s">
        <v>177</v>
      </c>
      <c r="AE2" s="87">
        <v>35</v>
      </c>
    </row>
    <row r="3" spans="1:32" x14ac:dyDescent="0.25">
      <c r="A3" s="171"/>
      <c r="B3" s="171"/>
      <c r="C3" s="171"/>
      <c r="D3" s="171"/>
      <c r="E3" s="187" t="str">
        <f>G125*100&amp;"% degli allevamenti di grandi dimensioni"</f>
        <v>15% degli allevamenti di grandi dimensioni</v>
      </c>
      <c r="F3" s="188"/>
      <c r="G3" s="188"/>
      <c r="H3" s="189"/>
      <c r="I3" s="171"/>
      <c r="J3" s="170" t="str">
        <f>H125*100&amp;"% degli allevamenti di piccole dimensioni da controllare"</f>
        <v>1% degli allevamenti di piccole dimensioni da controllare</v>
      </c>
      <c r="K3" s="166"/>
      <c r="L3" s="96"/>
      <c r="M3" s="96"/>
      <c r="N3" s="96"/>
      <c r="O3" s="96"/>
      <c r="Q3" s="94" t="s">
        <v>106</v>
      </c>
      <c r="T3" s="94" t="s">
        <v>106</v>
      </c>
      <c r="AA3" s="87" t="s">
        <v>178</v>
      </c>
      <c r="AB3" s="87">
        <v>221</v>
      </c>
      <c r="AD3" s="87" t="s">
        <v>178</v>
      </c>
      <c r="AE3" s="87">
        <v>79</v>
      </c>
    </row>
    <row r="4" spans="1:32" ht="30" x14ac:dyDescent="0.25">
      <c r="A4" s="171"/>
      <c r="B4" s="171"/>
      <c r="C4" s="171"/>
      <c r="D4" s="171"/>
      <c r="E4" s="170" t="s">
        <v>98</v>
      </c>
      <c r="F4" s="170" t="s">
        <v>97</v>
      </c>
      <c r="G4" s="170" t="s">
        <v>95</v>
      </c>
      <c r="H4" s="170" t="s">
        <v>24</v>
      </c>
      <c r="I4" s="171"/>
      <c r="J4" s="171"/>
      <c r="K4" s="166"/>
      <c r="L4" s="96" t="s">
        <v>109</v>
      </c>
      <c r="M4" s="96"/>
      <c r="N4" s="96"/>
      <c r="O4" s="96"/>
      <c r="Q4" s="94" t="s">
        <v>107</v>
      </c>
      <c r="R4" s="94" t="s">
        <v>24</v>
      </c>
      <c r="T4" s="94" t="s">
        <v>107</v>
      </c>
      <c r="U4" s="94" t="s">
        <v>24</v>
      </c>
      <c r="AA4" s="87" t="s">
        <v>179</v>
      </c>
      <c r="AB4" s="87">
        <v>156</v>
      </c>
      <c r="AD4" s="87" t="s">
        <v>179</v>
      </c>
      <c r="AE4" s="87">
        <v>105</v>
      </c>
    </row>
    <row r="5" spans="1:32" x14ac:dyDescent="0.25">
      <c r="A5" s="172"/>
      <c r="B5" s="172"/>
      <c r="C5" s="172"/>
      <c r="D5" s="172"/>
      <c r="E5" s="172"/>
      <c r="F5" s="172"/>
      <c r="G5" s="172"/>
      <c r="H5" s="172"/>
      <c r="I5" s="172"/>
      <c r="J5" s="172"/>
      <c r="K5" s="166"/>
      <c r="L5" s="96"/>
      <c r="M5" s="96"/>
      <c r="N5" s="96"/>
      <c r="O5" s="96"/>
      <c r="Q5" s="94" t="s">
        <v>3</v>
      </c>
      <c r="R5" s="94">
        <v>611</v>
      </c>
      <c r="T5" s="94" t="s">
        <v>3</v>
      </c>
      <c r="U5" s="94">
        <v>250</v>
      </c>
      <c r="AA5" s="87" t="s">
        <v>180</v>
      </c>
      <c r="AB5" s="87">
        <v>91</v>
      </c>
      <c r="AD5" s="87" t="s">
        <v>180</v>
      </c>
      <c r="AE5" s="87">
        <v>31</v>
      </c>
    </row>
    <row r="6" spans="1:32" x14ac:dyDescent="0.25">
      <c r="A6" s="59" t="s">
        <v>3</v>
      </c>
      <c r="B6" s="59" t="s">
        <v>177</v>
      </c>
      <c r="C6" s="30">
        <f t="shared" ref="C6:C69" si="0">D6+I6</f>
        <v>178</v>
      </c>
      <c r="D6" s="10">
        <f>SUMIFS(AE:AE,AD:AD,B6)</f>
        <v>35</v>
      </c>
      <c r="E6" s="64">
        <f>IF(L6&gt;N6,ROUND((D6*0.6*$G$125),0)+P6,ROUND((D6*0.6*$G$125),0)+P6)</f>
        <v>4</v>
      </c>
      <c r="F6" s="3">
        <f t="shared" ref="F6" si="1">ROUND((D6*0.35*$G$125),0)</f>
        <v>2</v>
      </c>
      <c r="G6" s="3">
        <f t="shared" ref="G6" si="2">ROUND((D6*0.05*$G$125),0)</f>
        <v>0</v>
      </c>
      <c r="H6" s="3">
        <f>SUM(E6:G6)</f>
        <v>6</v>
      </c>
      <c r="I6" s="30">
        <f>SUMIFS(AB:AB,AA:AA,B6)</f>
        <v>143</v>
      </c>
      <c r="J6" s="2">
        <f>ROUNDUP((I6*$H$125),0)</f>
        <v>2</v>
      </c>
      <c r="K6" s="77">
        <f>J6+H6</f>
        <v>8</v>
      </c>
      <c r="L6" s="96">
        <f>ROUNDUP((D6*$G$125),0)</f>
        <v>6</v>
      </c>
      <c r="M6" s="96">
        <f>ROUND((D6*0.6*$G$125),0)</f>
        <v>3</v>
      </c>
      <c r="N6" s="149">
        <f>M6+F6+G6</f>
        <v>5</v>
      </c>
      <c r="O6" s="96"/>
      <c r="P6" s="144">
        <f>L6-N6</f>
        <v>1</v>
      </c>
      <c r="Q6" s="94" t="s">
        <v>4</v>
      </c>
      <c r="R6" s="94">
        <v>619</v>
      </c>
      <c r="T6" s="94" t="s">
        <v>4</v>
      </c>
      <c r="U6" s="94">
        <v>418</v>
      </c>
      <c r="AB6" s="87">
        <v>611</v>
      </c>
      <c r="AE6" s="87">
        <v>250</v>
      </c>
    </row>
    <row r="7" spans="1:32" x14ac:dyDescent="0.25">
      <c r="A7" s="59" t="s">
        <v>3</v>
      </c>
      <c r="B7" s="62" t="s">
        <v>178</v>
      </c>
      <c r="C7" s="30">
        <f t="shared" si="0"/>
        <v>300</v>
      </c>
      <c r="D7" s="10">
        <f t="shared" ref="D7:D70" si="3">SUMIFS(AE:AE,AD:AD,B7)</f>
        <v>79</v>
      </c>
      <c r="E7" s="64">
        <f t="shared" ref="E7:E70" si="4">IF(L7&gt;N7,ROUND((D7*0.6*$G$125),0)+P7,ROUND((D7*0.6*$G$125),0)+P7)</f>
        <v>7</v>
      </c>
      <c r="F7" s="3">
        <f t="shared" ref="F7:F70" si="5">ROUND((D7*0.35*$G$125),0)</f>
        <v>4</v>
      </c>
      <c r="G7" s="3">
        <f t="shared" ref="G7:G70" si="6">ROUND((D7*0.05*$G$125),0)</f>
        <v>1</v>
      </c>
      <c r="H7" s="3">
        <f t="shared" ref="H7:H70" si="7">SUM(E7:G7)</f>
        <v>12</v>
      </c>
      <c r="I7" s="30">
        <f t="shared" ref="I7:I70" si="8">SUMIFS(AB:AB,AA:AA,B7)</f>
        <v>221</v>
      </c>
      <c r="J7" s="2">
        <f t="shared" ref="J7:J70" si="9">ROUNDUP((I7*$H$125),0)</f>
        <v>3</v>
      </c>
      <c r="K7" s="77">
        <f t="shared" ref="K7:K70" si="10">J7+H7</f>
        <v>15</v>
      </c>
      <c r="L7" s="96">
        <f t="shared" ref="L7:L70" si="11">ROUNDUP((D7*$G$125),0)</f>
        <v>12</v>
      </c>
      <c r="M7" s="96">
        <f t="shared" ref="M7:M70" si="12">ROUND((D7*0.6*$G$125),0)</f>
        <v>7</v>
      </c>
      <c r="N7" s="149">
        <f t="shared" ref="N7:N70" si="13">M7+F7+G7</f>
        <v>12</v>
      </c>
      <c r="O7" s="96"/>
      <c r="P7" s="144">
        <f t="shared" ref="P7:P70" si="14">L7-N7</f>
        <v>0</v>
      </c>
      <c r="Q7" s="94" t="s">
        <v>5</v>
      </c>
      <c r="R7" s="94">
        <v>989</v>
      </c>
      <c r="T7" s="94" t="s">
        <v>5</v>
      </c>
      <c r="U7" s="94">
        <v>301</v>
      </c>
      <c r="AA7" s="87" t="s">
        <v>181</v>
      </c>
      <c r="AB7" s="87">
        <v>474</v>
      </c>
      <c r="AD7" s="87" t="s">
        <v>181</v>
      </c>
      <c r="AE7" s="87">
        <v>320</v>
      </c>
    </row>
    <row r="8" spans="1:32" x14ac:dyDescent="0.25">
      <c r="A8" s="59" t="s">
        <v>3</v>
      </c>
      <c r="B8" s="62" t="s">
        <v>179</v>
      </c>
      <c r="C8" s="30">
        <f t="shared" si="0"/>
        <v>261</v>
      </c>
      <c r="D8" s="10">
        <f t="shared" si="3"/>
        <v>105</v>
      </c>
      <c r="E8" s="64">
        <f t="shared" si="4"/>
        <v>9</v>
      </c>
      <c r="F8" s="3">
        <f t="shared" si="5"/>
        <v>6</v>
      </c>
      <c r="G8" s="3">
        <f t="shared" si="6"/>
        <v>1</v>
      </c>
      <c r="H8" s="3">
        <f t="shared" si="7"/>
        <v>16</v>
      </c>
      <c r="I8" s="30">
        <f t="shared" si="8"/>
        <v>156</v>
      </c>
      <c r="J8" s="2">
        <f>ROUNDUP((I8*$H$125),0)</f>
        <v>2</v>
      </c>
      <c r="K8" s="77">
        <f t="shared" si="10"/>
        <v>18</v>
      </c>
      <c r="L8" s="96">
        <f t="shared" si="11"/>
        <v>16</v>
      </c>
      <c r="M8" s="96">
        <f t="shared" si="12"/>
        <v>9</v>
      </c>
      <c r="N8" s="149">
        <f t="shared" si="13"/>
        <v>16</v>
      </c>
      <c r="O8" s="96"/>
      <c r="P8" s="144">
        <f t="shared" si="14"/>
        <v>0</v>
      </c>
      <c r="Q8" s="94" t="s">
        <v>6</v>
      </c>
      <c r="R8" s="94">
        <v>1540</v>
      </c>
      <c r="T8" s="94" t="s">
        <v>6</v>
      </c>
      <c r="U8" s="94">
        <v>449</v>
      </c>
      <c r="AA8" s="87" t="s">
        <v>182</v>
      </c>
      <c r="AB8" s="87">
        <v>145</v>
      </c>
      <c r="AD8" s="87" t="s">
        <v>182</v>
      </c>
      <c r="AE8" s="87">
        <v>98</v>
      </c>
    </row>
    <row r="9" spans="1:32" x14ac:dyDescent="0.25">
      <c r="A9" s="59" t="s">
        <v>3</v>
      </c>
      <c r="B9" s="62" t="s">
        <v>180</v>
      </c>
      <c r="C9" s="30">
        <f t="shared" si="0"/>
        <v>122</v>
      </c>
      <c r="D9" s="10">
        <f t="shared" si="3"/>
        <v>31</v>
      </c>
      <c r="E9" s="64">
        <f t="shared" si="4"/>
        <v>3</v>
      </c>
      <c r="F9" s="3">
        <f t="shared" si="5"/>
        <v>2</v>
      </c>
      <c r="G9" s="3">
        <f t="shared" si="6"/>
        <v>0</v>
      </c>
      <c r="H9" s="3">
        <f t="shared" si="7"/>
        <v>5</v>
      </c>
      <c r="I9" s="30">
        <f t="shared" si="8"/>
        <v>91</v>
      </c>
      <c r="J9" s="2">
        <f t="shared" si="9"/>
        <v>1</v>
      </c>
      <c r="K9" s="77">
        <f t="shared" si="10"/>
        <v>6</v>
      </c>
      <c r="L9" s="96">
        <f t="shared" si="11"/>
        <v>5</v>
      </c>
      <c r="M9" s="96">
        <f t="shared" si="12"/>
        <v>3</v>
      </c>
      <c r="N9" s="149">
        <f t="shared" si="13"/>
        <v>5</v>
      </c>
      <c r="O9" s="96"/>
      <c r="P9" s="144">
        <f t="shared" si="14"/>
        <v>0</v>
      </c>
      <c r="Q9" s="94" t="s">
        <v>7</v>
      </c>
      <c r="R9" s="94">
        <v>701</v>
      </c>
      <c r="T9" s="94" t="s">
        <v>7</v>
      </c>
      <c r="U9" s="94">
        <v>1901</v>
      </c>
      <c r="AB9" s="87">
        <v>619</v>
      </c>
      <c r="AE9" s="87">
        <v>418</v>
      </c>
    </row>
    <row r="10" spans="1:32" x14ac:dyDescent="0.25">
      <c r="A10" s="62" t="s">
        <v>4</v>
      </c>
      <c r="B10" s="62" t="s">
        <v>181</v>
      </c>
      <c r="C10" s="30">
        <f t="shared" si="0"/>
        <v>794</v>
      </c>
      <c r="D10" s="10">
        <f t="shared" si="3"/>
        <v>320</v>
      </c>
      <c r="E10" s="64">
        <f t="shared" si="4"/>
        <v>29</v>
      </c>
      <c r="F10" s="3">
        <f t="shared" si="5"/>
        <v>17</v>
      </c>
      <c r="G10" s="3">
        <f t="shared" si="6"/>
        <v>2</v>
      </c>
      <c r="H10" s="3">
        <f t="shared" si="7"/>
        <v>48</v>
      </c>
      <c r="I10" s="30">
        <f t="shared" si="8"/>
        <v>474</v>
      </c>
      <c r="J10" s="2">
        <f t="shared" si="9"/>
        <v>5</v>
      </c>
      <c r="K10" s="77">
        <f t="shared" si="10"/>
        <v>53</v>
      </c>
      <c r="L10" s="96">
        <f t="shared" si="11"/>
        <v>48</v>
      </c>
      <c r="M10" s="96">
        <f t="shared" si="12"/>
        <v>29</v>
      </c>
      <c r="N10" s="149">
        <f t="shared" si="13"/>
        <v>48</v>
      </c>
      <c r="O10" s="96"/>
      <c r="P10" s="144">
        <f t="shared" si="14"/>
        <v>0</v>
      </c>
      <c r="Q10" s="94" t="s">
        <v>8</v>
      </c>
      <c r="R10" s="94">
        <v>154</v>
      </c>
      <c r="T10" s="94" t="s">
        <v>8</v>
      </c>
      <c r="U10" s="94">
        <v>251</v>
      </c>
      <c r="AA10" s="87" t="s">
        <v>183</v>
      </c>
      <c r="AB10" s="87">
        <v>151</v>
      </c>
      <c r="AD10" s="87" t="s">
        <v>183</v>
      </c>
      <c r="AE10" s="87">
        <v>65</v>
      </c>
    </row>
    <row r="11" spans="1:32" x14ac:dyDescent="0.25">
      <c r="A11" s="62" t="s">
        <v>4</v>
      </c>
      <c r="B11" s="62" t="s">
        <v>182</v>
      </c>
      <c r="C11" s="30">
        <f t="shared" si="0"/>
        <v>243</v>
      </c>
      <c r="D11" s="10">
        <f t="shared" si="3"/>
        <v>98</v>
      </c>
      <c r="E11" s="64">
        <f t="shared" si="4"/>
        <v>9</v>
      </c>
      <c r="F11" s="3">
        <f t="shared" si="5"/>
        <v>5</v>
      </c>
      <c r="G11" s="3">
        <f t="shared" si="6"/>
        <v>1</v>
      </c>
      <c r="H11" s="3">
        <f t="shared" si="7"/>
        <v>15</v>
      </c>
      <c r="I11" s="30">
        <f t="shared" si="8"/>
        <v>145</v>
      </c>
      <c r="J11" s="2">
        <f t="shared" si="9"/>
        <v>2</v>
      </c>
      <c r="K11" s="77">
        <f t="shared" si="10"/>
        <v>17</v>
      </c>
      <c r="L11" s="96">
        <f t="shared" si="11"/>
        <v>15</v>
      </c>
      <c r="M11" s="96">
        <f t="shared" si="12"/>
        <v>9</v>
      </c>
      <c r="N11" s="149">
        <f t="shared" si="13"/>
        <v>15</v>
      </c>
      <c r="O11" s="96"/>
      <c r="P11" s="144">
        <f t="shared" si="14"/>
        <v>0</v>
      </c>
      <c r="Q11" s="94" t="s">
        <v>9</v>
      </c>
      <c r="R11" s="94">
        <v>974</v>
      </c>
      <c r="T11" s="94" t="s">
        <v>9</v>
      </c>
      <c r="U11" s="94">
        <v>668</v>
      </c>
      <c r="AA11" s="87" t="s">
        <v>184</v>
      </c>
      <c r="AB11" s="87">
        <v>98</v>
      </c>
      <c r="AD11" s="87" t="s">
        <v>184</v>
      </c>
      <c r="AE11" s="87">
        <v>19</v>
      </c>
    </row>
    <row r="12" spans="1:32" x14ac:dyDescent="0.25">
      <c r="A12" s="62" t="s">
        <v>5</v>
      </c>
      <c r="B12" s="62" t="s">
        <v>183</v>
      </c>
      <c r="C12" s="30">
        <f t="shared" si="0"/>
        <v>216</v>
      </c>
      <c r="D12" s="10">
        <f t="shared" si="3"/>
        <v>65</v>
      </c>
      <c r="E12" s="64">
        <f t="shared" si="4"/>
        <v>7</v>
      </c>
      <c r="F12" s="3">
        <f t="shared" si="5"/>
        <v>3</v>
      </c>
      <c r="G12" s="3">
        <f t="shared" si="6"/>
        <v>0</v>
      </c>
      <c r="H12" s="3">
        <f t="shared" si="7"/>
        <v>10</v>
      </c>
      <c r="I12" s="30">
        <f t="shared" si="8"/>
        <v>151</v>
      </c>
      <c r="J12" s="2">
        <f t="shared" si="9"/>
        <v>2</v>
      </c>
      <c r="K12" s="77">
        <f t="shared" si="10"/>
        <v>12</v>
      </c>
      <c r="L12" s="96">
        <f t="shared" si="11"/>
        <v>10</v>
      </c>
      <c r="M12" s="96">
        <f t="shared" si="12"/>
        <v>6</v>
      </c>
      <c r="N12" s="149">
        <f t="shared" si="13"/>
        <v>9</v>
      </c>
      <c r="O12" s="96"/>
      <c r="P12" s="144">
        <f t="shared" si="14"/>
        <v>1</v>
      </c>
      <c r="Q12" s="94" t="s">
        <v>10</v>
      </c>
      <c r="R12" s="94">
        <v>108</v>
      </c>
      <c r="T12" s="94" t="s">
        <v>10</v>
      </c>
      <c r="U12" s="94">
        <v>43</v>
      </c>
      <c r="AA12" s="87" t="s">
        <v>185</v>
      </c>
      <c r="AB12" s="87">
        <v>519</v>
      </c>
      <c r="AD12" s="87" t="s">
        <v>185</v>
      </c>
      <c r="AE12" s="87">
        <v>167</v>
      </c>
    </row>
    <row r="13" spans="1:32" x14ac:dyDescent="0.25">
      <c r="A13" s="62" t="s">
        <v>5</v>
      </c>
      <c r="B13" s="62" t="s">
        <v>184</v>
      </c>
      <c r="C13" s="30">
        <f t="shared" si="0"/>
        <v>117</v>
      </c>
      <c r="D13" s="10">
        <f t="shared" si="3"/>
        <v>19</v>
      </c>
      <c r="E13" s="64">
        <f t="shared" si="4"/>
        <v>2</v>
      </c>
      <c r="F13" s="3">
        <f t="shared" si="5"/>
        <v>1</v>
      </c>
      <c r="G13" s="3">
        <f t="shared" si="6"/>
        <v>0</v>
      </c>
      <c r="H13" s="3">
        <f t="shared" si="7"/>
        <v>3</v>
      </c>
      <c r="I13" s="30">
        <f t="shared" si="8"/>
        <v>98</v>
      </c>
      <c r="J13" s="2">
        <f t="shared" si="9"/>
        <v>1</v>
      </c>
      <c r="K13" s="77">
        <f t="shared" si="10"/>
        <v>4</v>
      </c>
      <c r="L13" s="96">
        <f t="shared" si="11"/>
        <v>3</v>
      </c>
      <c r="M13" s="96">
        <f t="shared" si="12"/>
        <v>2</v>
      </c>
      <c r="N13" s="149">
        <f t="shared" si="13"/>
        <v>3</v>
      </c>
      <c r="O13" s="96"/>
      <c r="P13" s="144">
        <f t="shared" si="14"/>
        <v>0</v>
      </c>
      <c r="Q13" s="94" t="s">
        <v>11</v>
      </c>
      <c r="R13" s="94">
        <v>1073</v>
      </c>
      <c r="T13" s="94" t="s">
        <v>11</v>
      </c>
      <c r="U13" s="94">
        <v>3712</v>
      </c>
      <c r="AA13" s="87" t="s">
        <v>186</v>
      </c>
      <c r="AB13" s="87">
        <v>85</v>
      </c>
      <c r="AD13" s="87" t="s">
        <v>186</v>
      </c>
      <c r="AE13" s="87">
        <v>33</v>
      </c>
    </row>
    <row r="14" spans="1:32" x14ac:dyDescent="0.25">
      <c r="A14" s="62" t="s">
        <v>5</v>
      </c>
      <c r="B14" s="62" t="s">
        <v>185</v>
      </c>
      <c r="C14" s="30">
        <f t="shared" si="0"/>
        <v>686</v>
      </c>
      <c r="D14" s="10">
        <f t="shared" si="3"/>
        <v>167</v>
      </c>
      <c r="E14" s="64">
        <f t="shared" si="4"/>
        <v>16</v>
      </c>
      <c r="F14" s="3">
        <f t="shared" si="5"/>
        <v>9</v>
      </c>
      <c r="G14" s="3">
        <f t="shared" si="6"/>
        <v>1</v>
      </c>
      <c r="H14" s="3">
        <f t="shared" si="7"/>
        <v>26</v>
      </c>
      <c r="I14" s="30">
        <f t="shared" si="8"/>
        <v>519</v>
      </c>
      <c r="J14" s="2">
        <f t="shared" si="9"/>
        <v>6</v>
      </c>
      <c r="K14" s="77">
        <f t="shared" si="10"/>
        <v>32</v>
      </c>
      <c r="L14" s="96">
        <f t="shared" si="11"/>
        <v>26</v>
      </c>
      <c r="M14" s="96">
        <f t="shared" si="12"/>
        <v>15</v>
      </c>
      <c r="N14" s="149">
        <f t="shared" si="13"/>
        <v>25</v>
      </c>
      <c r="O14" s="96"/>
      <c r="P14" s="144">
        <f t="shared" si="14"/>
        <v>1</v>
      </c>
      <c r="Q14" s="94" t="s">
        <v>12</v>
      </c>
      <c r="R14" s="94">
        <v>418</v>
      </c>
      <c r="T14" s="94" t="s">
        <v>12</v>
      </c>
      <c r="U14" s="94">
        <v>197</v>
      </c>
      <c r="AA14" s="87" t="s">
        <v>187</v>
      </c>
      <c r="AB14" s="87">
        <v>136</v>
      </c>
      <c r="AD14" s="87" t="s">
        <v>187</v>
      </c>
      <c r="AE14" s="87">
        <v>17</v>
      </c>
    </row>
    <row r="15" spans="1:32" x14ac:dyDescent="0.25">
      <c r="A15" s="62" t="s">
        <v>5</v>
      </c>
      <c r="B15" s="62" t="s">
        <v>186</v>
      </c>
      <c r="C15" s="30">
        <f t="shared" si="0"/>
        <v>118</v>
      </c>
      <c r="D15" s="10">
        <f t="shared" si="3"/>
        <v>33</v>
      </c>
      <c r="E15" s="64">
        <f t="shared" si="4"/>
        <v>3</v>
      </c>
      <c r="F15" s="3">
        <f t="shared" si="5"/>
        <v>2</v>
      </c>
      <c r="G15" s="3">
        <f t="shared" si="6"/>
        <v>0</v>
      </c>
      <c r="H15" s="3">
        <f t="shared" si="7"/>
        <v>5</v>
      </c>
      <c r="I15" s="30">
        <f t="shared" si="8"/>
        <v>85</v>
      </c>
      <c r="J15" s="2">
        <f t="shared" si="9"/>
        <v>1</v>
      </c>
      <c r="K15" s="77">
        <f t="shared" si="10"/>
        <v>6</v>
      </c>
      <c r="L15" s="96">
        <f t="shared" si="11"/>
        <v>5</v>
      </c>
      <c r="M15" s="96">
        <f t="shared" si="12"/>
        <v>3</v>
      </c>
      <c r="N15" s="149">
        <f t="shared" si="13"/>
        <v>5</v>
      </c>
      <c r="O15" s="96"/>
      <c r="P15" s="144">
        <f t="shared" si="14"/>
        <v>0</v>
      </c>
      <c r="Q15" s="94" t="s">
        <v>13</v>
      </c>
      <c r="R15" s="94">
        <v>390</v>
      </c>
      <c r="T15" s="94" t="s">
        <v>13</v>
      </c>
      <c r="U15" s="94">
        <v>126</v>
      </c>
      <c r="AB15" s="87">
        <v>989</v>
      </c>
      <c r="AE15" s="87">
        <v>301</v>
      </c>
    </row>
    <row r="16" spans="1:32" x14ac:dyDescent="0.25">
      <c r="A16" s="62" t="s">
        <v>5</v>
      </c>
      <c r="B16" s="62" t="s">
        <v>187</v>
      </c>
      <c r="C16" s="30">
        <f t="shared" si="0"/>
        <v>153</v>
      </c>
      <c r="D16" s="10">
        <f t="shared" si="3"/>
        <v>17</v>
      </c>
      <c r="E16" s="64">
        <f t="shared" si="4"/>
        <v>2</v>
      </c>
      <c r="F16" s="3">
        <f t="shared" si="5"/>
        <v>1</v>
      </c>
      <c r="G16" s="3">
        <f t="shared" si="6"/>
        <v>0</v>
      </c>
      <c r="H16" s="3">
        <f t="shared" si="7"/>
        <v>3</v>
      </c>
      <c r="I16" s="30">
        <f t="shared" si="8"/>
        <v>136</v>
      </c>
      <c r="J16" s="2">
        <f t="shared" si="9"/>
        <v>2</v>
      </c>
      <c r="K16" s="77">
        <f t="shared" si="10"/>
        <v>5</v>
      </c>
      <c r="L16" s="96">
        <f t="shared" si="11"/>
        <v>3</v>
      </c>
      <c r="M16" s="96">
        <f t="shared" si="12"/>
        <v>2</v>
      </c>
      <c r="N16" s="149">
        <f t="shared" si="13"/>
        <v>3</v>
      </c>
      <c r="O16" s="96"/>
      <c r="P16" s="144">
        <f t="shared" si="14"/>
        <v>0</v>
      </c>
      <c r="Q16" s="94" t="s">
        <v>14</v>
      </c>
      <c r="R16" s="94">
        <v>1583</v>
      </c>
      <c r="T16" s="94" t="s">
        <v>14</v>
      </c>
      <c r="U16" s="94">
        <v>2918</v>
      </c>
      <c r="AA16" s="87" t="s">
        <v>188</v>
      </c>
      <c r="AB16" s="87">
        <v>308</v>
      </c>
      <c r="AD16" s="87" t="s">
        <v>188</v>
      </c>
      <c r="AE16" s="87">
        <v>58</v>
      </c>
    </row>
    <row r="17" spans="1:31" x14ac:dyDescent="0.25">
      <c r="A17" s="62" t="s">
        <v>6</v>
      </c>
      <c r="B17" s="62" t="s">
        <v>188</v>
      </c>
      <c r="C17" s="30">
        <f t="shared" si="0"/>
        <v>366</v>
      </c>
      <c r="D17" s="10">
        <f t="shared" si="3"/>
        <v>58</v>
      </c>
      <c r="E17" s="64">
        <f t="shared" si="4"/>
        <v>6</v>
      </c>
      <c r="F17" s="3">
        <f t="shared" si="5"/>
        <v>3</v>
      </c>
      <c r="G17" s="3">
        <f t="shared" si="6"/>
        <v>0</v>
      </c>
      <c r="H17" s="3">
        <f t="shared" si="7"/>
        <v>9</v>
      </c>
      <c r="I17" s="30">
        <f t="shared" si="8"/>
        <v>308</v>
      </c>
      <c r="J17" s="2">
        <f t="shared" si="9"/>
        <v>4</v>
      </c>
      <c r="K17" s="77">
        <f t="shared" si="10"/>
        <v>13</v>
      </c>
      <c r="L17" s="96">
        <f t="shared" si="11"/>
        <v>9</v>
      </c>
      <c r="M17" s="96">
        <f t="shared" si="12"/>
        <v>5</v>
      </c>
      <c r="N17" s="149">
        <f t="shared" si="13"/>
        <v>8</v>
      </c>
      <c r="O17" s="96"/>
      <c r="P17" s="144">
        <f t="shared" si="14"/>
        <v>1</v>
      </c>
      <c r="Q17" s="94" t="s">
        <v>15</v>
      </c>
      <c r="R17" s="94">
        <v>674</v>
      </c>
      <c r="T17" s="94" t="s">
        <v>15</v>
      </c>
      <c r="U17" s="94">
        <v>754</v>
      </c>
      <c r="AA17" s="87" t="s">
        <v>189</v>
      </c>
      <c r="AB17" s="87">
        <v>568</v>
      </c>
      <c r="AD17" s="87" t="s">
        <v>189</v>
      </c>
      <c r="AE17" s="87">
        <v>135</v>
      </c>
    </row>
    <row r="18" spans="1:31" x14ac:dyDescent="0.25">
      <c r="A18" s="62" t="s">
        <v>6</v>
      </c>
      <c r="B18" s="62" t="s">
        <v>189</v>
      </c>
      <c r="C18" s="30">
        <f t="shared" si="0"/>
        <v>703</v>
      </c>
      <c r="D18" s="10">
        <f t="shared" si="3"/>
        <v>135</v>
      </c>
      <c r="E18" s="64">
        <f t="shared" si="4"/>
        <v>13</v>
      </c>
      <c r="F18" s="3">
        <f t="shared" si="5"/>
        <v>7</v>
      </c>
      <c r="G18" s="3">
        <f t="shared" si="6"/>
        <v>1</v>
      </c>
      <c r="H18" s="3">
        <f t="shared" si="7"/>
        <v>21</v>
      </c>
      <c r="I18" s="30">
        <f t="shared" si="8"/>
        <v>568</v>
      </c>
      <c r="J18" s="2">
        <f t="shared" si="9"/>
        <v>6</v>
      </c>
      <c r="K18" s="77">
        <f t="shared" si="10"/>
        <v>27</v>
      </c>
      <c r="L18" s="96">
        <f t="shared" si="11"/>
        <v>21</v>
      </c>
      <c r="M18" s="96">
        <f t="shared" si="12"/>
        <v>12</v>
      </c>
      <c r="N18" s="149">
        <f t="shared" si="13"/>
        <v>20</v>
      </c>
      <c r="O18" s="96"/>
      <c r="P18" s="144">
        <f t="shared" si="14"/>
        <v>1</v>
      </c>
      <c r="Q18" s="94" t="s">
        <v>16</v>
      </c>
      <c r="R18" s="94">
        <v>1693</v>
      </c>
      <c r="T18" s="94" t="s">
        <v>16</v>
      </c>
      <c r="U18" s="94">
        <v>877</v>
      </c>
      <c r="AA18" s="87" t="s">
        <v>190</v>
      </c>
      <c r="AB18" s="87">
        <v>215</v>
      </c>
      <c r="AD18" s="87" t="s">
        <v>190</v>
      </c>
      <c r="AE18" s="87">
        <v>101</v>
      </c>
    </row>
    <row r="19" spans="1:31" x14ac:dyDescent="0.25">
      <c r="A19" s="62" t="s">
        <v>6</v>
      </c>
      <c r="B19" s="62" t="s">
        <v>190</v>
      </c>
      <c r="C19" s="30">
        <f t="shared" si="0"/>
        <v>316</v>
      </c>
      <c r="D19" s="10">
        <f t="shared" si="3"/>
        <v>101</v>
      </c>
      <c r="E19" s="64">
        <f t="shared" si="4"/>
        <v>10</v>
      </c>
      <c r="F19" s="3">
        <f t="shared" si="5"/>
        <v>5</v>
      </c>
      <c r="G19" s="3">
        <f t="shared" si="6"/>
        <v>1</v>
      </c>
      <c r="H19" s="3">
        <f t="shared" si="7"/>
        <v>16</v>
      </c>
      <c r="I19" s="30">
        <f t="shared" si="8"/>
        <v>215</v>
      </c>
      <c r="J19" s="2">
        <f t="shared" si="9"/>
        <v>3</v>
      </c>
      <c r="K19" s="77">
        <f t="shared" si="10"/>
        <v>19</v>
      </c>
      <c r="L19" s="96">
        <f t="shared" si="11"/>
        <v>16</v>
      </c>
      <c r="M19" s="96">
        <f t="shared" si="12"/>
        <v>9</v>
      </c>
      <c r="N19" s="149">
        <f t="shared" si="13"/>
        <v>15</v>
      </c>
      <c r="O19" s="96"/>
      <c r="P19" s="144">
        <f t="shared" si="14"/>
        <v>1</v>
      </c>
      <c r="Q19" s="94" t="s">
        <v>17</v>
      </c>
      <c r="R19" s="94">
        <v>2449</v>
      </c>
      <c r="T19" s="94" t="s">
        <v>17</v>
      </c>
      <c r="U19" s="94">
        <v>1496</v>
      </c>
      <c r="AA19" s="87" t="s">
        <v>191</v>
      </c>
      <c r="AB19" s="87">
        <v>2</v>
      </c>
      <c r="AD19" s="87" t="s">
        <v>192</v>
      </c>
      <c r="AE19" s="87">
        <v>2</v>
      </c>
    </row>
    <row r="20" spans="1:31" x14ac:dyDescent="0.25">
      <c r="A20" s="62" t="s">
        <v>6</v>
      </c>
      <c r="B20" s="62" t="s">
        <v>191</v>
      </c>
      <c r="C20" s="30">
        <f t="shared" si="0"/>
        <v>2</v>
      </c>
      <c r="D20" s="10">
        <f t="shared" si="3"/>
        <v>0</v>
      </c>
      <c r="E20" s="64">
        <f t="shared" si="4"/>
        <v>0</v>
      </c>
      <c r="F20" s="3">
        <f t="shared" si="5"/>
        <v>0</v>
      </c>
      <c r="G20" s="3">
        <f t="shared" si="6"/>
        <v>0</v>
      </c>
      <c r="H20" s="3">
        <f t="shared" si="7"/>
        <v>0</v>
      </c>
      <c r="I20" s="30">
        <f t="shared" si="8"/>
        <v>2</v>
      </c>
      <c r="J20" s="2">
        <f t="shared" si="9"/>
        <v>1</v>
      </c>
      <c r="K20" s="77">
        <f t="shared" si="10"/>
        <v>1</v>
      </c>
      <c r="L20" s="96">
        <f t="shared" si="11"/>
        <v>0</v>
      </c>
      <c r="M20" s="96">
        <f t="shared" si="12"/>
        <v>0</v>
      </c>
      <c r="N20" s="149">
        <f t="shared" si="13"/>
        <v>0</v>
      </c>
      <c r="O20" s="96"/>
      <c r="P20" s="144">
        <f t="shared" si="14"/>
        <v>0</v>
      </c>
      <c r="Q20" s="94" t="s">
        <v>18</v>
      </c>
      <c r="R20" s="94">
        <v>508</v>
      </c>
      <c r="T20" s="94" t="s">
        <v>18</v>
      </c>
      <c r="U20" s="94">
        <v>331</v>
      </c>
      <c r="AA20" s="87" t="s">
        <v>192</v>
      </c>
      <c r="AB20" s="87">
        <v>2</v>
      </c>
      <c r="AD20" s="87" t="s">
        <v>193</v>
      </c>
      <c r="AE20" s="87">
        <v>6</v>
      </c>
    </row>
    <row r="21" spans="1:31" x14ac:dyDescent="0.25">
      <c r="A21" s="62" t="s">
        <v>6</v>
      </c>
      <c r="B21" s="62" t="s">
        <v>192</v>
      </c>
      <c r="C21" s="30">
        <f t="shared" si="0"/>
        <v>4</v>
      </c>
      <c r="D21" s="10">
        <f t="shared" si="3"/>
        <v>2</v>
      </c>
      <c r="E21" s="64">
        <f t="shared" si="4"/>
        <v>1</v>
      </c>
      <c r="F21" s="3">
        <f t="shared" si="5"/>
        <v>0</v>
      </c>
      <c r="G21" s="3">
        <f t="shared" si="6"/>
        <v>0</v>
      </c>
      <c r="H21" s="3">
        <f t="shared" si="7"/>
        <v>1</v>
      </c>
      <c r="I21" s="30">
        <f t="shared" si="8"/>
        <v>2</v>
      </c>
      <c r="J21" s="2">
        <f t="shared" si="9"/>
        <v>1</v>
      </c>
      <c r="K21" s="77">
        <f t="shared" si="10"/>
        <v>2</v>
      </c>
      <c r="L21" s="96">
        <f t="shared" si="11"/>
        <v>1</v>
      </c>
      <c r="M21" s="96">
        <f t="shared" si="12"/>
        <v>0</v>
      </c>
      <c r="N21" s="149">
        <f t="shared" si="13"/>
        <v>0</v>
      </c>
      <c r="O21" s="96"/>
      <c r="P21" s="144">
        <f t="shared" si="14"/>
        <v>1</v>
      </c>
      <c r="Q21" s="94" t="s">
        <v>19</v>
      </c>
      <c r="R21" s="94">
        <v>1515</v>
      </c>
      <c r="T21" s="94" t="s">
        <v>19</v>
      </c>
      <c r="U21" s="94">
        <v>159</v>
      </c>
      <c r="AA21" s="87" t="s">
        <v>193</v>
      </c>
      <c r="AB21" s="87">
        <v>43</v>
      </c>
      <c r="AD21" s="87" t="s">
        <v>194</v>
      </c>
      <c r="AE21" s="87">
        <v>147</v>
      </c>
    </row>
    <row r="22" spans="1:31" x14ac:dyDescent="0.25">
      <c r="A22" s="62" t="s">
        <v>6</v>
      </c>
      <c r="B22" s="62" t="s">
        <v>193</v>
      </c>
      <c r="C22" s="30">
        <f t="shared" si="0"/>
        <v>49</v>
      </c>
      <c r="D22" s="10">
        <f t="shared" si="3"/>
        <v>6</v>
      </c>
      <c r="E22" s="64">
        <f t="shared" si="4"/>
        <v>1</v>
      </c>
      <c r="F22" s="3">
        <f t="shared" si="5"/>
        <v>0</v>
      </c>
      <c r="G22" s="3">
        <f t="shared" si="6"/>
        <v>0</v>
      </c>
      <c r="H22" s="3">
        <f t="shared" si="7"/>
        <v>1</v>
      </c>
      <c r="I22" s="30">
        <f t="shared" si="8"/>
        <v>43</v>
      </c>
      <c r="J22" s="2">
        <f t="shared" si="9"/>
        <v>1</v>
      </c>
      <c r="K22" s="77">
        <f t="shared" si="10"/>
        <v>2</v>
      </c>
      <c r="L22" s="96">
        <f t="shared" si="11"/>
        <v>1</v>
      </c>
      <c r="M22" s="96">
        <f t="shared" si="12"/>
        <v>1</v>
      </c>
      <c r="N22" s="149">
        <f t="shared" si="13"/>
        <v>1</v>
      </c>
      <c r="O22" s="96"/>
      <c r="P22" s="144">
        <f t="shared" si="14"/>
        <v>0</v>
      </c>
      <c r="Q22" s="94" t="s">
        <v>20</v>
      </c>
      <c r="R22" s="94">
        <v>197</v>
      </c>
      <c r="T22" s="94" t="s">
        <v>20</v>
      </c>
      <c r="U22" s="94">
        <v>182</v>
      </c>
      <c r="AA22" s="87" t="s">
        <v>194</v>
      </c>
      <c r="AB22" s="87">
        <v>402</v>
      </c>
      <c r="AE22" s="87">
        <v>449</v>
      </c>
    </row>
    <row r="23" spans="1:31" x14ac:dyDescent="0.25">
      <c r="A23" s="62" t="s">
        <v>6</v>
      </c>
      <c r="B23" s="62" t="s">
        <v>194</v>
      </c>
      <c r="C23" s="30">
        <f t="shared" si="0"/>
        <v>549</v>
      </c>
      <c r="D23" s="10">
        <f t="shared" si="3"/>
        <v>147</v>
      </c>
      <c r="E23" s="64">
        <f t="shared" si="4"/>
        <v>14</v>
      </c>
      <c r="F23" s="3">
        <f t="shared" si="5"/>
        <v>8</v>
      </c>
      <c r="G23" s="3">
        <f t="shared" si="6"/>
        <v>1</v>
      </c>
      <c r="H23" s="3">
        <f t="shared" si="7"/>
        <v>23</v>
      </c>
      <c r="I23" s="30">
        <f t="shared" si="8"/>
        <v>402</v>
      </c>
      <c r="J23" s="2">
        <f t="shared" si="9"/>
        <v>5</v>
      </c>
      <c r="K23" s="77">
        <f t="shared" si="10"/>
        <v>28</v>
      </c>
      <c r="L23" s="96">
        <f t="shared" si="11"/>
        <v>23</v>
      </c>
      <c r="M23" s="96">
        <f t="shared" si="12"/>
        <v>13</v>
      </c>
      <c r="N23" s="149">
        <f t="shared" si="13"/>
        <v>22</v>
      </c>
      <c r="O23" s="96"/>
      <c r="P23" s="144">
        <f t="shared" si="14"/>
        <v>1</v>
      </c>
      <c r="Q23" s="94" t="s">
        <v>21</v>
      </c>
      <c r="R23" s="94">
        <v>416</v>
      </c>
      <c r="T23" s="94" t="s">
        <v>21</v>
      </c>
      <c r="U23" s="94">
        <v>211</v>
      </c>
      <c r="AB23" s="87">
        <v>1540</v>
      </c>
      <c r="AD23" s="87" t="s">
        <v>195</v>
      </c>
      <c r="AE23" s="87">
        <v>237</v>
      </c>
    </row>
    <row r="24" spans="1:31" x14ac:dyDescent="0.25">
      <c r="A24" s="62" t="s">
        <v>7</v>
      </c>
      <c r="B24" s="62" t="s">
        <v>195</v>
      </c>
      <c r="C24" s="30">
        <f t="shared" si="0"/>
        <v>339</v>
      </c>
      <c r="D24" s="10">
        <f t="shared" si="3"/>
        <v>237</v>
      </c>
      <c r="E24" s="64">
        <f t="shared" si="4"/>
        <v>22</v>
      </c>
      <c r="F24" s="3">
        <f t="shared" si="5"/>
        <v>12</v>
      </c>
      <c r="G24" s="3">
        <f t="shared" si="6"/>
        <v>2</v>
      </c>
      <c r="H24" s="3">
        <f t="shared" si="7"/>
        <v>36</v>
      </c>
      <c r="I24" s="30">
        <f t="shared" si="8"/>
        <v>102</v>
      </c>
      <c r="J24" s="2">
        <f t="shared" si="9"/>
        <v>2</v>
      </c>
      <c r="K24" s="77">
        <f t="shared" si="10"/>
        <v>38</v>
      </c>
      <c r="L24" s="96">
        <f t="shared" si="11"/>
        <v>36</v>
      </c>
      <c r="M24" s="96">
        <f t="shared" si="12"/>
        <v>21</v>
      </c>
      <c r="N24" s="149">
        <f t="shared" si="13"/>
        <v>35</v>
      </c>
      <c r="O24" s="96"/>
      <c r="P24" s="144">
        <f t="shared" si="14"/>
        <v>1</v>
      </c>
      <c r="Q24" s="94" t="s">
        <v>22</v>
      </c>
      <c r="R24" s="94">
        <v>54</v>
      </c>
      <c r="T24" s="94" t="s">
        <v>22</v>
      </c>
      <c r="U24" s="94">
        <v>43</v>
      </c>
      <c r="AA24" s="87" t="s">
        <v>195</v>
      </c>
      <c r="AB24" s="87">
        <v>102</v>
      </c>
      <c r="AD24" s="87" t="s">
        <v>196</v>
      </c>
      <c r="AE24" s="87">
        <v>536</v>
      </c>
    </row>
    <row r="25" spans="1:31" x14ac:dyDescent="0.25">
      <c r="A25" s="62" t="s">
        <v>7</v>
      </c>
      <c r="B25" s="62" t="s">
        <v>196</v>
      </c>
      <c r="C25" s="30">
        <f t="shared" si="0"/>
        <v>676</v>
      </c>
      <c r="D25" s="10">
        <f t="shared" si="3"/>
        <v>536</v>
      </c>
      <c r="E25" s="64">
        <f t="shared" si="4"/>
        <v>49</v>
      </c>
      <c r="F25" s="3">
        <f t="shared" si="5"/>
        <v>28</v>
      </c>
      <c r="G25" s="3">
        <f t="shared" si="6"/>
        <v>4</v>
      </c>
      <c r="H25" s="3">
        <f t="shared" si="7"/>
        <v>81</v>
      </c>
      <c r="I25" s="30">
        <f t="shared" si="8"/>
        <v>140</v>
      </c>
      <c r="J25" s="2">
        <f t="shared" si="9"/>
        <v>2</v>
      </c>
      <c r="K25" s="77">
        <f t="shared" si="10"/>
        <v>83</v>
      </c>
      <c r="L25" s="96">
        <f t="shared" si="11"/>
        <v>81</v>
      </c>
      <c r="M25" s="96">
        <f t="shared" si="12"/>
        <v>48</v>
      </c>
      <c r="N25" s="149">
        <f t="shared" si="13"/>
        <v>80</v>
      </c>
      <c r="O25" s="96"/>
      <c r="P25" s="144">
        <f t="shared" si="14"/>
        <v>1</v>
      </c>
      <c r="Q25" s="94" t="s">
        <v>23</v>
      </c>
      <c r="R25" s="94">
        <v>743</v>
      </c>
      <c r="T25" s="94" t="s">
        <v>23</v>
      </c>
      <c r="U25" s="94">
        <v>1384</v>
      </c>
      <c r="AA25" s="87" t="s">
        <v>196</v>
      </c>
      <c r="AB25" s="87">
        <v>140</v>
      </c>
      <c r="AD25" s="87" t="s">
        <v>197</v>
      </c>
      <c r="AE25" s="87">
        <v>534</v>
      </c>
    </row>
    <row r="26" spans="1:31" x14ac:dyDescent="0.25">
      <c r="A26" s="62" t="s">
        <v>7</v>
      </c>
      <c r="B26" s="62" t="s">
        <v>197</v>
      </c>
      <c r="C26" s="30">
        <f t="shared" si="0"/>
        <v>633</v>
      </c>
      <c r="D26" s="10">
        <f t="shared" si="3"/>
        <v>534</v>
      </c>
      <c r="E26" s="64">
        <f t="shared" si="4"/>
        <v>49</v>
      </c>
      <c r="F26" s="3">
        <f t="shared" si="5"/>
        <v>28</v>
      </c>
      <c r="G26" s="3">
        <f t="shared" si="6"/>
        <v>4</v>
      </c>
      <c r="H26" s="3">
        <f t="shared" si="7"/>
        <v>81</v>
      </c>
      <c r="I26" s="30">
        <f t="shared" si="8"/>
        <v>99</v>
      </c>
      <c r="J26" s="2">
        <f t="shared" si="9"/>
        <v>1</v>
      </c>
      <c r="K26" s="77">
        <f t="shared" si="10"/>
        <v>82</v>
      </c>
      <c r="L26" s="96">
        <f t="shared" si="11"/>
        <v>81</v>
      </c>
      <c r="M26" s="96">
        <f t="shared" si="12"/>
        <v>48</v>
      </c>
      <c r="N26" s="149">
        <f t="shared" si="13"/>
        <v>80</v>
      </c>
      <c r="O26" s="96"/>
      <c r="P26" s="144">
        <f t="shared" si="14"/>
        <v>1</v>
      </c>
      <c r="Q26" s="94" t="s">
        <v>75</v>
      </c>
      <c r="R26" s="94">
        <v>17409</v>
      </c>
      <c r="T26" s="94" t="s">
        <v>75</v>
      </c>
      <c r="U26" s="94">
        <v>16671</v>
      </c>
      <c r="AA26" s="87" t="s">
        <v>197</v>
      </c>
      <c r="AB26" s="87">
        <v>99</v>
      </c>
      <c r="AD26" s="87" t="s">
        <v>198</v>
      </c>
      <c r="AE26" s="87">
        <v>336</v>
      </c>
    </row>
    <row r="27" spans="1:31" x14ac:dyDescent="0.25">
      <c r="A27" s="62" t="s">
        <v>7</v>
      </c>
      <c r="B27" s="62" t="s">
        <v>198</v>
      </c>
      <c r="C27" s="30">
        <f t="shared" si="0"/>
        <v>441</v>
      </c>
      <c r="D27" s="10">
        <f t="shared" si="3"/>
        <v>336</v>
      </c>
      <c r="E27" s="64">
        <f t="shared" si="4"/>
        <v>30</v>
      </c>
      <c r="F27" s="3">
        <f t="shared" si="5"/>
        <v>18</v>
      </c>
      <c r="G27" s="3">
        <f t="shared" si="6"/>
        <v>3</v>
      </c>
      <c r="H27" s="3">
        <f t="shared" si="7"/>
        <v>51</v>
      </c>
      <c r="I27" s="30">
        <f t="shared" si="8"/>
        <v>105</v>
      </c>
      <c r="J27" s="2">
        <f t="shared" si="9"/>
        <v>2</v>
      </c>
      <c r="K27" s="77">
        <f t="shared" si="10"/>
        <v>53</v>
      </c>
      <c r="L27" s="96">
        <f t="shared" si="11"/>
        <v>51</v>
      </c>
      <c r="M27" s="96">
        <f t="shared" si="12"/>
        <v>30</v>
      </c>
      <c r="N27" s="149">
        <f t="shared" si="13"/>
        <v>51</v>
      </c>
      <c r="O27" s="96"/>
      <c r="P27" s="144">
        <f t="shared" si="14"/>
        <v>0</v>
      </c>
      <c r="AA27" s="87" t="s">
        <v>198</v>
      </c>
      <c r="AB27" s="87">
        <v>105</v>
      </c>
      <c r="AD27" s="87" t="s">
        <v>199</v>
      </c>
      <c r="AE27" s="87">
        <v>24</v>
      </c>
    </row>
    <row r="28" spans="1:31" x14ac:dyDescent="0.25">
      <c r="A28" s="62" t="s">
        <v>7</v>
      </c>
      <c r="B28" s="62" t="s">
        <v>199</v>
      </c>
      <c r="C28" s="30">
        <f t="shared" si="0"/>
        <v>36</v>
      </c>
      <c r="D28" s="10">
        <f t="shared" si="3"/>
        <v>24</v>
      </c>
      <c r="E28" s="64">
        <f t="shared" si="4"/>
        <v>3</v>
      </c>
      <c r="F28" s="3">
        <f t="shared" si="5"/>
        <v>1</v>
      </c>
      <c r="G28" s="3">
        <f t="shared" si="6"/>
        <v>0</v>
      </c>
      <c r="H28" s="3">
        <f t="shared" si="7"/>
        <v>4</v>
      </c>
      <c r="I28" s="30">
        <f t="shared" si="8"/>
        <v>12</v>
      </c>
      <c r="J28" s="2">
        <f t="shared" si="9"/>
        <v>1</v>
      </c>
      <c r="K28" s="77">
        <f t="shared" si="10"/>
        <v>5</v>
      </c>
      <c r="L28" s="96">
        <f t="shared" si="11"/>
        <v>4</v>
      </c>
      <c r="M28" s="96">
        <f t="shared" si="12"/>
        <v>2</v>
      </c>
      <c r="N28" s="149">
        <f t="shared" si="13"/>
        <v>3</v>
      </c>
      <c r="O28" s="96"/>
      <c r="P28" s="144">
        <f t="shared" si="14"/>
        <v>1</v>
      </c>
      <c r="AA28" s="87" t="s">
        <v>199</v>
      </c>
      <c r="AB28" s="87">
        <v>12</v>
      </c>
      <c r="AD28" s="87" t="s">
        <v>200</v>
      </c>
      <c r="AE28" s="87">
        <v>28</v>
      </c>
    </row>
    <row r="29" spans="1:31" x14ac:dyDescent="0.25">
      <c r="A29" s="62" t="s">
        <v>7</v>
      </c>
      <c r="B29" s="62" t="s">
        <v>200</v>
      </c>
      <c r="C29" s="30">
        <f t="shared" si="0"/>
        <v>45</v>
      </c>
      <c r="D29" s="10">
        <f t="shared" si="3"/>
        <v>28</v>
      </c>
      <c r="E29" s="64">
        <f t="shared" si="4"/>
        <v>4</v>
      </c>
      <c r="F29" s="3">
        <f t="shared" si="5"/>
        <v>1</v>
      </c>
      <c r="G29" s="3">
        <f t="shared" si="6"/>
        <v>0</v>
      </c>
      <c r="H29" s="3">
        <f t="shared" si="7"/>
        <v>5</v>
      </c>
      <c r="I29" s="30">
        <f t="shared" si="8"/>
        <v>17</v>
      </c>
      <c r="J29" s="2">
        <f t="shared" si="9"/>
        <v>1</v>
      </c>
      <c r="K29" s="77">
        <f t="shared" si="10"/>
        <v>6</v>
      </c>
      <c r="L29" s="96">
        <f t="shared" si="11"/>
        <v>5</v>
      </c>
      <c r="M29" s="96">
        <f t="shared" si="12"/>
        <v>3</v>
      </c>
      <c r="N29" s="149">
        <f t="shared" si="13"/>
        <v>4</v>
      </c>
      <c r="O29" s="96"/>
      <c r="P29" s="144">
        <f t="shared" si="14"/>
        <v>1</v>
      </c>
      <c r="AA29" s="87" t="s">
        <v>200</v>
      </c>
      <c r="AB29" s="87">
        <v>17</v>
      </c>
      <c r="AD29" s="87" t="s">
        <v>201</v>
      </c>
      <c r="AE29" s="87">
        <v>15</v>
      </c>
    </row>
    <row r="30" spans="1:31" x14ac:dyDescent="0.25">
      <c r="A30" s="62" t="s">
        <v>7</v>
      </c>
      <c r="B30" s="62" t="s">
        <v>201</v>
      </c>
      <c r="C30" s="30">
        <f t="shared" si="0"/>
        <v>42</v>
      </c>
      <c r="D30" s="10">
        <f t="shared" si="3"/>
        <v>15</v>
      </c>
      <c r="E30" s="64">
        <f t="shared" si="4"/>
        <v>2</v>
      </c>
      <c r="F30" s="3">
        <f t="shared" si="5"/>
        <v>1</v>
      </c>
      <c r="G30" s="3">
        <f t="shared" si="6"/>
        <v>0</v>
      </c>
      <c r="H30" s="3">
        <f t="shared" si="7"/>
        <v>3</v>
      </c>
      <c r="I30" s="30">
        <f t="shared" si="8"/>
        <v>27</v>
      </c>
      <c r="J30" s="2">
        <f t="shared" si="9"/>
        <v>1</v>
      </c>
      <c r="K30" s="77">
        <f t="shared" si="10"/>
        <v>4</v>
      </c>
      <c r="L30" s="96">
        <f t="shared" si="11"/>
        <v>3</v>
      </c>
      <c r="M30" s="96">
        <f t="shared" si="12"/>
        <v>1</v>
      </c>
      <c r="N30" s="149">
        <f t="shared" si="13"/>
        <v>2</v>
      </c>
      <c r="O30" s="96"/>
      <c r="P30" s="144">
        <f t="shared" si="14"/>
        <v>1</v>
      </c>
      <c r="AA30" s="87" t="s">
        <v>201</v>
      </c>
      <c r="AB30" s="87">
        <v>27</v>
      </c>
      <c r="AD30" s="87" t="s">
        <v>202</v>
      </c>
      <c r="AE30" s="87">
        <v>30</v>
      </c>
    </row>
    <row r="31" spans="1:31" x14ac:dyDescent="0.25">
      <c r="A31" s="62" t="s">
        <v>7</v>
      </c>
      <c r="B31" s="62" t="s">
        <v>202</v>
      </c>
      <c r="C31" s="30">
        <f t="shared" si="0"/>
        <v>86</v>
      </c>
      <c r="D31" s="10">
        <f t="shared" si="3"/>
        <v>30</v>
      </c>
      <c r="E31" s="64">
        <f t="shared" si="4"/>
        <v>3</v>
      </c>
      <c r="F31" s="3">
        <f t="shared" si="5"/>
        <v>2</v>
      </c>
      <c r="G31" s="3">
        <f t="shared" si="6"/>
        <v>0</v>
      </c>
      <c r="H31" s="3">
        <f t="shared" si="7"/>
        <v>5</v>
      </c>
      <c r="I31" s="30">
        <f t="shared" si="8"/>
        <v>56</v>
      </c>
      <c r="J31" s="2">
        <f t="shared" si="9"/>
        <v>1</v>
      </c>
      <c r="K31" s="77">
        <f t="shared" si="10"/>
        <v>6</v>
      </c>
      <c r="L31" s="96">
        <f t="shared" si="11"/>
        <v>5</v>
      </c>
      <c r="M31" s="96">
        <f t="shared" si="12"/>
        <v>3</v>
      </c>
      <c r="N31" s="149">
        <f t="shared" si="13"/>
        <v>5</v>
      </c>
      <c r="O31" s="96"/>
      <c r="P31" s="144">
        <f t="shared" si="14"/>
        <v>0</v>
      </c>
      <c r="AA31" s="87" t="s">
        <v>202</v>
      </c>
      <c r="AB31" s="87">
        <v>56</v>
      </c>
      <c r="AD31" s="87" t="s">
        <v>203</v>
      </c>
      <c r="AE31" s="87">
        <v>30</v>
      </c>
    </row>
    <row r="32" spans="1:31" x14ac:dyDescent="0.25">
      <c r="A32" s="62" t="s">
        <v>7</v>
      </c>
      <c r="B32" s="62" t="s">
        <v>203</v>
      </c>
      <c r="C32" s="30">
        <f t="shared" si="0"/>
        <v>90</v>
      </c>
      <c r="D32" s="10">
        <f t="shared" si="3"/>
        <v>30</v>
      </c>
      <c r="E32" s="64">
        <f t="shared" si="4"/>
        <v>3</v>
      </c>
      <c r="F32" s="3">
        <f t="shared" si="5"/>
        <v>2</v>
      </c>
      <c r="G32" s="3">
        <f t="shared" si="6"/>
        <v>0</v>
      </c>
      <c r="H32" s="3">
        <f t="shared" si="7"/>
        <v>5</v>
      </c>
      <c r="I32" s="30">
        <f t="shared" si="8"/>
        <v>60</v>
      </c>
      <c r="J32" s="2">
        <f t="shared" si="9"/>
        <v>1</v>
      </c>
      <c r="K32" s="77">
        <f t="shared" si="10"/>
        <v>6</v>
      </c>
      <c r="L32" s="96">
        <f t="shared" si="11"/>
        <v>5</v>
      </c>
      <c r="M32" s="96">
        <f t="shared" si="12"/>
        <v>3</v>
      </c>
      <c r="N32" s="149">
        <f t="shared" si="13"/>
        <v>5</v>
      </c>
      <c r="O32" s="96"/>
      <c r="P32" s="144">
        <f t="shared" si="14"/>
        <v>0</v>
      </c>
      <c r="AA32" s="87" t="s">
        <v>203</v>
      </c>
      <c r="AB32" s="87">
        <v>60</v>
      </c>
      <c r="AD32" s="87" t="s">
        <v>204</v>
      </c>
      <c r="AE32" s="87">
        <v>25</v>
      </c>
    </row>
    <row r="33" spans="1:31" x14ac:dyDescent="0.25">
      <c r="A33" s="62" t="s">
        <v>7</v>
      </c>
      <c r="B33" s="62" t="s">
        <v>204</v>
      </c>
      <c r="C33" s="30">
        <f t="shared" si="0"/>
        <v>61</v>
      </c>
      <c r="D33" s="10">
        <f t="shared" si="3"/>
        <v>25</v>
      </c>
      <c r="E33" s="64">
        <f t="shared" si="4"/>
        <v>3</v>
      </c>
      <c r="F33" s="3">
        <f t="shared" si="5"/>
        <v>1</v>
      </c>
      <c r="G33" s="3">
        <f t="shared" si="6"/>
        <v>0</v>
      </c>
      <c r="H33" s="3">
        <f t="shared" si="7"/>
        <v>4</v>
      </c>
      <c r="I33" s="30">
        <f t="shared" si="8"/>
        <v>36</v>
      </c>
      <c r="J33" s="2">
        <f t="shared" si="9"/>
        <v>1</v>
      </c>
      <c r="K33" s="77">
        <f t="shared" si="10"/>
        <v>5</v>
      </c>
      <c r="L33" s="96">
        <f t="shared" si="11"/>
        <v>4</v>
      </c>
      <c r="M33" s="96">
        <f t="shared" si="12"/>
        <v>2</v>
      </c>
      <c r="N33" s="149">
        <f t="shared" si="13"/>
        <v>3</v>
      </c>
      <c r="O33" s="96"/>
      <c r="P33" s="144">
        <f t="shared" si="14"/>
        <v>1</v>
      </c>
      <c r="AA33" s="87" t="s">
        <v>204</v>
      </c>
      <c r="AB33" s="87">
        <v>36</v>
      </c>
      <c r="AD33" s="87" t="s">
        <v>205</v>
      </c>
      <c r="AE33" s="87">
        <v>106</v>
      </c>
    </row>
    <row r="34" spans="1:31" x14ac:dyDescent="0.25">
      <c r="A34" s="62" t="s">
        <v>7</v>
      </c>
      <c r="B34" s="62" t="s">
        <v>205</v>
      </c>
      <c r="C34" s="30">
        <f t="shared" si="0"/>
        <v>153</v>
      </c>
      <c r="D34" s="10">
        <f t="shared" si="3"/>
        <v>106</v>
      </c>
      <c r="E34" s="64">
        <f t="shared" si="4"/>
        <v>9</v>
      </c>
      <c r="F34" s="3">
        <f t="shared" si="5"/>
        <v>6</v>
      </c>
      <c r="G34" s="3">
        <f t="shared" si="6"/>
        <v>1</v>
      </c>
      <c r="H34" s="3">
        <f t="shared" si="7"/>
        <v>16</v>
      </c>
      <c r="I34" s="30">
        <f t="shared" si="8"/>
        <v>47</v>
      </c>
      <c r="J34" s="2">
        <f t="shared" si="9"/>
        <v>1</v>
      </c>
      <c r="K34" s="77">
        <f t="shared" si="10"/>
        <v>17</v>
      </c>
      <c r="L34" s="96">
        <f t="shared" si="11"/>
        <v>16</v>
      </c>
      <c r="M34" s="96">
        <f t="shared" si="12"/>
        <v>10</v>
      </c>
      <c r="N34" s="149">
        <f t="shared" si="13"/>
        <v>17</v>
      </c>
      <c r="O34" s="96"/>
      <c r="P34" s="144">
        <f t="shared" si="14"/>
        <v>-1</v>
      </c>
      <c r="AA34" s="87" t="s">
        <v>205</v>
      </c>
      <c r="AB34" s="87">
        <v>47</v>
      </c>
      <c r="AE34" s="87">
        <v>1901</v>
      </c>
    </row>
    <row r="35" spans="1:31" x14ac:dyDescent="0.25">
      <c r="A35" s="62" t="s">
        <v>8</v>
      </c>
      <c r="B35" s="62" t="s">
        <v>206</v>
      </c>
      <c r="C35" s="30">
        <f t="shared" si="0"/>
        <v>125</v>
      </c>
      <c r="D35" s="10">
        <f t="shared" si="3"/>
        <v>87</v>
      </c>
      <c r="E35" s="64">
        <f t="shared" si="4"/>
        <v>8</v>
      </c>
      <c r="F35" s="3">
        <f t="shared" si="5"/>
        <v>5</v>
      </c>
      <c r="G35" s="3">
        <f t="shared" si="6"/>
        <v>1</v>
      </c>
      <c r="H35" s="3">
        <f t="shared" si="7"/>
        <v>14</v>
      </c>
      <c r="I35" s="30">
        <f t="shared" si="8"/>
        <v>38</v>
      </c>
      <c r="J35" s="2">
        <f t="shared" si="9"/>
        <v>1</v>
      </c>
      <c r="K35" s="77">
        <f t="shared" si="10"/>
        <v>15</v>
      </c>
      <c r="L35" s="96">
        <f t="shared" si="11"/>
        <v>14</v>
      </c>
      <c r="M35" s="96">
        <f t="shared" si="12"/>
        <v>8</v>
      </c>
      <c r="N35" s="149">
        <f t="shared" si="13"/>
        <v>14</v>
      </c>
      <c r="O35" s="96"/>
      <c r="P35" s="144">
        <f t="shared" si="14"/>
        <v>0</v>
      </c>
      <c r="AB35" s="87">
        <v>701</v>
      </c>
      <c r="AD35" s="87" t="s">
        <v>206</v>
      </c>
      <c r="AE35" s="87">
        <v>87</v>
      </c>
    </row>
    <row r="36" spans="1:31" x14ac:dyDescent="0.25">
      <c r="A36" s="62" t="s">
        <v>8</v>
      </c>
      <c r="B36" s="62" t="s">
        <v>207</v>
      </c>
      <c r="C36" s="30">
        <f t="shared" si="0"/>
        <v>251</v>
      </c>
      <c r="D36" s="10">
        <f t="shared" si="3"/>
        <v>148</v>
      </c>
      <c r="E36" s="64">
        <f t="shared" si="4"/>
        <v>14</v>
      </c>
      <c r="F36" s="3">
        <f t="shared" si="5"/>
        <v>8</v>
      </c>
      <c r="G36" s="3">
        <f t="shared" si="6"/>
        <v>1</v>
      </c>
      <c r="H36" s="3">
        <f t="shared" si="7"/>
        <v>23</v>
      </c>
      <c r="I36" s="30">
        <f t="shared" si="8"/>
        <v>103</v>
      </c>
      <c r="J36" s="2">
        <f t="shared" si="9"/>
        <v>2</v>
      </c>
      <c r="K36" s="77">
        <f t="shared" si="10"/>
        <v>25</v>
      </c>
      <c r="L36" s="96">
        <f t="shared" si="11"/>
        <v>23</v>
      </c>
      <c r="M36" s="96">
        <f t="shared" si="12"/>
        <v>13</v>
      </c>
      <c r="N36" s="149">
        <f t="shared" si="13"/>
        <v>22</v>
      </c>
      <c r="O36" s="96"/>
      <c r="P36" s="144">
        <f t="shared" si="14"/>
        <v>1</v>
      </c>
      <c r="AA36" s="87" t="s">
        <v>206</v>
      </c>
      <c r="AB36" s="87">
        <v>38</v>
      </c>
      <c r="AD36" s="87" t="s">
        <v>207</v>
      </c>
      <c r="AE36" s="87">
        <v>148</v>
      </c>
    </row>
    <row r="37" spans="1:31" x14ac:dyDescent="0.25">
      <c r="A37" s="62" t="s">
        <v>8</v>
      </c>
      <c r="B37" s="62" t="s">
        <v>208</v>
      </c>
      <c r="C37" s="30">
        <f t="shared" si="0"/>
        <v>29</v>
      </c>
      <c r="D37" s="10">
        <f t="shared" si="3"/>
        <v>16</v>
      </c>
      <c r="E37" s="64">
        <f t="shared" si="4"/>
        <v>2</v>
      </c>
      <c r="F37" s="3">
        <f t="shared" si="5"/>
        <v>1</v>
      </c>
      <c r="G37" s="3">
        <f t="shared" si="6"/>
        <v>0</v>
      </c>
      <c r="H37" s="3">
        <f t="shared" si="7"/>
        <v>3</v>
      </c>
      <c r="I37" s="30">
        <f t="shared" si="8"/>
        <v>13</v>
      </c>
      <c r="J37" s="2">
        <f t="shared" si="9"/>
        <v>1</v>
      </c>
      <c r="K37" s="77">
        <f t="shared" si="10"/>
        <v>4</v>
      </c>
      <c r="L37" s="96">
        <f t="shared" si="11"/>
        <v>3</v>
      </c>
      <c r="M37" s="96">
        <f t="shared" si="12"/>
        <v>1</v>
      </c>
      <c r="N37" s="149">
        <f t="shared" si="13"/>
        <v>2</v>
      </c>
      <c r="O37" s="96"/>
      <c r="P37" s="144">
        <f t="shared" si="14"/>
        <v>1</v>
      </c>
      <c r="AA37" s="87" t="s">
        <v>207</v>
      </c>
      <c r="AB37" s="87">
        <v>103</v>
      </c>
      <c r="AD37" s="87" t="s">
        <v>208</v>
      </c>
      <c r="AE37" s="87">
        <v>16</v>
      </c>
    </row>
    <row r="38" spans="1:31" x14ac:dyDescent="0.25">
      <c r="A38" s="62" t="s">
        <v>9</v>
      </c>
      <c r="B38" s="62" t="s">
        <v>209</v>
      </c>
      <c r="C38" s="30">
        <f t="shared" si="0"/>
        <v>259</v>
      </c>
      <c r="D38" s="10">
        <f t="shared" si="3"/>
        <v>128</v>
      </c>
      <c r="E38" s="64">
        <f t="shared" si="4"/>
        <v>12</v>
      </c>
      <c r="F38" s="3">
        <f t="shared" si="5"/>
        <v>7</v>
      </c>
      <c r="G38" s="3">
        <f t="shared" si="6"/>
        <v>1</v>
      </c>
      <c r="H38" s="3">
        <f t="shared" si="7"/>
        <v>20</v>
      </c>
      <c r="I38" s="30">
        <f t="shared" si="8"/>
        <v>131</v>
      </c>
      <c r="J38" s="2">
        <f t="shared" si="9"/>
        <v>2</v>
      </c>
      <c r="K38" s="77">
        <f t="shared" si="10"/>
        <v>22</v>
      </c>
      <c r="L38" s="96">
        <f t="shared" si="11"/>
        <v>20</v>
      </c>
      <c r="M38" s="96">
        <f t="shared" si="12"/>
        <v>12</v>
      </c>
      <c r="N38" s="149">
        <f t="shared" si="13"/>
        <v>20</v>
      </c>
      <c r="O38" s="96"/>
      <c r="P38" s="144">
        <f t="shared" si="14"/>
        <v>0</v>
      </c>
      <c r="AA38" s="87" t="s">
        <v>208</v>
      </c>
      <c r="AB38" s="87">
        <v>13</v>
      </c>
      <c r="AE38" s="87">
        <v>251</v>
      </c>
    </row>
    <row r="39" spans="1:31" x14ac:dyDescent="0.25">
      <c r="A39" s="62" t="s">
        <v>9</v>
      </c>
      <c r="B39" s="62" t="s">
        <v>210</v>
      </c>
      <c r="C39" s="30">
        <f t="shared" si="0"/>
        <v>339</v>
      </c>
      <c r="D39" s="10">
        <f t="shared" si="3"/>
        <v>98</v>
      </c>
      <c r="E39" s="64">
        <f t="shared" si="4"/>
        <v>9</v>
      </c>
      <c r="F39" s="3">
        <f t="shared" si="5"/>
        <v>5</v>
      </c>
      <c r="G39" s="3">
        <f t="shared" si="6"/>
        <v>1</v>
      </c>
      <c r="H39" s="3">
        <f t="shared" si="7"/>
        <v>15</v>
      </c>
      <c r="I39" s="30">
        <f t="shared" si="8"/>
        <v>241</v>
      </c>
      <c r="J39" s="2">
        <f t="shared" si="9"/>
        <v>3</v>
      </c>
      <c r="K39" s="77">
        <f t="shared" si="10"/>
        <v>18</v>
      </c>
      <c r="L39" s="96">
        <f t="shared" si="11"/>
        <v>15</v>
      </c>
      <c r="M39" s="96">
        <f t="shared" si="12"/>
        <v>9</v>
      </c>
      <c r="N39" s="149">
        <f t="shared" si="13"/>
        <v>15</v>
      </c>
      <c r="O39" s="96"/>
      <c r="P39" s="144">
        <f t="shared" si="14"/>
        <v>0</v>
      </c>
      <c r="AB39" s="87">
        <v>154</v>
      </c>
      <c r="AD39" s="87" t="s">
        <v>209</v>
      </c>
      <c r="AE39" s="87">
        <v>128</v>
      </c>
    </row>
    <row r="40" spans="1:31" x14ac:dyDescent="0.25">
      <c r="A40" s="62" t="s">
        <v>9</v>
      </c>
      <c r="B40" s="62" t="s">
        <v>211</v>
      </c>
      <c r="C40" s="30">
        <f t="shared" si="0"/>
        <v>301</v>
      </c>
      <c r="D40" s="10">
        <f t="shared" si="3"/>
        <v>160</v>
      </c>
      <c r="E40" s="64">
        <f t="shared" si="4"/>
        <v>15</v>
      </c>
      <c r="F40" s="3">
        <f t="shared" si="5"/>
        <v>8</v>
      </c>
      <c r="G40" s="3">
        <f t="shared" si="6"/>
        <v>1</v>
      </c>
      <c r="H40" s="3">
        <f t="shared" si="7"/>
        <v>24</v>
      </c>
      <c r="I40" s="30">
        <f t="shared" si="8"/>
        <v>141</v>
      </c>
      <c r="J40" s="2">
        <f t="shared" si="9"/>
        <v>2</v>
      </c>
      <c r="K40" s="77">
        <f t="shared" si="10"/>
        <v>26</v>
      </c>
      <c r="L40" s="96">
        <f t="shared" si="11"/>
        <v>24</v>
      </c>
      <c r="M40" s="96">
        <f t="shared" si="12"/>
        <v>14</v>
      </c>
      <c r="N40" s="149">
        <f t="shared" si="13"/>
        <v>23</v>
      </c>
      <c r="O40" s="96"/>
      <c r="P40" s="144">
        <f t="shared" si="14"/>
        <v>1</v>
      </c>
      <c r="AA40" s="87" t="s">
        <v>209</v>
      </c>
      <c r="AB40" s="87">
        <v>131</v>
      </c>
      <c r="AD40" s="87" t="s">
        <v>210</v>
      </c>
      <c r="AE40" s="87">
        <v>98</v>
      </c>
    </row>
    <row r="41" spans="1:31" x14ac:dyDescent="0.25">
      <c r="A41" s="62" t="s">
        <v>9</v>
      </c>
      <c r="B41" s="62" t="s">
        <v>212</v>
      </c>
      <c r="C41" s="30">
        <f t="shared" si="0"/>
        <v>346</v>
      </c>
      <c r="D41" s="10">
        <f t="shared" si="3"/>
        <v>88</v>
      </c>
      <c r="E41" s="64">
        <f t="shared" si="4"/>
        <v>8</v>
      </c>
      <c r="F41" s="3">
        <f t="shared" si="5"/>
        <v>5</v>
      </c>
      <c r="G41" s="3">
        <f t="shared" si="6"/>
        <v>1</v>
      </c>
      <c r="H41" s="3">
        <f t="shared" si="7"/>
        <v>14</v>
      </c>
      <c r="I41" s="30">
        <f t="shared" si="8"/>
        <v>258</v>
      </c>
      <c r="J41" s="2">
        <f t="shared" si="9"/>
        <v>3</v>
      </c>
      <c r="K41" s="77">
        <f t="shared" si="10"/>
        <v>17</v>
      </c>
      <c r="L41" s="96">
        <f t="shared" si="11"/>
        <v>14</v>
      </c>
      <c r="M41" s="96">
        <f t="shared" si="12"/>
        <v>8</v>
      </c>
      <c r="N41" s="149">
        <f t="shared" si="13"/>
        <v>14</v>
      </c>
      <c r="O41" s="96"/>
      <c r="P41" s="144">
        <f t="shared" si="14"/>
        <v>0</v>
      </c>
      <c r="AA41" s="87" t="s">
        <v>210</v>
      </c>
      <c r="AB41" s="87">
        <v>241</v>
      </c>
      <c r="AD41" s="87" t="s">
        <v>211</v>
      </c>
      <c r="AE41" s="87">
        <v>160</v>
      </c>
    </row>
    <row r="42" spans="1:31" x14ac:dyDescent="0.25">
      <c r="A42" s="62" t="s">
        <v>9</v>
      </c>
      <c r="B42" s="62" t="s">
        <v>213</v>
      </c>
      <c r="C42" s="30">
        <f t="shared" si="0"/>
        <v>44</v>
      </c>
      <c r="D42" s="10">
        <f t="shared" si="3"/>
        <v>29</v>
      </c>
      <c r="E42" s="64">
        <f t="shared" si="4"/>
        <v>3</v>
      </c>
      <c r="F42" s="3">
        <f t="shared" si="5"/>
        <v>2</v>
      </c>
      <c r="G42" s="3">
        <f t="shared" si="6"/>
        <v>0</v>
      </c>
      <c r="H42" s="3">
        <f t="shared" si="7"/>
        <v>5</v>
      </c>
      <c r="I42" s="30">
        <f t="shared" si="8"/>
        <v>15</v>
      </c>
      <c r="J42" s="2">
        <f t="shared" si="9"/>
        <v>1</v>
      </c>
      <c r="K42" s="77">
        <f t="shared" si="10"/>
        <v>6</v>
      </c>
      <c r="L42" s="96">
        <f t="shared" si="11"/>
        <v>5</v>
      </c>
      <c r="M42" s="96">
        <f t="shared" si="12"/>
        <v>3</v>
      </c>
      <c r="N42" s="149">
        <f t="shared" si="13"/>
        <v>5</v>
      </c>
      <c r="O42" s="96"/>
      <c r="P42" s="144">
        <f t="shared" si="14"/>
        <v>0</v>
      </c>
      <c r="AA42" s="87" t="s">
        <v>211</v>
      </c>
      <c r="AB42" s="87">
        <v>141</v>
      </c>
      <c r="AD42" s="87" t="s">
        <v>212</v>
      </c>
      <c r="AE42" s="87">
        <v>88</v>
      </c>
    </row>
    <row r="43" spans="1:31" x14ac:dyDescent="0.25">
      <c r="A43" s="62" t="s">
        <v>9</v>
      </c>
      <c r="B43" s="62" t="s">
        <v>214</v>
      </c>
      <c r="C43" s="30">
        <f t="shared" si="0"/>
        <v>10</v>
      </c>
      <c r="D43" s="10">
        <f t="shared" si="3"/>
        <v>6</v>
      </c>
      <c r="E43" s="64">
        <f t="shared" si="4"/>
        <v>1</v>
      </c>
      <c r="F43" s="3">
        <f t="shared" si="5"/>
        <v>0</v>
      </c>
      <c r="G43" s="3">
        <f t="shared" si="6"/>
        <v>0</v>
      </c>
      <c r="H43" s="3">
        <f t="shared" si="7"/>
        <v>1</v>
      </c>
      <c r="I43" s="30">
        <f t="shared" si="8"/>
        <v>4</v>
      </c>
      <c r="J43" s="2">
        <f t="shared" si="9"/>
        <v>1</v>
      </c>
      <c r="K43" s="77">
        <f t="shared" si="10"/>
        <v>2</v>
      </c>
      <c r="L43" s="96">
        <f t="shared" si="11"/>
        <v>1</v>
      </c>
      <c r="M43" s="96">
        <f t="shared" si="12"/>
        <v>1</v>
      </c>
      <c r="N43" s="149">
        <f t="shared" si="13"/>
        <v>1</v>
      </c>
      <c r="O43" s="96"/>
      <c r="P43" s="144">
        <f t="shared" si="14"/>
        <v>0</v>
      </c>
      <c r="AA43" s="87" t="s">
        <v>212</v>
      </c>
      <c r="AB43" s="87">
        <v>258</v>
      </c>
      <c r="AD43" s="87" t="s">
        <v>213</v>
      </c>
      <c r="AE43" s="87">
        <v>29</v>
      </c>
    </row>
    <row r="44" spans="1:31" x14ac:dyDescent="0.25">
      <c r="A44" s="62" t="s">
        <v>9</v>
      </c>
      <c r="B44" s="62" t="s">
        <v>215</v>
      </c>
      <c r="C44" s="30">
        <f t="shared" si="0"/>
        <v>56</v>
      </c>
      <c r="D44" s="10">
        <f t="shared" si="3"/>
        <v>45</v>
      </c>
      <c r="E44" s="64">
        <f t="shared" si="4"/>
        <v>5</v>
      </c>
      <c r="F44" s="3">
        <f t="shared" si="5"/>
        <v>2</v>
      </c>
      <c r="G44" s="3">
        <f t="shared" si="6"/>
        <v>0</v>
      </c>
      <c r="H44" s="3">
        <f t="shared" si="7"/>
        <v>7</v>
      </c>
      <c r="I44" s="30">
        <f t="shared" si="8"/>
        <v>11</v>
      </c>
      <c r="J44" s="2">
        <f t="shared" si="9"/>
        <v>1</v>
      </c>
      <c r="K44" s="77">
        <f t="shared" si="10"/>
        <v>8</v>
      </c>
      <c r="L44" s="96">
        <f t="shared" si="11"/>
        <v>7</v>
      </c>
      <c r="M44" s="96">
        <f t="shared" si="12"/>
        <v>4</v>
      </c>
      <c r="N44" s="149">
        <f t="shared" si="13"/>
        <v>6</v>
      </c>
      <c r="O44" s="96"/>
      <c r="P44" s="144">
        <f t="shared" si="14"/>
        <v>1</v>
      </c>
      <c r="AA44" s="87" t="s">
        <v>213</v>
      </c>
      <c r="AB44" s="87">
        <v>15</v>
      </c>
      <c r="AD44" s="87" t="s">
        <v>214</v>
      </c>
      <c r="AE44" s="87">
        <v>6</v>
      </c>
    </row>
    <row r="45" spans="1:31" x14ac:dyDescent="0.25">
      <c r="A45" s="62" t="s">
        <v>9</v>
      </c>
      <c r="B45" s="62" t="s">
        <v>216</v>
      </c>
      <c r="C45" s="30">
        <f t="shared" si="0"/>
        <v>134</v>
      </c>
      <c r="D45" s="10">
        <f t="shared" si="3"/>
        <v>63</v>
      </c>
      <c r="E45" s="64">
        <f t="shared" si="4"/>
        <v>7</v>
      </c>
      <c r="F45" s="3">
        <f t="shared" si="5"/>
        <v>3</v>
      </c>
      <c r="G45" s="3">
        <f t="shared" si="6"/>
        <v>0</v>
      </c>
      <c r="H45" s="3">
        <f t="shared" si="7"/>
        <v>10</v>
      </c>
      <c r="I45" s="30">
        <f t="shared" si="8"/>
        <v>71</v>
      </c>
      <c r="J45" s="2">
        <f t="shared" si="9"/>
        <v>1</v>
      </c>
      <c r="K45" s="77">
        <f t="shared" si="10"/>
        <v>11</v>
      </c>
      <c r="L45" s="96">
        <f t="shared" si="11"/>
        <v>10</v>
      </c>
      <c r="M45" s="96">
        <f t="shared" si="12"/>
        <v>6</v>
      </c>
      <c r="N45" s="149">
        <f t="shared" si="13"/>
        <v>9</v>
      </c>
      <c r="O45" s="96"/>
      <c r="P45" s="144">
        <f t="shared" si="14"/>
        <v>1</v>
      </c>
      <c r="AA45" s="87" t="s">
        <v>214</v>
      </c>
      <c r="AB45" s="87">
        <v>4</v>
      </c>
      <c r="AD45" s="87" t="s">
        <v>215</v>
      </c>
      <c r="AE45" s="87">
        <v>45</v>
      </c>
    </row>
    <row r="46" spans="1:31" x14ac:dyDescent="0.25">
      <c r="A46" s="62" t="s">
        <v>9</v>
      </c>
      <c r="B46" s="62" t="s">
        <v>217</v>
      </c>
      <c r="C46" s="30">
        <f t="shared" si="0"/>
        <v>133</v>
      </c>
      <c r="D46" s="10">
        <f t="shared" si="3"/>
        <v>39</v>
      </c>
      <c r="E46" s="64">
        <f t="shared" si="4"/>
        <v>4</v>
      </c>
      <c r="F46" s="3">
        <f t="shared" si="5"/>
        <v>2</v>
      </c>
      <c r="G46" s="3">
        <f t="shared" si="6"/>
        <v>0</v>
      </c>
      <c r="H46" s="3">
        <f t="shared" si="7"/>
        <v>6</v>
      </c>
      <c r="I46" s="30">
        <f t="shared" si="8"/>
        <v>94</v>
      </c>
      <c r="J46" s="2">
        <f t="shared" si="9"/>
        <v>1</v>
      </c>
      <c r="K46" s="77">
        <f t="shared" si="10"/>
        <v>7</v>
      </c>
      <c r="L46" s="96">
        <f t="shared" si="11"/>
        <v>6</v>
      </c>
      <c r="M46" s="96">
        <f t="shared" si="12"/>
        <v>4</v>
      </c>
      <c r="N46" s="149">
        <f t="shared" si="13"/>
        <v>6</v>
      </c>
      <c r="O46" s="96"/>
      <c r="P46" s="144">
        <f t="shared" si="14"/>
        <v>0</v>
      </c>
      <c r="AA46" s="87" t="s">
        <v>215</v>
      </c>
      <c r="AB46" s="87">
        <v>11</v>
      </c>
      <c r="AD46" s="87" t="s">
        <v>216</v>
      </c>
      <c r="AE46" s="87">
        <v>63</v>
      </c>
    </row>
    <row r="47" spans="1:31" x14ac:dyDescent="0.25">
      <c r="A47" s="62" t="s">
        <v>9</v>
      </c>
      <c r="B47" s="62" t="s">
        <v>218</v>
      </c>
      <c r="C47" s="30">
        <f t="shared" si="0"/>
        <v>20</v>
      </c>
      <c r="D47" s="10">
        <f t="shared" si="3"/>
        <v>12</v>
      </c>
      <c r="E47" s="64">
        <f t="shared" si="4"/>
        <v>1</v>
      </c>
      <c r="F47" s="3">
        <f t="shared" si="5"/>
        <v>1</v>
      </c>
      <c r="G47" s="3">
        <f t="shared" si="6"/>
        <v>0</v>
      </c>
      <c r="H47" s="3">
        <f t="shared" si="7"/>
        <v>2</v>
      </c>
      <c r="I47" s="30">
        <f t="shared" si="8"/>
        <v>8</v>
      </c>
      <c r="J47" s="2">
        <f t="shared" si="9"/>
        <v>1</v>
      </c>
      <c r="K47" s="77">
        <f t="shared" si="10"/>
        <v>3</v>
      </c>
      <c r="L47" s="96">
        <f t="shared" si="11"/>
        <v>2</v>
      </c>
      <c r="M47" s="96">
        <f t="shared" si="12"/>
        <v>1</v>
      </c>
      <c r="N47" s="149">
        <f t="shared" si="13"/>
        <v>2</v>
      </c>
      <c r="O47" s="96"/>
      <c r="P47" s="144">
        <f t="shared" si="14"/>
        <v>0</v>
      </c>
      <c r="AA47" s="87" t="s">
        <v>216</v>
      </c>
      <c r="AB47" s="87">
        <v>71</v>
      </c>
      <c r="AD47" s="87" t="s">
        <v>217</v>
      </c>
      <c r="AE47" s="87">
        <v>39</v>
      </c>
    </row>
    <row r="48" spans="1:31" x14ac:dyDescent="0.25">
      <c r="A48" s="62" t="s">
        <v>10</v>
      </c>
      <c r="B48" s="62" t="s">
        <v>219</v>
      </c>
      <c r="C48" s="30">
        <f t="shared" si="0"/>
        <v>21</v>
      </c>
      <c r="D48" s="10">
        <f t="shared" si="3"/>
        <v>8</v>
      </c>
      <c r="E48" s="64">
        <f t="shared" si="4"/>
        <v>2</v>
      </c>
      <c r="F48" s="3">
        <f t="shared" si="5"/>
        <v>0</v>
      </c>
      <c r="G48" s="3">
        <f t="shared" si="6"/>
        <v>0</v>
      </c>
      <c r="H48" s="3">
        <f t="shared" si="7"/>
        <v>2</v>
      </c>
      <c r="I48" s="30">
        <f t="shared" si="8"/>
        <v>13</v>
      </c>
      <c r="J48" s="2">
        <f t="shared" si="9"/>
        <v>1</v>
      </c>
      <c r="K48" s="77">
        <f t="shared" si="10"/>
        <v>3</v>
      </c>
      <c r="L48" s="96">
        <f t="shared" si="11"/>
        <v>2</v>
      </c>
      <c r="M48" s="96">
        <f t="shared" si="12"/>
        <v>1</v>
      </c>
      <c r="N48" s="149">
        <f t="shared" si="13"/>
        <v>1</v>
      </c>
      <c r="O48" s="96"/>
      <c r="P48" s="144">
        <f t="shared" si="14"/>
        <v>1</v>
      </c>
      <c r="AA48" s="87" t="s">
        <v>217</v>
      </c>
      <c r="AB48" s="87">
        <v>94</v>
      </c>
      <c r="AD48" s="87" t="s">
        <v>218</v>
      </c>
      <c r="AE48" s="87">
        <v>12</v>
      </c>
    </row>
    <row r="49" spans="1:31" x14ac:dyDescent="0.25">
      <c r="A49" s="62" t="s">
        <v>10</v>
      </c>
      <c r="B49" s="62" t="s">
        <v>220</v>
      </c>
      <c r="C49" s="30">
        <f t="shared" si="0"/>
        <v>37</v>
      </c>
      <c r="D49" s="10">
        <f t="shared" si="3"/>
        <v>13</v>
      </c>
      <c r="E49" s="64">
        <f t="shared" si="4"/>
        <v>1</v>
      </c>
      <c r="F49" s="3">
        <f t="shared" si="5"/>
        <v>1</v>
      </c>
      <c r="G49" s="3">
        <f t="shared" si="6"/>
        <v>0</v>
      </c>
      <c r="H49" s="3">
        <f t="shared" si="7"/>
        <v>2</v>
      </c>
      <c r="I49" s="30">
        <f t="shared" si="8"/>
        <v>24</v>
      </c>
      <c r="J49" s="2">
        <f t="shared" si="9"/>
        <v>1</v>
      </c>
      <c r="K49" s="77">
        <f t="shared" si="10"/>
        <v>3</v>
      </c>
      <c r="L49" s="96">
        <f t="shared" si="11"/>
        <v>2</v>
      </c>
      <c r="M49" s="96">
        <f t="shared" si="12"/>
        <v>1</v>
      </c>
      <c r="N49" s="149">
        <f t="shared" si="13"/>
        <v>2</v>
      </c>
      <c r="O49" s="96"/>
      <c r="P49" s="144">
        <f t="shared" si="14"/>
        <v>0</v>
      </c>
      <c r="AA49" s="87" t="s">
        <v>218</v>
      </c>
      <c r="AB49" s="87">
        <v>8</v>
      </c>
      <c r="AE49" s="87">
        <v>668</v>
      </c>
    </row>
    <row r="50" spans="1:31" x14ac:dyDescent="0.25">
      <c r="A50" s="62" t="s">
        <v>10</v>
      </c>
      <c r="B50" s="62" t="s">
        <v>221</v>
      </c>
      <c r="C50" s="30">
        <f t="shared" si="0"/>
        <v>30</v>
      </c>
      <c r="D50" s="10">
        <f t="shared" si="3"/>
        <v>8</v>
      </c>
      <c r="E50" s="64">
        <f t="shared" si="4"/>
        <v>2</v>
      </c>
      <c r="F50" s="3">
        <f t="shared" si="5"/>
        <v>0</v>
      </c>
      <c r="G50" s="3">
        <f t="shared" si="6"/>
        <v>0</v>
      </c>
      <c r="H50" s="3">
        <f t="shared" si="7"/>
        <v>2</v>
      </c>
      <c r="I50" s="30">
        <f t="shared" si="8"/>
        <v>22</v>
      </c>
      <c r="J50" s="2">
        <f t="shared" si="9"/>
        <v>1</v>
      </c>
      <c r="K50" s="77">
        <f t="shared" si="10"/>
        <v>3</v>
      </c>
      <c r="L50" s="96">
        <f t="shared" si="11"/>
        <v>2</v>
      </c>
      <c r="M50" s="96">
        <f t="shared" si="12"/>
        <v>1</v>
      </c>
      <c r="N50" s="149">
        <f t="shared" si="13"/>
        <v>1</v>
      </c>
      <c r="O50" s="96"/>
      <c r="P50" s="144">
        <f t="shared" si="14"/>
        <v>1</v>
      </c>
      <c r="AB50" s="87">
        <v>974</v>
      </c>
      <c r="AD50" s="87" t="s">
        <v>219</v>
      </c>
      <c r="AE50" s="87">
        <v>8</v>
      </c>
    </row>
    <row r="51" spans="1:31" x14ac:dyDescent="0.25">
      <c r="A51" s="62" t="s">
        <v>10</v>
      </c>
      <c r="B51" s="62" t="s">
        <v>222</v>
      </c>
      <c r="C51" s="30">
        <f t="shared" si="0"/>
        <v>41</v>
      </c>
      <c r="D51" s="10">
        <f t="shared" si="3"/>
        <v>10</v>
      </c>
      <c r="E51" s="64">
        <f t="shared" si="4"/>
        <v>1</v>
      </c>
      <c r="F51" s="3">
        <f t="shared" si="5"/>
        <v>1</v>
      </c>
      <c r="G51" s="3">
        <f t="shared" si="6"/>
        <v>0</v>
      </c>
      <c r="H51" s="3">
        <f t="shared" si="7"/>
        <v>2</v>
      </c>
      <c r="I51" s="30">
        <f t="shared" si="8"/>
        <v>31</v>
      </c>
      <c r="J51" s="2">
        <f t="shared" si="9"/>
        <v>1</v>
      </c>
      <c r="K51" s="77">
        <f t="shared" si="10"/>
        <v>3</v>
      </c>
      <c r="L51" s="96">
        <f t="shared" si="11"/>
        <v>2</v>
      </c>
      <c r="M51" s="96">
        <f t="shared" si="12"/>
        <v>1</v>
      </c>
      <c r="N51" s="149">
        <f t="shared" si="13"/>
        <v>2</v>
      </c>
      <c r="O51" s="96"/>
      <c r="P51" s="144">
        <f t="shared" si="14"/>
        <v>0</v>
      </c>
      <c r="AA51" s="87" t="s">
        <v>219</v>
      </c>
      <c r="AB51" s="87">
        <v>13</v>
      </c>
      <c r="AD51" s="87" t="s">
        <v>220</v>
      </c>
      <c r="AE51" s="87">
        <v>13</v>
      </c>
    </row>
    <row r="52" spans="1:31" x14ac:dyDescent="0.25">
      <c r="A52" s="62" t="s">
        <v>10</v>
      </c>
      <c r="B52" s="62" t="s">
        <v>291</v>
      </c>
      <c r="C52" s="30">
        <f t="shared" si="0"/>
        <v>22</v>
      </c>
      <c r="D52" s="10">
        <f t="shared" si="3"/>
        <v>4</v>
      </c>
      <c r="E52" s="64">
        <f t="shared" si="4"/>
        <v>1</v>
      </c>
      <c r="F52" s="3">
        <f t="shared" si="5"/>
        <v>0</v>
      </c>
      <c r="G52" s="3">
        <f t="shared" si="6"/>
        <v>0</v>
      </c>
      <c r="H52" s="3">
        <f t="shared" si="7"/>
        <v>1</v>
      </c>
      <c r="I52" s="30">
        <f t="shared" si="8"/>
        <v>18</v>
      </c>
      <c r="J52" s="2">
        <f t="shared" si="9"/>
        <v>1</v>
      </c>
      <c r="K52" s="77">
        <f t="shared" si="10"/>
        <v>2</v>
      </c>
      <c r="L52" s="96">
        <f t="shared" si="11"/>
        <v>1</v>
      </c>
      <c r="M52" s="96">
        <f t="shared" si="12"/>
        <v>0</v>
      </c>
      <c r="N52" s="149">
        <f t="shared" si="13"/>
        <v>0</v>
      </c>
      <c r="O52" s="96"/>
      <c r="P52" s="144">
        <f t="shared" si="14"/>
        <v>1</v>
      </c>
      <c r="AA52" s="87" t="s">
        <v>220</v>
      </c>
      <c r="AB52" s="87">
        <v>24</v>
      </c>
      <c r="AD52" s="87" t="s">
        <v>221</v>
      </c>
      <c r="AE52" s="87">
        <v>8</v>
      </c>
    </row>
    <row r="53" spans="1:31" x14ac:dyDescent="0.25">
      <c r="A53" s="62" t="s">
        <v>11</v>
      </c>
      <c r="B53" s="62" t="s">
        <v>223</v>
      </c>
      <c r="C53" s="30">
        <f t="shared" si="0"/>
        <v>570</v>
      </c>
      <c r="D53" s="10">
        <f t="shared" si="3"/>
        <v>496</v>
      </c>
      <c r="E53" s="64">
        <f t="shared" si="4"/>
        <v>45</v>
      </c>
      <c r="F53" s="3">
        <f t="shared" si="5"/>
        <v>26</v>
      </c>
      <c r="G53" s="3">
        <f t="shared" si="6"/>
        <v>4</v>
      </c>
      <c r="H53" s="3">
        <f t="shared" si="7"/>
        <v>75</v>
      </c>
      <c r="I53" s="30">
        <f t="shared" si="8"/>
        <v>74</v>
      </c>
      <c r="J53" s="2">
        <f t="shared" si="9"/>
        <v>1</v>
      </c>
      <c r="K53" s="77">
        <f t="shared" si="10"/>
        <v>76</v>
      </c>
      <c r="L53" s="96">
        <f t="shared" si="11"/>
        <v>75</v>
      </c>
      <c r="M53" s="96">
        <f t="shared" si="12"/>
        <v>45</v>
      </c>
      <c r="N53" s="149">
        <f t="shared" si="13"/>
        <v>75</v>
      </c>
      <c r="O53" s="96"/>
      <c r="P53" s="144">
        <f t="shared" si="14"/>
        <v>0</v>
      </c>
      <c r="AA53" s="87" t="s">
        <v>221</v>
      </c>
      <c r="AB53" s="87">
        <v>22</v>
      </c>
      <c r="AD53" s="87" t="s">
        <v>222</v>
      </c>
      <c r="AE53" s="87">
        <v>10</v>
      </c>
    </row>
    <row r="54" spans="1:31" x14ac:dyDescent="0.25">
      <c r="A54" s="62" t="s">
        <v>11</v>
      </c>
      <c r="B54" s="62" t="s">
        <v>224</v>
      </c>
      <c r="C54" s="30">
        <f t="shared" si="0"/>
        <v>232</v>
      </c>
      <c r="D54" s="10">
        <f t="shared" si="3"/>
        <v>113</v>
      </c>
      <c r="E54" s="64">
        <f t="shared" si="4"/>
        <v>10</v>
      </c>
      <c r="F54" s="3">
        <f t="shared" si="5"/>
        <v>6</v>
      </c>
      <c r="G54" s="3">
        <f t="shared" si="6"/>
        <v>1</v>
      </c>
      <c r="H54" s="3">
        <f t="shared" si="7"/>
        <v>17</v>
      </c>
      <c r="I54" s="30">
        <f t="shared" si="8"/>
        <v>119</v>
      </c>
      <c r="J54" s="2">
        <f t="shared" si="9"/>
        <v>2</v>
      </c>
      <c r="K54" s="77">
        <f t="shared" si="10"/>
        <v>19</v>
      </c>
      <c r="L54" s="96">
        <f t="shared" si="11"/>
        <v>17</v>
      </c>
      <c r="M54" s="96">
        <f t="shared" si="12"/>
        <v>10</v>
      </c>
      <c r="N54" s="149">
        <f t="shared" si="13"/>
        <v>17</v>
      </c>
      <c r="O54" s="96"/>
      <c r="P54" s="144">
        <f t="shared" si="14"/>
        <v>0</v>
      </c>
      <c r="AA54" s="87" t="s">
        <v>222</v>
      </c>
      <c r="AB54" s="87">
        <v>31</v>
      </c>
      <c r="AD54" s="87" t="s">
        <v>291</v>
      </c>
      <c r="AE54" s="87">
        <v>4</v>
      </c>
    </row>
    <row r="55" spans="1:31" x14ac:dyDescent="0.25">
      <c r="A55" s="62" t="s">
        <v>11</v>
      </c>
      <c r="B55" s="62" t="s">
        <v>225</v>
      </c>
      <c r="C55" s="30">
        <f t="shared" si="0"/>
        <v>310</v>
      </c>
      <c r="D55" s="10">
        <f t="shared" si="3"/>
        <v>125</v>
      </c>
      <c r="E55" s="64">
        <f t="shared" si="4"/>
        <v>11</v>
      </c>
      <c r="F55" s="3">
        <f t="shared" si="5"/>
        <v>7</v>
      </c>
      <c r="G55" s="3">
        <f t="shared" si="6"/>
        <v>1</v>
      </c>
      <c r="H55" s="3">
        <f t="shared" si="7"/>
        <v>19</v>
      </c>
      <c r="I55" s="30">
        <f t="shared" si="8"/>
        <v>185</v>
      </c>
      <c r="J55" s="2">
        <f t="shared" si="9"/>
        <v>2</v>
      </c>
      <c r="K55" s="77">
        <f t="shared" si="10"/>
        <v>21</v>
      </c>
      <c r="L55" s="96">
        <f t="shared" si="11"/>
        <v>19</v>
      </c>
      <c r="M55" s="96">
        <f t="shared" si="12"/>
        <v>11</v>
      </c>
      <c r="N55" s="149">
        <f t="shared" si="13"/>
        <v>19</v>
      </c>
      <c r="O55" s="96"/>
      <c r="P55" s="144">
        <f t="shared" si="14"/>
        <v>0</v>
      </c>
      <c r="AA55" s="87" t="s">
        <v>291</v>
      </c>
      <c r="AB55" s="87">
        <v>18</v>
      </c>
      <c r="AE55" s="87">
        <v>43</v>
      </c>
    </row>
    <row r="56" spans="1:31" x14ac:dyDescent="0.25">
      <c r="A56" s="62" t="s">
        <v>11</v>
      </c>
      <c r="B56" s="62" t="s">
        <v>226</v>
      </c>
      <c r="C56" s="30">
        <f t="shared" si="0"/>
        <v>109</v>
      </c>
      <c r="D56" s="10">
        <f t="shared" si="3"/>
        <v>52</v>
      </c>
      <c r="E56" s="64">
        <f t="shared" si="4"/>
        <v>5</v>
      </c>
      <c r="F56" s="3">
        <f t="shared" si="5"/>
        <v>3</v>
      </c>
      <c r="G56" s="3">
        <f t="shared" si="6"/>
        <v>0</v>
      </c>
      <c r="H56" s="3">
        <f t="shared" si="7"/>
        <v>8</v>
      </c>
      <c r="I56" s="30">
        <f t="shared" si="8"/>
        <v>57</v>
      </c>
      <c r="J56" s="2">
        <f t="shared" si="9"/>
        <v>1</v>
      </c>
      <c r="K56" s="77">
        <f t="shared" si="10"/>
        <v>9</v>
      </c>
      <c r="L56" s="96">
        <f t="shared" si="11"/>
        <v>8</v>
      </c>
      <c r="M56" s="96">
        <f t="shared" si="12"/>
        <v>5</v>
      </c>
      <c r="N56" s="149">
        <f t="shared" si="13"/>
        <v>8</v>
      </c>
      <c r="O56" s="96"/>
      <c r="P56" s="144">
        <f t="shared" si="14"/>
        <v>0</v>
      </c>
      <c r="AB56" s="87">
        <v>108</v>
      </c>
      <c r="AD56" s="87" t="s">
        <v>223</v>
      </c>
      <c r="AE56" s="87">
        <v>496</v>
      </c>
    </row>
    <row r="57" spans="1:31" x14ac:dyDescent="0.25">
      <c r="A57" s="62" t="s">
        <v>11</v>
      </c>
      <c r="B57" s="62" t="s">
        <v>227</v>
      </c>
      <c r="C57" s="30">
        <f t="shared" si="0"/>
        <v>610</v>
      </c>
      <c r="D57" s="10">
        <f t="shared" si="3"/>
        <v>364</v>
      </c>
      <c r="E57" s="64">
        <f t="shared" si="4"/>
        <v>33</v>
      </c>
      <c r="F57" s="3">
        <f t="shared" si="5"/>
        <v>19</v>
      </c>
      <c r="G57" s="3">
        <f t="shared" si="6"/>
        <v>3</v>
      </c>
      <c r="H57" s="3">
        <f t="shared" si="7"/>
        <v>55</v>
      </c>
      <c r="I57" s="30">
        <f t="shared" si="8"/>
        <v>246</v>
      </c>
      <c r="J57" s="2">
        <f t="shared" si="9"/>
        <v>3</v>
      </c>
      <c r="K57" s="77">
        <f t="shared" si="10"/>
        <v>58</v>
      </c>
      <c r="L57" s="96">
        <f t="shared" si="11"/>
        <v>55</v>
      </c>
      <c r="M57" s="96">
        <f t="shared" si="12"/>
        <v>33</v>
      </c>
      <c r="N57" s="149">
        <f t="shared" si="13"/>
        <v>55</v>
      </c>
      <c r="O57" s="96"/>
      <c r="P57" s="144">
        <f t="shared" si="14"/>
        <v>0</v>
      </c>
      <c r="AA57" s="87" t="s">
        <v>223</v>
      </c>
      <c r="AB57" s="87">
        <v>74</v>
      </c>
      <c r="AD57" s="87" t="s">
        <v>224</v>
      </c>
      <c r="AE57" s="87">
        <v>113</v>
      </c>
    </row>
    <row r="58" spans="1:31" x14ac:dyDescent="0.25">
      <c r="A58" s="62" t="s">
        <v>11</v>
      </c>
      <c r="B58" s="62" t="s">
        <v>228</v>
      </c>
      <c r="C58" s="30">
        <f t="shared" si="0"/>
        <v>1178</v>
      </c>
      <c r="D58" s="10">
        <f t="shared" si="3"/>
        <v>999</v>
      </c>
      <c r="E58" s="64">
        <f t="shared" si="4"/>
        <v>91</v>
      </c>
      <c r="F58" s="3">
        <f t="shared" si="5"/>
        <v>52</v>
      </c>
      <c r="G58" s="3">
        <f t="shared" si="6"/>
        <v>7</v>
      </c>
      <c r="H58" s="3">
        <f t="shared" si="7"/>
        <v>150</v>
      </c>
      <c r="I58" s="30">
        <f t="shared" si="8"/>
        <v>179</v>
      </c>
      <c r="J58" s="2">
        <f t="shared" si="9"/>
        <v>2</v>
      </c>
      <c r="K58" s="77">
        <f t="shared" si="10"/>
        <v>152</v>
      </c>
      <c r="L58" s="96">
        <f t="shared" si="11"/>
        <v>150</v>
      </c>
      <c r="M58" s="96">
        <f t="shared" si="12"/>
        <v>90</v>
      </c>
      <c r="N58" s="149">
        <f t="shared" si="13"/>
        <v>149</v>
      </c>
      <c r="O58" s="96"/>
      <c r="P58" s="144">
        <f t="shared" si="14"/>
        <v>1</v>
      </c>
      <c r="AA58" s="87" t="s">
        <v>224</v>
      </c>
      <c r="AB58" s="87">
        <v>119</v>
      </c>
      <c r="AD58" s="87" t="s">
        <v>225</v>
      </c>
      <c r="AE58" s="87">
        <v>125</v>
      </c>
    </row>
    <row r="59" spans="1:31" x14ac:dyDescent="0.25">
      <c r="A59" s="62" t="s">
        <v>11</v>
      </c>
      <c r="B59" s="62" t="s">
        <v>229</v>
      </c>
      <c r="C59" s="30">
        <f t="shared" si="0"/>
        <v>1609</v>
      </c>
      <c r="D59" s="10">
        <f t="shared" si="3"/>
        <v>1463</v>
      </c>
      <c r="E59" s="64">
        <f t="shared" si="4"/>
        <v>132</v>
      </c>
      <c r="F59" s="3">
        <f t="shared" si="5"/>
        <v>77</v>
      </c>
      <c r="G59" s="3">
        <f t="shared" si="6"/>
        <v>11</v>
      </c>
      <c r="H59" s="3">
        <f t="shared" si="7"/>
        <v>220</v>
      </c>
      <c r="I59" s="30">
        <f t="shared" si="8"/>
        <v>146</v>
      </c>
      <c r="J59" s="2">
        <f t="shared" si="9"/>
        <v>2</v>
      </c>
      <c r="K59" s="77">
        <f t="shared" si="10"/>
        <v>222</v>
      </c>
      <c r="L59" s="96">
        <f t="shared" si="11"/>
        <v>220</v>
      </c>
      <c r="M59" s="96">
        <f t="shared" si="12"/>
        <v>132</v>
      </c>
      <c r="N59" s="149">
        <f t="shared" si="13"/>
        <v>220</v>
      </c>
      <c r="O59" s="96"/>
      <c r="P59" s="144">
        <f t="shared" si="14"/>
        <v>0</v>
      </c>
      <c r="AA59" s="87" t="s">
        <v>225</v>
      </c>
      <c r="AB59" s="87">
        <v>185</v>
      </c>
      <c r="AD59" s="87" t="s">
        <v>226</v>
      </c>
      <c r="AE59" s="87">
        <v>52</v>
      </c>
    </row>
    <row r="60" spans="1:31" x14ac:dyDescent="0.25">
      <c r="A60" s="62" t="s">
        <v>11</v>
      </c>
      <c r="B60" s="62" t="s">
        <v>230</v>
      </c>
      <c r="C60" s="30">
        <f t="shared" si="0"/>
        <v>167</v>
      </c>
      <c r="D60" s="10">
        <f t="shared" si="3"/>
        <v>100</v>
      </c>
      <c r="E60" s="64">
        <f t="shared" si="4"/>
        <v>9</v>
      </c>
      <c r="F60" s="3">
        <f t="shared" si="5"/>
        <v>5</v>
      </c>
      <c r="G60" s="3">
        <f t="shared" si="6"/>
        <v>1</v>
      </c>
      <c r="H60" s="3">
        <f t="shared" si="7"/>
        <v>15</v>
      </c>
      <c r="I60" s="30">
        <f t="shared" si="8"/>
        <v>67</v>
      </c>
      <c r="J60" s="2">
        <f t="shared" si="9"/>
        <v>1</v>
      </c>
      <c r="K60" s="77">
        <f t="shared" si="10"/>
        <v>16</v>
      </c>
      <c r="L60" s="96">
        <f t="shared" si="11"/>
        <v>15</v>
      </c>
      <c r="M60" s="96">
        <f t="shared" si="12"/>
        <v>9</v>
      </c>
      <c r="N60" s="149">
        <f t="shared" si="13"/>
        <v>15</v>
      </c>
      <c r="O60" s="96"/>
      <c r="P60" s="144">
        <f t="shared" si="14"/>
        <v>0</v>
      </c>
      <c r="AA60" s="87" t="s">
        <v>226</v>
      </c>
      <c r="AB60" s="87">
        <v>57</v>
      </c>
      <c r="AD60" s="87" t="s">
        <v>227</v>
      </c>
      <c r="AE60" s="87">
        <v>364</v>
      </c>
    </row>
    <row r="61" spans="1:31" x14ac:dyDescent="0.25">
      <c r="A61" s="62" t="s">
        <v>12</v>
      </c>
      <c r="B61" s="62" t="s">
        <v>231</v>
      </c>
      <c r="C61" s="30">
        <f t="shared" si="0"/>
        <v>169</v>
      </c>
      <c r="D61" s="10">
        <f t="shared" si="3"/>
        <v>63</v>
      </c>
      <c r="E61" s="64">
        <f t="shared" si="4"/>
        <v>7</v>
      </c>
      <c r="F61" s="3">
        <f t="shared" si="5"/>
        <v>3</v>
      </c>
      <c r="G61" s="3">
        <f t="shared" si="6"/>
        <v>0</v>
      </c>
      <c r="H61" s="3">
        <f t="shared" si="7"/>
        <v>10</v>
      </c>
      <c r="I61" s="30">
        <f t="shared" si="8"/>
        <v>106</v>
      </c>
      <c r="J61" s="2">
        <f t="shared" si="9"/>
        <v>2</v>
      </c>
      <c r="K61" s="77">
        <f t="shared" si="10"/>
        <v>12</v>
      </c>
      <c r="L61" s="96">
        <f t="shared" si="11"/>
        <v>10</v>
      </c>
      <c r="M61" s="96">
        <f t="shared" si="12"/>
        <v>6</v>
      </c>
      <c r="N61" s="149">
        <f t="shared" si="13"/>
        <v>9</v>
      </c>
      <c r="O61" s="96"/>
      <c r="P61" s="144">
        <f t="shared" si="14"/>
        <v>1</v>
      </c>
      <c r="AA61" s="87" t="s">
        <v>227</v>
      </c>
      <c r="AB61" s="87">
        <v>246</v>
      </c>
      <c r="AD61" s="87" t="s">
        <v>228</v>
      </c>
      <c r="AE61" s="87">
        <v>999</v>
      </c>
    </row>
    <row r="62" spans="1:31" x14ac:dyDescent="0.25">
      <c r="A62" s="62" t="s">
        <v>12</v>
      </c>
      <c r="B62" s="62" t="s">
        <v>232</v>
      </c>
      <c r="C62" s="30">
        <f t="shared" si="0"/>
        <v>99</v>
      </c>
      <c r="D62" s="10">
        <f t="shared" si="3"/>
        <v>28</v>
      </c>
      <c r="E62" s="64">
        <f t="shared" si="4"/>
        <v>4</v>
      </c>
      <c r="F62" s="3">
        <f t="shared" si="5"/>
        <v>1</v>
      </c>
      <c r="G62" s="3">
        <f t="shared" si="6"/>
        <v>0</v>
      </c>
      <c r="H62" s="3">
        <f t="shared" si="7"/>
        <v>5</v>
      </c>
      <c r="I62" s="30">
        <f t="shared" si="8"/>
        <v>71</v>
      </c>
      <c r="J62" s="2">
        <f t="shared" si="9"/>
        <v>1</v>
      </c>
      <c r="K62" s="77">
        <f t="shared" si="10"/>
        <v>6</v>
      </c>
      <c r="L62" s="96">
        <f t="shared" si="11"/>
        <v>5</v>
      </c>
      <c r="M62" s="96">
        <f t="shared" si="12"/>
        <v>3</v>
      </c>
      <c r="N62" s="149">
        <f t="shared" si="13"/>
        <v>4</v>
      </c>
      <c r="O62" s="96"/>
      <c r="P62" s="144">
        <f t="shared" si="14"/>
        <v>1</v>
      </c>
      <c r="AA62" s="87" t="s">
        <v>228</v>
      </c>
      <c r="AB62" s="87">
        <v>179</v>
      </c>
      <c r="AD62" s="87" t="s">
        <v>229</v>
      </c>
      <c r="AE62" s="87">
        <v>1463</v>
      </c>
    </row>
    <row r="63" spans="1:31" x14ac:dyDescent="0.25">
      <c r="A63" s="62" t="s">
        <v>12</v>
      </c>
      <c r="B63" s="62" t="s">
        <v>233</v>
      </c>
      <c r="C63" s="30">
        <f t="shared" si="0"/>
        <v>226</v>
      </c>
      <c r="D63" s="10">
        <f t="shared" si="3"/>
        <v>82</v>
      </c>
      <c r="E63" s="64">
        <f t="shared" si="4"/>
        <v>8</v>
      </c>
      <c r="F63" s="3">
        <f t="shared" si="5"/>
        <v>4</v>
      </c>
      <c r="G63" s="3">
        <f t="shared" si="6"/>
        <v>1</v>
      </c>
      <c r="H63" s="3">
        <f t="shared" si="7"/>
        <v>13</v>
      </c>
      <c r="I63" s="30">
        <f t="shared" si="8"/>
        <v>144</v>
      </c>
      <c r="J63" s="2">
        <f t="shared" si="9"/>
        <v>2</v>
      </c>
      <c r="K63" s="77">
        <f t="shared" si="10"/>
        <v>15</v>
      </c>
      <c r="L63" s="96">
        <f t="shared" si="11"/>
        <v>13</v>
      </c>
      <c r="M63" s="96">
        <f t="shared" si="12"/>
        <v>7</v>
      </c>
      <c r="N63" s="149">
        <f t="shared" si="13"/>
        <v>12</v>
      </c>
      <c r="O63" s="96"/>
      <c r="P63" s="144">
        <f t="shared" si="14"/>
        <v>1</v>
      </c>
      <c r="AA63" s="87" t="s">
        <v>229</v>
      </c>
      <c r="AB63" s="87">
        <v>146</v>
      </c>
      <c r="AD63" s="87" t="s">
        <v>230</v>
      </c>
      <c r="AE63" s="87">
        <v>100</v>
      </c>
    </row>
    <row r="64" spans="1:31" x14ac:dyDescent="0.25">
      <c r="A64" s="62" t="s">
        <v>12</v>
      </c>
      <c r="B64" s="62" t="s">
        <v>234</v>
      </c>
      <c r="C64" s="30">
        <f t="shared" si="0"/>
        <v>50</v>
      </c>
      <c r="D64" s="10">
        <f t="shared" si="3"/>
        <v>12</v>
      </c>
      <c r="E64" s="64">
        <f t="shared" si="4"/>
        <v>1</v>
      </c>
      <c r="F64" s="3">
        <f t="shared" si="5"/>
        <v>1</v>
      </c>
      <c r="G64" s="3">
        <f t="shared" si="6"/>
        <v>0</v>
      </c>
      <c r="H64" s="3">
        <f t="shared" si="7"/>
        <v>2</v>
      </c>
      <c r="I64" s="30">
        <f t="shared" si="8"/>
        <v>38</v>
      </c>
      <c r="J64" s="2">
        <f t="shared" si="9"/>
        <v>1</v>
      </c>
      <c r="K64" s="77">
        <f t="shared" si="10"/>
        <v>3</v>
      </c>
      <c r="L64" s="96">
        <f t="shared" si="11"/>
        <v>2</v>
      </c>
      <c r="M64" s="96">
        <f t="shared" si="12"/>
        <v>1</v>
      </c>
      <c r="N64" s="149">
        <f t="shared" si="13"/>
        <v>2</v>
      </c>
      <c r="O64" s="96"/>
      <c r="P64" s="144">
        <f t="shared" si="14"/>
        <v>0</v>
      </c>
      <c r="AA64" s="87" t="s">
        <v>230</v>
      </c>
      <c r="AB64" s="87">
        <v>67</v>
      </c>
      <c r="AE64" s="87">
        <v>3712</v>
      </c>
    </row>
    <row r="65" spans="1:31" x14ac:dyDescent="0.25">
      <c r="A65" s="62" t="s">
        <v>12</v>
      </c>
      <c r="B65" s="62" t="s">
        <v>235</v>
      </c>
      <c r="C65" s="30">
        <f t="shared" si="0"/>
        <v>71</v>
      </c>
      <c r="D65" s="10">
        <f t="shared" si="3"/>
        <v>12</v>
      </c>
      <c r="E65" s="64">
        <f t="shared" si="4"/>
        <v>1</v>
      </c>
      <c r="F65" s="3">
        <f t="shared" si="5"/>
        <v>1</v>
      </c>
      <c r="G65" s="3">
        <f t="shared" si="6"/>
        <v>0</v>
      </c>
      <c r="H65" s="3">
        <f t="shared" si="7"/>
        <v>2</v>
      </c>
      <c r="I65" s="30">
        <f t="shared" si="8"/>
        <v>59</v>
      </c>
      <c r="J65" s="2">
        <f t="shared" si="9"/>
        <v>1</v>
      </c>
      <c r="K65" s="77">
        <f t="shared" si="10"/>
        <v>3</v>
      </c>
      <c r="L65" s="96">
        <f t="shared" si="11"/>
        <v>2</v>
      </c>
      <c r="M65" s="96">
        <f t="shared" si="12"/>
        <v>1</v>
      </c>
      <c r="N65" s="149">
        <f t="shared" si="13"/>
        <v>2</v>
      </c>
      <c r="O65" s="96"/>
      <c r="P65" s="144">
        <f t="shared" si="14"/>
        <v>0</v>
      </c>
      <c r="AB65" s="87">
        <v>1073</v>
      </c>
      <c r="AD65" s="87" t="s">
        <v>231</v>
      </c>
      <c r="AE65" s="87">
        <v>63</v>
      </c>
    </row>
    <row r="66" spans="1:31" x14ac:dyDescent="0.25">
      <c r="A66" s="62" t="s">
        <v>13</v>
      </c>
      <c r="B66" s="62" t="s">
        <v>236</v>
      </c>
      <c r="C66" s="30">
        <f t="shared" si="0"/>
        <v>45</v>
      </c>
      <c r="D66" s="10">
        <f t="shared" si="3"/>
        <v>8</v>
      </c>
      <c r="E66" s="64">
        <f t="shared" si="4"/>
        <v>2</v>
      </c>
      <c r="F66" s="3">
        <f t="shared" si="5"/>
        <v>0</v>
      </c>
      <c r="G66" s="3">
        <f t="shared" si="6"/>
        <v>0</v>
      </c>
      <c r="H66" s="3">
        <f t="shared" si="7"/>
        <v>2</v>
      </c>
      <c r="I66" s="30">
        <f t="shared" si="8"/>
        <v>37</v>
      </c>
      <c r="J66" s="2">
        <f t="shared" si="9"/>
        <v>1</v>
      </c>
      <c r="K66" s="77">
        <f t="shared" si="10"/>
        <v>3</v>
      </c>
      <c r="L66" s="96">
        <f t="shared" si="11"/>
        <v>2</v>
      </c>
      <c r="M66" s="96">
        <f t="shared" si="12"/>
        <v>1</v>
      </c>
      <c r="N66" s="149">
        <f t="shared" si="13"/>
        <v>1</v>
      </c>
      <c r="O66" s="96"/>
      <c r="P66" s="144">
        <f t="shared" si="14"/>
        <v>1</v>
      </c>
      <c r="AA66" s="87" t="s">
        <v>231</v>
      </c>
      <c r="AB66" s="87">
        <v>106</v>
      </c>
      <c r="AD66" s="87" t="s">
        <v>232</v>
      </c>
      <c r="AE66" s="87">
        <v>28</v>
      </c>
    </row>
    <row r="67" spans="1:31" x14ac:dyDescent="0.25">
      <c r="A67" s="62" t="s">
        <v>13</v>
      </c>
      <c r="B67" s="62" t="s">
        <v>237</v>
      </c>
      <c r="C67" s="30">
        <f t="shared" si="0"/>
        <v>144</v>
      </c>
      <c r="D67" s="10">
        <f t="shared" si="3"/>
        <v>49</v>
      </c>
      <c r="E67" s="64">
        <f t="shared" si="4"/>
        <v>5</v>
      </c>
      <c r="F67" s="3">
        <f t="shared" si="5"/>
        <v>3</v>
      </c>
      <c r="G67" s="3">
        <f t="shared" si="6"/>
        <v>0</v>
      </c>
      <c r="H67" s="3">
        <f t="shared" si="7"/>
        <v>8</v>
      </c>
      <c r="I67" s="30">
        <f t="shared" si="8"/>
        <v>95</v>
      </c>
      <c r="J67" s="2">
        <f t="shared" si="9"/>
        <v>1</v>
      </c>
      <c r="K67" s="77">
        <f t="shared" si="10"/>
        <v>9</v>
      </c>
      <c r="L67" s="96">
        <f t="shared" si="11"/>
        <v>8</v>
      </c>
      <c r="M67" s="96">
        <f t="shared" si="12"/>
        <v>4</v>
      </c>
      <c r="N67" s="149">
        <f t="shared" si="13"/>
        <v>7</v>
      </c>
      <c r="O67" s="96"/>
      <c r="P67" s="144">
        <f t="shared" si="14"/>
        <v>1</v>
      </c>
      <c r="AA67" s="87" t="s">
        <v>232</v>
      </c>
      <c r="AB67" s="87">
        <v>71</v>
      </c>
      <c r="AD67" s="87" t="s">
        <v>233</v>
      </c>
      <c r="AE67" s="87">
        <v>82</v>
      </c>
    </row>
    <row r="68" spans="1:31" x14ac:dyDescent="0.25">
      <c r="A68" s="62" t="s">
        <v>13</v>
      </c>
      <c r="B68" s="62" t="s">
        <v>238</v>
      </c>
      <c r="C68" s="30">
        <f t="shared" si="0"/>
        <v>276</v>
      </c>
      <c r="D68" s="10">
        <f t="shared" si="3"/>
        <v>61</v>
      </c>
      <c r="E68" s="64">
        <f t="shared" si="4"/>
        <v>7</v>
      </c>
      <c r="F68" s="3">
        <f t="shared" si="5"/>
        <v>3</v>
      </c>
      <c r="G68" s="3">
        <f t="shared" si="6"/>
        <v>0</v>
      </c>
      <c r="H68" s="3">
        <f t="shared" si="7"/>
        <v>10</v>
      </c>
      <c r="I68" s="30">
        <f t="shared" si="8"/>
        <v>215</v>
      </c>
      <c r="J68" s="2">
        <f t="shared" si="9"/>
        <v>3</v>
      </c>
      <c r="K68" s="77">
        <f t="shared" si="10"/>
        <v>13</v>
      </c>
      <c r="L68" s="96">
        <f t="shared" si="11"/>
        <v>10</v>
      </c>
      <c r="M68" s="96">
        <f t="shared" si="12"/>
        <v>5</v>
      </c>
      <c r="N68" s="149">
        <f t="shared" si="13"/>
        <v>8</v>
      </c>
      <c r="O68" s="96"/>
      <c r="P68" s="144">
        <f t="shared" si="14"/>
        <v>2</v>
      </c>
      <c r="AA68" s="87" t="s">
        <v>233</v>
      </c>
      <c r="AB68" s="87">
        <v>144</v>
      </c>
      <c r="AD68" s="87" t="s">
        <v>234</v>
      </c>
      <c r="AE68" s="87">
        <v>12</v>
      </c>
    </row>
    <row r="69" spans="1:31" x14ac:dyDescent="0.25">
      <c r="A69" s="62" t="s">
        <v>13</v>
      </c>
      <c r="B69" s="62" t="s">
        <v>239</v>
      </c>
      <c r="C69" s="30">
        <f t="shared" si="0"/>
        <v>51</v>
      </c>
      <c r="D69" s="10">
        <f t="shared" si="3"/>
        <v>8</v>
      </c>
      <c r="E69" s="64">
        <f t="shared" si="4"/>
        <v>2</v>
      </c>
      <c r="F69" s="3">
        <f t="shared" si="5"/>
        <v>0</v>
      </c>
      <c r="G69" s="3">
        <f t="shared" si="6"/>
        <v>0</v>
      </c>
      <c r="H69" s="3">
        <f t="shared" si="7"/>
        <v>2</v>
      </c>
      <c r="I69" s="30">
        <f t="shared" si="8"/>
        <v>43</v>
      </c>
      <c r="J69" s="2">
        <f t="shared" si="9"/>
        <v>1</v>
      </c>
      <c r="K69" s="77">
        <f t="shared" si="10"/>
        <v>3</v>
      </c>
      <c r="L69" s="96">
        <f t="shared" si="11"/>
        <v>2</v>
      </c>
      <c r="M69" s="96">
        <f t="shared" si="12"/>
        <v>1</v>
      </c>
      <c r="N69" s="149">
        <f t="shared" si="13"/>
        <v>1</v>
      </c>
      <c r="O69" s="96"/>
      <c r="P69" s="144">
        <f t="shared" si="14"/>
        <v>1</v>
      </c>
      <c r="AA69" s="87" t="s">
        <v>234</v>
      </c>
      <c r="AB69" s="87">
        <v>38</v>
      </c>
      <c r="AD69" s="87" t="s">
        <v>235</v>
      </c>
      <c r="AE69" s="87">
        <v>12</v>
      </c>
    </row>
    <row r="70" spans="1:31" x14ac:dyDescent="0.25">
      <c r="A70" s="62" t="s">
        <v>14</v>
      </c>
      <c r="B70" s="62" t="s">
        <v>293</v>
      </c>
      <c r="C70" s="30">
        <f t="shared" ref="C70:C122" si="15">D70+I70</f>
        <v>4</v>
      </c>
      <c r="D70" s="10">
        <f t="shared" si="3"/>
        <v>1</v>
      </c>
      <c r="E70" s="64">
        <f t="shared" si="4"/>
        <v>1</v>
      </c>
      <c r="F70" s="3">
        <f t="shared" si="5"/>
        <v>0</v>
      </c>
      <c r="G70" s="3">
        <f t="shared" si="6"/>
        <v>0</v>
      </c>
      <c r="H70" s="3">
        <f t="shared" si="7"/>
        <v>1</v>
      </c>
      <c r="I70" s="30">
        <f t="shared" si="8"/>
        <v>3</v>
      </c>
      <c r="J70" s="2">
        <f t="shared" si="9"/>
        <v>1</v>
      </c>
      <c r="K70" s="77">
        <f t="shared" si="10"/>
        <v>2</v>
      </c>
      <c r="L70" s="96">
        <f t="shared" si="11"/>
        <v>1</v>
      </c>
      <c r="M70" s="96">
        <f t="shared" si="12"/>
        <v>0</v>
      </c>
      <c r="N70" s="149">
        <f t="shared" si="13"/>
        <v>0</v>
      </c>
      <c r="O70" s="96"/>
      <c r="P70" s="144">
        <f t="shared" si="14"/>
        <v>1</v>
      </c>
      <c r="AA70" s="87" t="s">
        <v>235</v>
      </c>
      <c r="AB70" s="87">
        <v>59</v>
      </c>
      <c r="AE70" s="87">
        <v>197</v>
      </c>
    </row>
    <row r="71" spans="1:31" x14ac:dyDescent="0.25">
      <c r="A71" s="62" t="s">
        <v>14</v>
      </c>
      <c r="B71" s="62" t="s">
        <v>294</v>
      </c>
      <c r="C71" s="30">
        <f t="shared" si="15"/>
        <v>0</v>
      </c>
      <c r="D71" s="10">
        <f t="shared" ref="D71:D122" si="16">SUMIFS(AE:AE,AD:AD,B71)</f>
        <v>0</v>
      </c>
      <c r="E71" s="64">
        <f t="shared" ref="E71:E122" si="17">IF(L71&gt;N71,ROUND((D71*0.6*$G$125),0)+P71,ROUND((D71*0.6*$G$125),0)+P71)</f>
        <v>0</v>
      </c>
      <c r="F71" s="3">
        <f t="shared" ref="F71:F122" si="18">ROUND((D71*0.35*$G$125),0)</f>
        <v>0</v>
      </c>
      <c r="G71" s="3">
        <f t="shared" ref="G71:G122" si="19">ROUND((D71*0.05*$G$125),0)</f>
        <v>0</v>
      </c>
      <c r="H71" s="3">
        <f t="shared" ref="H71:H122" si="20">SUM(E71:G71)</f>
        <v>0</v>
      </c>
      <c r="I71" s="30">
        <f t="shared" ref="I71:I97" si="21">SUMIFS(AB:AB,AA:AA,B71)</f>
        <v>0</v>
      </c>
      <c r="J71" s="2">
        <f t="shared" ref="J71:J122" si="22">ROUNDUP((I71*$H$125),0)</f>
        <v>0</v>
      </c>
      <c r="K71" s="77">
        <f t="shared" ref="K71:K122" si="23">J71+H71</f>
        <v>0</v>
      </c>
      <c r="L71" s="96">
        <f t="shared" ref="L71:L122" si="24">ROUNDUP((D71*$G$125),0)</f>
        <v>0</v>
      </c>
      <c r="M71" s="96">
        <f t="shared" ref="M71:M122" si="25">ROUND((D71*0.6*$G$125),0)</f>
        <v>0</v>
      </c>
      <c r="N71" s="149">
        <f t="shared" ref="N71:N122" si="26">M71+F71+G71</f>
        <v>0</v>
      </c>
      <c r="O71" s="96"/>
      <c r="P71" s="144">
        <f t="shared" ref="P71:P122" si="27">L71-N71</f>
        <v>0</v>
      </c>
      <c r="AB71" s="87">
        <v>418</v>
      </c>
      <c r="AD71" s="87" t="s">
        <v>236</v>
      </c>
      <c r="AE71" s="87">
        <v>8</v>
      </c>
    </row>
    <row r="72" spans="1:31" x14ac:dyDescent="0.25">
      <c r="A72" s="62" t="s">
        <v>14</v>
      </c>
      <c r="B72" s="62" t="s">
        <v>240</v>
      </c>
      <c r="C72" s="30">
        <f t="shared" si="15"/>
        <v>629</v>
      </c>
      <c r="D72" s="10">
        <f t="shared" si="16"/>
        <v>404</v>
      </c>
      <c r="E72" s="64">
        <f t="shared" si="17"/>
        <v>37</v>
      </c>
      <c r="F72" s="3">
        <f t="shared" si="18"/>
        <v>21</v>
      </c>
      <c r="G72" s="3">
        <f t="shared" si="19"/>
        <v>3</v>
      </c>
      <c r="H72" s="3">
        <f t="shared" si="20"/>
        <v>61</v>
      </c>
      <c r="I72" s="30">
        <f t="shared" si="21"/>
        <v>225</v>
      </c>
      <c r="J72" s="2">
        <f t="shared" si="22"/>
        <v>3</v>
      </c>
      <c r="K72" s="77">
        <f t="shared" si="23"/>
        <v>64</v>
      </c>
      <c r="L72" s="96">
        <f t="shared" si="24"/>
        <v>61</v>
      </c>
      <c r="M72" s="96">
        <f t="shared" si="25"/>
        <v>36</v>
      </c>
      <c r="N72" s="149">
        <f t="shared" si="26"/>
        <v>60</v>
      </c>
      <c r="O72" s="96"/>
      <c r="P72" s="144">
        <f t="shared" si="27"/>
        <v>1</v>
      </c>
      <c r="AA72" s="87" t="s">
        <v>236</v>
      </c>
      <c r="AB72" s="87">
        <v>37</v>
      </c>
      <c r="AD72" s="87" t="s">
        <v>237</v>
      </c>
      <c r="AE72" s="87">
        <v>49</v>
      </c>
    </row>
    <row r="73" spans="1:31" x14ac:dyDescent="0.25">
      <c r="A73" s="62" t="s">
        <v>14</v>
      </c>
      <c r="B73" s="62" t="s">
        <v>241</v>
      </c>
      <c r="C73" s="30">
        <f t="shared" si="15"/>
        <v>486</v>
      </c>
      <c r="D73" s="10">
        <f t="shared" si="16"/>
        <v>270</v>
      </c>
      <c r="E73" s="64">
        <f t="shared" si="17"/>
        <v>25</v>
      </c>
      <c r="F73" s="3">
        <f t="shared" si="18"/>
        <v>14</v>
      </c>
      <c r="G73" s="3">
        <f t="shared" si="19"/>
        <v>2</v>
      </c>
      <c r="H73" s="3">
        <f t="shared" si="20"/>
        <v>41</v>
      </c>
      <c r="I73" s="30">
        <f t="shared" si="21"/>
        <v>216</v>
      </c>
      <c r="J73" s="2">
        <f t="shared" si="22"/>
        <v>3</v>
      </c>
      <c r="K73" s="77">
        <f t="shared" si="23"/>
        <v>44</v>
      </c>
      <c r="L73" s="96">
        <f t="shared" si="24"/>
        <v>41</v>
      </c>
      <c r="M73" s="96">
        <f t="shared" si="25"/>
        <v>24</v>
      </c>
      <c r="N73" s="149">
        <f t="shared" si="26"/>
        <v>40</v>
      </c>
      <c r="O73" s="96"/>
      <c r="P73" s="144">
        <f t="shared" si="27"/>
        <v>1</v>
      </c>
      <c r="AA73" s="87" t="s">
        <v>237</v>
      </c>
      <c r="AB73" s="87">
        <v>95</v>
      </c>
      <c r="AD73" s="87" t="s">
        <v>238</v>
      </c>
      <c r="AE73" s="87">
        <v>61</v>
      </c>
    </row>
    <row r="74" spans="1:31" x14ac:dyDescent="0.25">
      <c r="A74" s="62" t="s">
        <v>14</v>
      </c>
      <c r="B74" s="62" t="s">
        <v>242</v>
      </c>
      <c r="C74" s="30">
        <f t="shared" si="15"/>
        <v>406</v>
      </c>
      <c r="D74" s="10">
        <f t="shared" si="16"/>
        <v>293</v>
      </c>
      <c r="E74" s="64">
        <f t="shared" si="17"/>
        <v>27</v>
      </c>
      <c r="F74" s="3">
        <f t="shared" si="18"/>
        <v>15</v>
      </c>
      <c r="G74" s="3">
        <f t="shared" si="19"/>
        <v>2</v>
      </c>
      <c r="H74" s="3">
        <f t="shared" si="20"/>
        <v>44</v>
      </c>
      <c r="I74" s="30">
        <f t="shared" si="21"/>
        <v>113</v>
      </c>
      <c r="J74" s="2">
        <f t="shared" si="22"/>
        <v>2</v>
      </c>
      <c r="K74" s="77">
        <f t="shared" si="23"/>
        <v>46</v>
      </c>
      <c r="L74" s="96">
        <f t="shared" si="24"/>
        <v>44</v>
      </c>
      <c r="M74" s="96">
        <f t="shared" si="25"/>
        <v>26</v>
      </c>
      <c r="N74" s="149">
        <f t="shared" si="26"/>
        <v>43</v>
      </c>
      <c r="O74" s="96"/>
      <c r="P74" s="144">
        <f t="shared" si="27"/>
        <v>1</v>
      </c>
      <c r="AA74" s="87" t="s">
        <v>238</v>
      </c>
      <c r="AB74" s="87">
        <v>215</v>
      </c>
      <c r="AD74" s="87" t="s">
        <v>239</v>
      </c>
      <c r="AE74" s="87">
        <v>8</v>
      </c>
    </row>
    <row r="75" spans="1:31" x14ac:dyDescent="0.25">
      <c r="A75" s="62" t="s">
        <v>14</v>
      </c>
      <c r="B75" s="62" t="s">
        <v>243</v>
      </c>
      <c r="C75" s="30">
        <f t="shared" si="15"/>
        <v>65</v>
      </c>
      <c r="D75" s="10">
        <f t="shared" si="16"/>
        <v>35</v>
      </c>
      <c r="E75" s="64">
        <f t="shared" si="17"/>
        <v>4</v>
      </c>
      <c r="F75" s="3">
        <f t="shared" si="18"/>
        <v>2</v>
      </c>
      <c r="G75" s="3">
        <f t="shared" si="19"/>
        <v>0</v>
      </c>
      <c r="H75" s="3">
        <f t="shared" si="20"/>
        <v>6</v>
      </c>
      <c r="I75" s="30">
        <f t="shared" si="21"/>
        <v>30</v>
      </c>
      <c r="J75" s="2">
        <f t="shared" si="22"/>
        <v>1</v>
      </c>
      <c r="K75" s="77">
        <f t="shared" si="23"/>
        <v>7</v>
      </c>
      <c r="L75" s="96">
        <f t="shared" si="24"/>
        <v>6</v>
      </c>
      <c r="M75" s="96">
        <f t="shared" si="25"/>
        <v>3</v>
      </c>
      <c r="N75" s="149">
        <f t="shared" si="26"/>
        <v>5</v>
      </c>
      <c r="O75" s="96"/>
      <c r="P75" s="144">
        <f t="shared" si="27"/>
        <v>1</v>
      </c>
      <c r="AA75" s="87" t="s">
        <v>239</v>
      </c>
      <c r="AB75" s="87">
        <v>43</v>
      </c>
      <c r="AE75" s="87">
        <v>126</v>
      </c>
    </row>
    <row r="76" spans="1:31" x14ac:dyDescent="0.25">
      <c r="A76" s="62" t="s">
        <v>14</v>
      </c>
      <c r="B76" s="62" t="s">
        <v>244</v>
      </c>
      <c r="C76" s="30">
        <f t="shared" si="15"/>
        <v>132</v>
      </c>
      <c r="D76" s="10">
        <f t="shared" si="16"/>
        <v>49</v>
      </c>
      <c r="E76" s="64">
        <f t="shared" si="17"/>
        <v>5</v>
      </c>
      <c r="F76" s="3">
        <f t="shared" si="18"/>
        <v>3</v>
      </c>
      <c r="G76" s="3">
        <f t="shared" si="19"/>
        <v>0</v>
      </c>
      <c r="H76" s="3">
        <f t="shared" si="20"/>
        <v>8</v>
      </c>
      <c r="I76" s="30">
        <f t="shared" si="21"/>
        <v>83</v>
      </c>
      <c r="J76" s="2">
        <f t="shared" si="22"/>
        <v>1</v>
      </c>
      <c r="K76" s="77">
        <f t="shared" si="23"/>
        <v>9</v>
      </c>
      <c r="L76" s="96">
        <f t="shared" si="24"/>
        <v>8</v>
      </c>
      <c r="M76" s="96">
        <f t="shared" si="25"/>
        <v>4</v>
      </c>
      <c r="N76" s="149">
        <f t="shared" si="26"/>
        <v>7</v>
      </c>
      <c r="O76" s="96"/>
      <c r="P76" s="144">
        <f t="shared" si="27"/>
        <v>1</v>
      </c>
      <c r="AB76" s="87">
        <v>390</v>
      </c>
      <c r="AD76" s="87" t="s">
        <v>293</v>
      </c>
      <c r="AE76" s="87">
        <v>1</v>
      </c>
    </row>
    <row r="77" spans="1:31" x14ac:dyDescent="0.25">
      <c r="A77" s="62" t="s">
        <v>14</v>
      </c>
      <c r="B77" s="62" t="s">
        <v>245</v>
      </c>
      <c r="C77" s="30">
        <f t="shared" si="15"/>
        <v>109</v>
      </c>
      <c r="D77" s="10">
        <f t="shared" si="16"/>
        <v>81</v>
      </c>
      <c r="E77" s="64">
        <f t="shared" si="17"/>
        <v>8</v>
      </c>
      <c r="F77" s="3">
        <f t="shared" si="18"/>
        <v>4</v>
      </c>
      <c r="G77" s="3">
        <f t="shared" si="19"/>
        <v>1</v>
      </c>
      <c r="H77" s="3">
        <f t="shared" si="20"/>
        <v>13</v>
      </c>
      <c r="I77" s="30">
        <f t="shared" si="21"/>
        <v>28</v>
      </c>
      <c r="J77" s="2">
        <f t="shared" si="22"/>
        <v>1</v>
      </c>
      <c r="K77" s="77">
        <f t="shared" si="23"/>
        <v>14</v>
      </c>
      <c r="L77" s="96">
        <f t="shared" si="24"/>
        <v>13</v>
      </c>
      <c r="M77" s="96">
        <f t="shared" si="25"/>
        <v>7</v>
      </c>
      <c r="N77" s="149">
        <f t="shared" si="26"/>
        <v>12</v>
      </c>
      <c r="O77" s="96"/>
      <c r="P77" s="144">
        <f t="shared" si="27"/>
        <v>1</v>
      </c>
      <c r="AA77" s="87" t="s">
        <v>293</v>
      </c>
      <c r="AB77" s="87">
        <v>3</v>
      </c>
      <c r="AD77" s="87" t="s">
        <v>240</v>
      </c>
      <c r="AE77" s="87">
        <v>404</v>
      </c>
    </row>
    <row r="78" spans="1:31" x14ac:dyDescent="0.25">
      <c r="A78" s="62" t="s">
        <v>14</v>
      </c>
      <c r="B78" s="62" t="s">
        <v>246</v>
      </c>
      <c r="C78" s="30">
        <f t="shared" si="15"/>
        <v>54</v>
      </c>
      <c r="D78" s="10">
        <f t="shared" si="16"/>
        <v>12</v>
      </c>
      <c r="E78" s="64">
        <f t="shared" si="17"/>
        <v>1</v>
      </c>
      <c r="F78" s="3">
        <f t="shared" si="18"/>
        <v>1</v>
      </c>
      <c r="G78" s="3">
        <f t="shared" si="19"/>
        <v>0</v>
      </c>
      <c r="H78" s="3">
        <f t="shared" si="20"/>
        <v>2</v>
      </c>
      <c r="I78" s="30">
        <f t="shared" si="21"/>
        <v>42</v>
      </c>
      <c r="J78" s="2">
        <f t="shared" si="22"/>
        <v>1</v>
      </c>
      <c r="K78" s="77">
        <f t="shared" si="23"/>
        <v>3</v>
      </c>
      <c r="L78" s="96">
        <f t="shared" si="24"/>
        <v>2</v>
      </c>
      <c r="M78" s="96">
        <f t="shared" si="25"/>
        <v>1</v>
      </c>
      <c r="N78" s="149">
        <f t="shared" si="26"/>
        <v>2</v>
      </c>
      <c r="O78" s="96"/>
      <c r="P78" s="144">
        <f t="shared" si="27"/>
        <v>0</v>
      </c>
      <c r="AA78" s="87" t="s">
        <v>240</v>
      </c>
      <c r="AB78" s="87">
        <v>225</v>
      </c>
      <c r="AD78" s="87" t="s">
        <v>241</v>
      </c>
      <c r="AE78" s="87">
        <v>270</v>
      </c>
    </row>
    <row r="79" spans="1:31" x14ac:dyDescent="0.25">
      <c r="A79" s="62" t="s">
        <v>14</v>
      </c>
      <c r="B79" s="62" t="s">
        <v>247</v>
      </c>
      <c r="C79" s="30">
        <f t="shared" si="15"/>
        <v>1947</v>
      </c>
      <c r="D79" s="10">
        <f t="shared" si="16"/>
        <v>1401</v>
      </c>
      <c r="E79" s="64">
        <f t="shared" si="17"/>
        <v>126</v>
      </c>
      <c r="F79" s="3">
        <f t="shared" si="18"/>
        <v>74</v>
      </c>
      <c r="G79" s="3">
        <f t="shared" si="19"/>
        <v>11</v>
      </c>
      <c r="H79" s="3">
        <f t="shared" si="20"/>
        <v>211</v>
      </c>
      <c r="I79" s="30">
        <f t="shared" si="21"/>
        <v>546</v>
      </c>
      <c r="J79" s="2">
        <f t="shared" si="22"/>
        <v>6</v>
      </c>
      <c r="K79" s="77">
        <f t="shared" si="23"/>
        <v>217</v>
      </c>
      <c r="L79" s="96">
        <f t="shared" si="24"/>
        <v>211</v>
      </c>
      <c r="M79" s="96">
        <f t="shared" si="25"/>
        <v>126</v>
      </c>
      <c r="N79" s="149">
        <f t="shared" si="26"/>
        <v>211</v>
      </c>
      <c r="O79" s="96"/>
      <c r="P79" s="144">
        <f t="shared" si="27"/>
        <v>0</v>
      </c>
      <c r="AA79" s="87" t="s">
        <v>241</v>
      </c>
      <c r="AB79" s="87">
        <v>216</v>
      </c>
      <c r="AD79" s="87" t="s">
        <v>242</v>
      </c>
      <c r="AE79" s="87">
        <v>293</v>
      </c>
    </row>
    <row r="80" spans="1:31" x14ac:dyDescent="0.25">
      <c r="A80" s="62" t="s">
        <v>14</v>
      </c>
      <c r="B80" s="62" t="s">
        <v>248</v>
      </c>
      <c r="C80" s="30">
        <f t="shared" si="15"/>
        <v>207</v>
      </c>
      <c r="D80" s="10">
        <f t="shared" si="16"/>
        <v>138</v>
      </c>
      <c r="E80" s="64">
        <f t="shared" si="17"/>
        <v>13</v>
      </c>
      <c r="F80" s="3">
        <f t="shared" si="18"/>
        <v>7</v>
      </c>
      <c r="G80" s="3">
        <f t="shared" si="19"/>
        <v>1</v>
      </c>
      <c r="H80" s="3">
        <f t="shared" si="20"/>
        <v>21</v>
      </c>
      <c r="I80" s="30">
        <f t="shared" si="21"/>
        <v>69</v>
      </c>
      <c r="J80" s="2">
        <f t="shared" si="22"/>
        <v>1</v>
      </c>
      <c r="K80" s="77">
        <f t="shared" si="23"/>
        <v>22</v>
      </c>
      <c r="L80" s="96">
        <f t="shared" si="24"/>
        <v>21</v>
      </c>
      <c r="M80" s="96">
        <f t="shared" si="25"/>
        <v>12</v>
      </c>
      <c r="N80" s="149">
        <f t="shared" si="26"/>
        <v>20</v>
      </c>
      <c r="O80" s="96"/>
      <c r="P80" s="144">
        <f t="shared" si="27"/>
        <v>1</v>
      </c>
      <c r="AA80" s="87" t="s">
        <v>242</v>
      </c>
      <c r="AB80" s="87">
        <v>113</v>
      </c>
      <c r="AD80" s="87" t="s">
        <v>243</v>
      </c>
      <c r="AE80" s="87">
        <v>35</v>
      </c>
    </row>
    <row r="81" spans="1:31" x14ac:dyDescent="0.25">
      <c r="A81" s="62" t="s">
        <v>14</v>
      </c>
      <c r="B81" s="62" t="s">
        <v>249</v>
      </c>
      <c r="C81" s="30">
        <f t="shared" si="15"/>
        <v>249</v>
      </c>
      <c r="D81" s="10">
        <f t="shared" si="16"/>
        <v>130</v>
      </c>
      <c r="E81" s="64">
        <f t="shared" si="17"/>
        <v>12</v>
      </c>
      <c r="F81" s="3">
        <f t="shared" si="18"/>
        <v>7</v>
      </c>
      <c r="G81" s="3">
        <f t="shared" si="19"/>
        <v>1</v>
      </c>
      <c r="H81" s="3">
        <f t="shared" si="20"/>
        <v>20</v>
      </c>
      <c r="I81" s="30">
        <f t="shared" si="21"/>
        <v>119</v>
      </c>
      <c r="J81" s="2">
        <f t="shared" si="22"/>
        <v>2</v>
      </c>
      <c r="K81" s="77">
        <f t="shared" si="23"/>
        <v>22</v>
      </c>
      <c r="L81" s="96">
        <f t="shared" si="24"/>
        <v>20</v>
      </c>
      <c r="M81" s="96">
        <f t="shared" si="25"/>
        <v>12</v>
      </c>
      <c r="N81" s="149">
        <f t="shared" si="26"/>
        <v>20</v>
      </c>
      <c r="O81" s="96"/>
      <c r="P81" s="144">
        <f t="shared" si="27"/>
        <v>0</v>
      </c>
      <c r="AA81" s="87" t="s">
        <v>243</v>
      </c>
      <c r="AB81" s="87">
        <v>30</v>
      </c>
      <c r="AD81" s="87" t="s">
        <v>244</v>
      </c>
      <c r="AE81" s="87">
        <v>49</v>
      </c>
    </row>
    <row r="82" spans="1:31" x14ac:dyDescent="0.25">
      <c r="A82" s="62" t="s">
        <v>14</v>
      </c>
      <c r="B82" s="62" t="s">
        <v>250</v>
      </c>
      <c r="C82" s="30">
        <f t="shared" si="15"/>
        <v>213</v>
      </c>
      <c r="D82" s="10">
        <f t="shared" si="16"/>
        <v>104</v>
      </c>
      <c r="E82" s="64">
        <f t="shared" si="17"/>
        <v>10</v>
      </c>
      <c r="F82" s="3">
        <f t="shared" si="18"/>
        <v>5</v>
      </c>
      <c r="G82" s="3">
        <f t="shared" si="19"/>
        <v>1</v>
      </c>
      <c r="H82" s="3">
        <f t="shared" si="20"/>
        <v>16</v>
      </c>
      <c r="I82" s="30">
        <f t="shared" si="21"/>
        <v>109</v>
      </c>
      <c r="J82" s="2">
        <f t="shared" si="22"/>
        <v>2</v>
      </c>
      <c r="K82" s="77">
        <f t="shared" si="23"/>
        <v>18</v>
      </c>
      <c r="L82" s="96">
        <f t="shared" si="24"/>
        <v>16</v>
      </c>
      <c r="M82" s="96">
        <f t="shared" si="25"/>
        <v>9</v>
      </c>
      <c r="N82" s="149">
        <f t="shared" si="26"/>
        <v>15</v>
      </c>
      <c r="O82" s="96"/>
      <c r="P82" s="144">
        <f t="shared" si="27"/>
        <v>1</v>
      </c>
      <c r="AA82" s="87" t="s">
        <v>244</v>
      </c>
      <c r="AB82" s="87">
        <v>83</v>
      </c>
      <c r="AD82" s="87" t="s">
        <v>245</v>
      </c>
      <c r="AE82" s="87">
        <v>81</v>
      </c>
    </row>
    <row r="83" spans="1:31" x14ac:dyDescent="0.25">
      <c r="A83" s="62" t="s">
        <v>15</v>
      </c>
      <c r="B83" s="62" t="s">
        <v>251</v>
      </c>
      <c r="C83" s="30">
        <f t="shared" si="15"/>
        <v>48</v>
      </c>
      <c r="D83" s="10">
        <f t="shared" si="16"/>
        <v>20</v>
      </c>
      <c r="E83" s="64">
        <f t="shared" si="17"/>
        <v>2</v>
      </c>
      <c r="F83" s="3">
        <f t="shared" si="18"/>
        <v>1</v>
      </c>
      <c r="G83" s="3">
        <f t="shared" si="19"/>
        <v>0</v>
      </c>
      <c r="H83" s="3">
        <f t="shared" si="20"/>
        <v>3</v>
      </c>
      <c r="I83" s="30">
        <f t="shared" si="21"/>
        <v>28</v>
      </c>
      <c r="J83" s="2">
        <f t="shared" si="22"/>
        <v>1</v>
      </c>
      <c r="K83" s="77">
        <f t="shared" si="23"/>
        <v>4</v>
      </c>
      <c r="L83" s="96">
        <f t="shared" si="24"/>
        <v>3</v>
      </c>
      <c r="M83" s="96">
        <f t="shared" si="25"/>
        <v>2</v>
      </c>
      <c r="N83" s="149">
        <f t="shared" si="26"/>
        <v>3</v>
      </c>
      <c r="O83" s="96"/>
      <c r="P83" s="144">
        <f t="shared" si="27"/>
        <v>0</v>
      </c>
      <c r="AA83" s="87" t="s">
        <v>245</v>
      </c>
      <c r="AB83" s="87">
        <v>28</v>
      </c>
      <c r="AD83" s="87" t="s">
        <v>246</v>
      </c>
      <c r="AE83" s="87">
        <v>12</v>
      </c>
    </row>
    <row r="84" spans="1:31" x14ac:dyDescent="0.25">
      <c r="A84" s="62" t="s">
        <v>15</v>
      </c>
      <c r="B84" s="62" t="s">
        <v>252</v>
      </c>
      <c r="C84" s="30">
        <f t="shared" si="15"/>
        <v>358</v>
      </c>
      <c r="D84" s="10">
        <f t="shared" si="16"/>
        <v>224</v>
      </c>
      <c r="E84" s="64">
        <f t="shared" si="17"/>
        <v>20</v>
      </c>
      <c r="F84" s="3">
        <f t="shared" si="18"/>
        <v>12</v>
      </c>
      <c r="G84" s="3">
        <f t="shared" si="19"/>
        <v>2</v>
      </c>
      <c r="H84" s="3">
        <f t="shared" si="20"/>
        <v>34</v>
      </c>
      <c r="I84" s="30">
        <f t="shared" si="21"/>
        <v>134</v>
      </c>
      <c r="J84" s="2">
        <f t="shared" si="22"/>
        <v>2</v>
      </c>
      <c r="K84" s="77">
        <f t="shared" si="23"/>
        <v>36</v>
      </c>
      <c r="L84" s="96">
        <f t="shared" si="24"/>
        <v>34</v>
      </c>
      <c r="M84" s="96">
        <f t="shared" si="25"/>
        <v>20</v>
      </c>
      <c r="N84" s="149">
        <f t="shared" si="26"/>
        <v>34</v>
      </c>
      <c r="O84" s="96"/>
      <c r="P84" s="144">
        <f t="shared" si="27"/>
        <v>0</v>
      </c>
      <c r="AA84" s="87" t="s">
        <v>246</v>
      </c>
      <c r="AB84" s="87">
        <v>42</v>
      </c>
      <c r="AD84" s="87" t="s">
        <v>247</v>
      </c>
      <c r="AE84" s="87">
        <v>1401</v>
      </c>
    </row>
    <row r="85" spans="1:31" x14ac:dyDescent="0.25">
      <c r="A85" s="62" t="s">
        <v>15</v>
      </c>
      <c r="B85" s="62" t="s">
        <v>253</v>
      </c>
      <c r="C85" s="30">
        <f t="shared" si="15"/>
        <v>17</v>
      </c>
      <c r="D85" s="10">
        <f t="shared" si="16"/>
        <v>8</v>
      </c>
      <c r="E85" s="64">
        <f t="shared" si="17"/>
        <v>2</v>
      </c>
      <c r="F85" s="3">
        <f t="shared" si="18"/>
        <v>0</v>
      </c>
      <c r="G85" s="3">
        <f t="shared" si="19"/>
        <v>0</v>
      </c>
      <c r="H85" s="3">
        <f t="shared" si="20"/>
        <v>2</v>
      </c>
      <c r="I85" s="30">
        <f t="shared" si="21"/>
        <v>9</v>
      </c>
      <c r="J85" s="2">
        <f t="shared" si="22"/>
        <v>1</v>
      </c>
      <c r="K85" s="77">
        <f t="shared" si="23"/>
        <v>3</v>
      </c>
      <c r="L85" s="96">
        <f t="shared" si="24"/>
        <v>2</v>
      </c>
      <c r="M85" s="96">
        <f t="shared" si="25"/>
        <v>1</v>
      </c>
      <c r="N85" s="149">
        <f t="shared" si="26"/>
        <v>1</v>
      </c>
      <c r="O85" s="96"/>
      <c r="P85" s="144">
        <f t="shared" si="27"/>
        <v>1</v>
      </c>
      <c r="AA85" s="87" t="s">
        <v>247</v>
      </c>
      <c r="AB85" s="87">
        <v>546</v>
      </c>
      <c r="AD85" s="87" t="s">
        <v>248</v>
      </c>
      <c r="AE85" s="87">
        <v>138</v>
      </c>
    </row>
    <row r="86" spans="1:31" x14ac:dyDescent="0.25">
      <c r="A86" s="62" t="s">
        <v>15</v>
      </c>
      <c r="B86" s="62" t="s">
        <v>254</v>
      </c>
      <c r="C86" s="30">
        <f t="shared" si="15"/>
        <v>562</v>
      </c>
      <c r="D86" s="10">
        <f t="shared" si="16"/>
        <v>339</v>
      </c>
      <c r="E86" s="64">
        <f t="shared" si="17"/>
        <v>30</v>
      </c>
      <c r="F86" s="3">
        <f t="shared" si="18"/>
        <v>18</v>
      </c>
      <c r="G86" s="3">
        <f t="shared" si="19"/>
        <v>3</v>
      </c>
      <c r="H86" s="3">
        <f t="shared" si="20"/>
        <v>51</v>
      </c>
      <c r="I86" s="30">
        <f t="shared" si="21"/>
        <v>223</v>
      </c>
      <c r="J86" s="2">
        <f t="shared" si="22"/>
        <v>3</v>
      </c>
      <c r="K86" s="77">
        <f t="shared" si="23"/>
        <v>54</v>
      </c>
      <c r="L86" s="96">
        <f t="shared" si="24"/>
        <v>51</v>
      </c>
      <c r="M86" s="96">
        <f t="shared" si="25"/>
        <v>31</v>
      </c>
      <c r="N86" s="149">
        <f t="shared" si="26"/>
        <v>52</v>
      </c>
      <c r="O86" s="96"/>
      <c r="P86" s="144">
        <f t="shared" si="27"/>
        <v>-1</v>
      </c>
      <c r="AA86" s="87" t="s">
        <v>248</v>
      </c>
      <c r="AB86" s="87">
        <v>69</v>
      </c>
      <c r="AD86" s="87" t="s">
        <v>249</v>
      </c>
      <c r="AE86" s="87">
        <v>130</v>
      </c>
    </row>
    <row r="87" spans="1:31" x14ac:dyDescent="0.25">
      <c r="A87" s="62" t="s">
        <v>15</v>
      </c>
      <c r="B87" s="62" t="s">
        <v>255</v>
      </c>
      <c r="C87" s="30">
        <f t="shared" si="15"/>
        <v>347</v>
      </c>
      <c r="D87" s="10">
        <f t="shared" si="16"/>
        <v>138</v>
      </c>
      <c r="E87" s="64">
        <f t="shared" si="17"/>
        <v>13</v>
      </c>
      <c r="F87" s="3">
        <f t="shared" si="18"/>
        <v>7</v>
      </c>
      <c r="G87" s="3">
        <f t="shared" si="19"/>
        <v>1</v>
      </c>
      <c r="H87" s="3">
        <f t="shared" si="20"/>
        <v>21</v>
      </c>
      <c r="I87" s="30">
        <f t="shared" si="21"/>
        <v>209</v>
      </c>
      <c r="J87" s="2">
        <f t="shared" si="22"/>
        <v>3</v>
      </c>
      <c r="K87" s="77">
        <f t="shared" si="23"/>
        <v>24</v>
      </c>
      <c r="L87" s="96">
        <f t="shared" si="24"/>
        <v>21</v>
      </c>
      <c r="M87" s="96">
        <f t="shared" si="25"/>
        <v>12</v>
      </c>
      <c r="N87" s="149">
        <f t="shared" si="26"/>
        <v>20</v>
      </c>
      <c r="O87" s="96"/>
      <c r="P87" s="144">
        <f t="shared" si="27"/>
        <v>1</v>
      </c>
      <c r="AA87" s="87" t="s">
        <v>249</v>
      </c>
      <c r="AB87" s="87">
        <v>119</v>
      </c>
      <c r="AD87" s="87" t="s">
        <v>250</v>
      </c>
      <c r="AE87" s="87">
        <v>104</v>
      </c>
    </row>
    <row r="88" spans="1:31" x14ac:dyDescent="0.25">
      <c r="A88" s="62" t="s">
        <v>15</v>
      </c>
      <c r="B88" s="62" t="s">
        <v>256</v>
      </c>
      <c r="C88" s="30">
        <f t="shared" si="15"/>
        <v>96</v>
      </c>
      <c r="D88" s="10">
        <f t="shared" si="16"/>
        <v>25</v>
      </c>
      <c r="E88" s="64">
        <f t="shared" si="17"/>
        <v>3</v>
      </c>
      <c r="F88" s="3">
        <f t="shared" si="18"/>
        <v>1</v>
      </c>
      <c r="G88" s="3">
        <f t="shared" si="19"/>
        <v>0</v>
      </c>
      <c r="H88" s="3">
        <f t="shared" si="20"/>
        <v>4</v>
      </c>
      <c r="I88" s="30">
        <f t="shared" si="21"/>
        <v>71</v>
      </c>
      <c r="J88" s="2">
        <f t="shared" si="22"/>
        <v>1</v>
      </c>
      <c r="K88" s="77">
        <f t="shared" si="23"/>
        <v>5</v>
      </c>
      <c r="L88" s="96">
        <f t="shared" si="24"/>
        <v>4</v>
      </c>
      <c r="M88" s="96">
        <f t="shared" si="25"/>
        <v>2</v>
      </c>
      <c r="N88" s="149">
        <f t="shared" si="26"/>
        <v>3</v>
      </c>
      <c r="O88" s="96"/>
      <c r="P88" s="144">
        <f t="shared" si="27"/>
        <v>1</v>
      </c>
      <c r="AA88" s="87" t="s">
        <v>250</v>
      </c>
      <c r="AB88" s="87">
        <v>109</v>
      </c>
      <c r="AE88" s="87">
        <v>2918</v>
      </c>
    </row>
    <row r="89" spans="1:31" x14ac:dyDescent="0.25">
      <c r="A89" s="62" t="s">
        <v>16</v>
      </c>
      <c r="B89" s="62" t="s">
        <v>257</v>
      </c>
      <c r="C89" s="30">
        <f t="shared" si="15"/>
        <v>659</v>
      </c>
      <c r="D89" s="10">
        <f t="shared" si="16"/>
        <v>182</v>
      </c>
      <c r="E89" s="64">
        <f t="shared" si="17"/>
        <v>17</v>
      </c>
      <c r="F89" s="3">
        <f t="shared" si="18"/>
        <v>10</v>
      </c>
      <c r="G89" s="3">
        <f t="shared" si="19"/>
        <v>1</v>
      </c>
      <c r="H89" s="3">
        <f t="shared" si="20"/>
        <v>28</v>
      </c>
      <c r="I89" s="30">
        <f t="shared" si="21"/>
        <v>477</v>
      </c>
      <c r="J89" s="2">
        <f t="shared" si="22"/>
        <v>5</v>
      </c>
      <c r="K89" s="77">
        <f t="shared" si="23"/>
        <v>33</v>
      </c>
      <c r="L89" s="96">
        <f t="shared" si="24"/>
        <v>28</v>
      </c>
      <c r="M89" s="96">
        <f t="shared" si="25"/>
        <v>16</v>
      </c>
      <c r="N89" s="149">
        <f t="shared" si="26"/>
        <v>27</v>
      </c>
      <c r="O89" s="96"/>
      <c r="P89" s="144">
        <f t="shared" si="27"/>
        <v>1</v>
      </c>
      <c r="AB89" s="87">
        <v>1583</v>
      </c>
      <c r="AD89" s="87" t="s">
        <v>251</v>
      </c>
      <c r="AE89" s="87">
        <v>20</v>
      </c>
    </row>
    <row r="90" spans="1:31" x14ac:dyDescent="0.25">
      <c r="A90" s="62" t="s">
        <v>16</v>
      </c>
      <c r="B90" s="62" t="s">
        <v>258</v>
      </c>
      <c r="C90" s="30">
        <f t="shared" si="15"/>
        <v>577</v>
      </c>
      <c r="D90" s="10">
        <f t="shared" si="16"/>
        <v>112</v>
      </c>
      <c r="E90" s="64">
        <f t="shared" si="17"/>
        <v>10</v>
      </c>
      <c r="F90" s="3">
        <f t="shared" si="18"/>
        <v>6</v>
      </c>
      <c r="G90" s="3">
        <f t="shared" si="19"/>
        <v>1</v>
      </c>
      <c r="H90" s="3">
        <f t="shared" si="20"/>
        <v>17</v>
      </c>
      <c r="I90" s="30">
        <f t="shared" si="21"/>
        <v>465</v>
      </c>
      <c r="J90" s="2">
        <f t="shared" si="22"/>
        <v>5</v>
      </c>
      <c r="K90" s="77">
        <f t="shared" si="23"/>
        <v>22</v>
      </c>
      <c r="L90" s="96">
        <f t="shared" si="24"/>
        <v>17</v>
      </c>
      <c r="M90" s="96">
        <f t="shared" si="25"/>
        <v>10</v>
      </c>
      <c r="N90" s="149">
        <f t="shared" si="26"/>
        <v>17</v>
      </c>
      <c r="O90" s="96"/>
      <c r="P90" s="144">
        <f t="shared" si="27"/>
        <v>0</v>
      </c>
      <c r="AA90" s="87" t="s">
        <v>251</v>
      </c>
      <c r="AB90" s="87">
        <v>28</v>
      </c>
      <c r="AD90" s="87" t="s">
        <v>252</v>
      </c>
      <c r="AE90" s="87">
        <v>224</v>
      </c>
    </row>
    <row r="91" spans="1:31" x14ac:dyDescent="0.25">
      <c r="A91" s="62" t="s">
        <v>16</v>
      </c>
      <c r="B91" s="62" t="s">
        <v>259</v>
      </c>
      <c r="C91" s="30">
        <f t="shared" si="15"/>
        <v>497</v>
      </c>
      <c r="D91" s="10">
        <f t="shared" si="16"/>
        <v>197</v>
      </c>
      <c r="E91" s="64">
        <f t="shared" si="17"/>
        <v>19</v>
      </c>
      <c r="F91" s="3">
        <f t="shared" si="18"/>
        <v>10</v>
      </c>
      <c r="G91" s="3">
        <f t="shared" si="19"/>
        <v>1</v>
      </c>
      <c r="H91" s="3">
        <f t="shared" si="20"/>
        <v>30</v>
      </c>
      <c r="I91" s="30">
        <f t="shared" si="21"/>
        <v>300</v>
      </c>
      <c r="J91" s="2">
        <f t="shared" si="22"/>
        <v>3</v>
      </c>
      <c r="K91" s="77">
        <f t="shared" si="23"/>
        <v>33</v>
      </c>
      <c r="L91" s="96">
        <f t="shared" si="24"/>
        <v>30</v>
      </c>
      <c r="M91" s="96">
        <f t="shared" si="25"/>
        <v>18</v>
      </c>
      <c r="N91" s="149">
        <f t="shared" si="26"/>
        <v>29</v>
      </c>
      <c r="O91" s="96"/>
      <c r="P91" s="144">
        <f t="shared" si="27"/>
        <v>1</v>
      </c>
      <c r="AA91" s="87" t="s">
        <v>252</v>
      </c>
      <c r="AB91" s="87">
        <v>134</v>
      </c>
      <c r="AD91" s="87" t="s">
        <v>253</v>
      </c>
      <c r="AE91" s="87">
        <v>8</v>
      </c>
    </row>
    <row r="92" spans="1:31" x14ac:dyDescent="0.25">
      <c r="A92" s="62" t="s">
        <v>16</v>
      </c>
      <c r="B92" s="62" t="s">
        <v>260</v>
      </c>
      <c r="C92" s="30">
        <f t="shared" si="15"/>
        <v>158</v>
      </c>
      <c r="D92" s="10">
        <f t="shared" si="16"/>
        <v>99</v>
      </c>
      <c r="E92" s="64">
        <f t="shared" si="17"/>
        <v>9</v>
      </c>
      <c r="F92" s="3">
        <f t="shared" si="18"/>
        <v>5</v>
      </c>
      <c r="G92" s="3">
        <f t="shared" si="19"/>
        <v>1</v>
      </c>
      <c r="H92" s="3">
        <f t="shared" si="20"/>
        <v>15</v>
      </c>
      <c r="I92" s="30">
        <f t="shared" si="21"/>
        <v>59</v>
      </c>
      <c r="J92" s="2">
        <f t="shared" si="22"/>
        <v>1</v>
      </c>
      <c r="K92" s="77">
        <f t="shared" si="23"/>
        <v>16</v>
      </c>
      <c r="L92" s="96">
        <f t="shared" si="24"/>
        <v>15</v>
      </c>
      <c r="M92" s="96">
        <f t="shared" si="25"/>
        <v>9</v>
      </c>
      <c r="N92" s="149">
        <f t="shared" si="26"/>
        <v>15</v>
      </c>
      <c r="O92" s="96"/>
      <c r="P92" s="144">
        <f t="shared" si="27"/>
        <v>0</v>
      </c>
      <c r="AA92" s="87" t="s">
        <v>253</v>
      </c>
      <c r="AB92" s="87">
        <v>9</v>
      </c>
      <c r="AD92" s="87" t="s">
        <v>254</v>
      </c>
      <c r="AE92" s="87">
        <v>339</v>
      </c>
    </row>
    <row r="93" spans="1:31" x14ac:dyDescent="0.25">
      <c r="A93" s="62" t="s">
        <v>16</v>
      </c>
      <c r="B93" s="62" t="s">
        <v>261</v>
      </c>
      <c r="C93" s="30">
        <f t="shared" si="15"/>
        <v>430</v>
      </c>
      <c r="D93" s="10">
        <f t="shared" si="16"/>
        <v>192</v>
      </c>
      <c r="E93" s="64">
        <f t="shared" si="17"/>
        <v>18</v>
      </c>
      <c r="F93" s="3">
        <f t="shared" si="18"/>
        <v>10</v>
      </c>
      <c r="G93" s="3">
        <f t="shared" si="19"/>
        <v>1</v>
      </c>
      <c r="H93" s="3">
        <f t="shared" si="20"/>
        <v>29</v>
      </c>
      <c r="I93" s="30">
        <f t="shared" si="21"/>
        <v>238</v>
      </c>
      <c r="J93" s="2">
        <f t="shared" si="22"/>
        <v>3</v>
      </c>
      <c r="K93" s="77">
        <f t="shared" si="23"/>
        <v>32</v>
      </c>
      <c r="L93" s="96">
        <f t="shared" si="24"/>
        <v>29</v>
      </c>
      <c r="M93" s="96">
        <f t="shared" si="25"/>
        <v>17</v>
      </c>
      <c r="N93" s="149">
        <f t="shared" si="26"/>
        <v>28</v>
      </c>
      <c r="O93" s="96"/>
      <c r="P93" s="144">
        <f t="shared" si="27"/>
        <v>1</v>
      </c>
      <c r="AA93" s="87" t="s">
        <v>254</v>
      </c>
      <c r="AB93" s="87">
        <v>223</v>
      </c>
      <c r="AD93" s="87" t="s">
        <v>255</v>
      </c>
      <c r="AE93" s="87">
        <v>138</v>
      </c>
    </row>
    <row r="94" spans="1:31" x14ac:dyDescent="0.25">
      <c r="A94" s="62" t="s">
        <v>16</v>
      </c>
      <c r="B94" s="62" t="s">
        <v>262</v>
      </c>
      <c r="C94" s="30">
        <f t="shared" si="15"/>
        <v>54</v>
      </c>
      <c r="D94" s="10">
        <f t="shared" si="16"/>
        <v>25</v>
      </c>
      <c r="E94" s="64">
        <f t="shared" si="17"/>
        <v>3</v>
      </c>
      <c r="F94" s="3">
        <f t="shared" si="18"/>
        <v>1</v>
      </c>
      <c r="G94" s="3">
        <f t="shared" si="19"/>
        <v>0</v>
      </c>
      <c r="H94" s="3">
        <f t="shared" si="20"/>
        <v>4</v>
      </c>
      <c r="I94" s="30">
        <f t="shared" si="21"/>
        <v>29</v>
      </c>
      <c r="J94" s="2">
        <f t="shared" si="22"/>
        <v>1</v>
      </c>
      <c r="K94" s="77">
        <f t="shared" si="23"/>
        <v>5</v>
      </c>
      <c r="L94" s="96">
        <f t="shared" si="24"/>
        <v>4</v>
      </c>
      <c r="M94" s="96">
        <f t="shared" si="25"/>
        <v>2</v>
      </c>
      <c r="N94" s="149">
        <f t="shared" si="26"/>
        <v>3</v>
      </c>
      <c r="O94" s="96"/>
      <c r="P94" s="144">
        <f t="shared" si="27"/>
        <v>1</v>
      </c>
      <c r="AA94" s="87" t="s">
        <v>255</v>
      </c>
      <c r="AB94" s="87">
        <v>209</v>
      </c>
      <c r="AD94" s="87" t="s">
        <v>256</v>
      </c>
      <c r="AE94" s="87">
        <v>25</v>
      </c>
    </row>
    <row r="95" spans="1:31" x14ac:dyDescent="0.25">
      <c r="A95" s="62" t="s">
        <v>16</v>
      </c>
      <c r="B95" s="62" t="s">
        <v>263</v>
      </c>
      <c r="C95" s="30">
        <f t="shared" si="15"/>
        <v>25</v>
      </c>
      <c r="D95" s="10">
        <f t="shared" si="16"/>
        <v>9</v>
      </c>
      <c r="E95" s="64">
        <f t="shared" si="17"/>
        <v>2</v>
      </c>
      <c r="F95" s="3">
        <f t="shared" si="18"/>
        <v>0</v>
      </c>
      <c r="G95" s="3">
        <f t="shared" si="19"/>
        <v>0</v>
      </c>
      <c r="H95" s="3">
        <f t="shared" si="20"/>
        <v>2</v>
      </c>
      <c r="I95" s="30">
        <f t="shared" si="21"/>
        <v>16</v>
      </c>
      <c r="J95" s="2">
        <f t="shared" si="22"/>
        <v>1</v>
      </c>
      <c r="K95" s="77">
        <f t="shared" si="23"/>
        <v>3</v>
      </c>
      <c r="L95" s="96">
        <f t="shared" si="24"/>
        <v>2</v>
      </c>
      <c r="M95" s="96">
        <f t="shared" si="25"/>
        <v>1</v>
      </c>
      <c r="N95" s="149">
        <f t="shared" si="26"/>
        <v>1</v>
      </c>
      <c r="O95" s="96"/>
      <c r="P95" s="144">
        <f t="shared" si="27"/>
        <v>1</v>
      </c>
      <c r="AA95" s="87" t="s">
        <v>256</v>
      </c>
      <c r="AB95" s="87">
        <v>71</v>
      </c>
      <c r="AE95" s="87">
        <v>754</v>
      </c>
    </row>
    <row r="96" spans="1:31" x14ac:dyDescent="0.25">
      <c r="A96" s="62" t="s">
        <v>16</v>
      </c>
      <c r="B96" s="62" t="s">
        <v>264</v>
      </c>
      <c r="C96" s="30">
        <f t="shared" si="15"/>
        <v>170</v>
      </c>
      <c r="D96" s="10">
        <f t="shared" si="16"/>
        <v>61</v>
      </c>
      <c r="E96" s="64">
        <f t="shared" si="17"/>
        <v>7</v>
      </c>
      <c r="F96" s="3">
        <f t="shared" si="18"/>
        <v>3</v>
      </c>
      <c r="G96" s="3">
        <f t="shared" si="19"/>
        <v>0</v>
      </c>
      <c r="H96" s="3">
        <f t="shared" si="20"/>
        <v>10</v>
      </c>
      <c r="I96" s="30">
        <f t="shared" si="21"/>
        <v>109</v>
      </c>
      <c r="J96" s="2">
        <f t="shared" si="22"/>
        <v>2</v>
      </c>
      <c r="K96" s="77">
        <f t="shared" si="23"/>
        <v>12</v>
      </c>
      <c r="L96" s="96">
        <f t="shared" si="24"/>
        <v>10</v>
      </c>
      <c r="M96" s="96">
        <f t="shared" si="25"/>
        <v>5</v>
      </c>
      <c r="N96" s="149">
        <f t="shared" si="26"/>
        <v>8</v>
      </c>
      <c r="O96" s="96"/>
      <c r="P96" s="144">
        <f t="shared" si="27"/>
        <v>2</v>
      </c>
      <c r="AB96" s="87">
        <v>674</v>
      </c>
      <c r="AD96" s="87" t="s">
        <v>257</v>
      </c>
      <c r="AE96" s="87">
        <v>182</v>
      </c>
    </row>
    <row r="97" spans="1:31" x14ac:dyDescent="0.25">
      <c r="A97" s="62" t="s">
        <v>17</v>
      </c>
      <c r="B97" s="62" t="s">
        <v>265</v>
      </c>
      <c r="C97" s="30">
        <f t="shared" si="15"/>
        <v>147</v>
      </c>
      <c r="D97" s="10">
        <f t="shared" si="16"/>
        <v>40</v>
      </c>
      <c r="E97" s="64">
        <f t="shared" si="17"/>
        <v>4</v>
      </c>
      <c r="F97" s="3">
        <f t="shared" si="18"/>
        <v>2</v>
      </c>
      <c r="G97" s="3">
        <f t="shared" si="19"/>
        <v>0</v>
      </c>
      <c r="H97" s="3">
        <f t="shared" si="20"/>
        <v>6</v>
      </c>
      <c r="I97" s="30">
        <f t="shared" si="21"/>
        <v>107</v>
      </c>
      <c r="J97" s="2">
        <f t="shared" si="22"/>
        <v>2</v>
      </c>
      <c r="K97" s="77">
        <f t="shared" si="23"/>
        <v>8</v>
      </c>
      <c r="L97" s="96">
        <f t="shared" si="24"/>
        <v>6</v>
      </c>
      <c r="M97" s="96">
        <f t="shared" si="25"/>
        <v>4</v>
      </c>
      <c r="N97" s="149">
        <f t="shared" si="26"/>
        <v>6</v>
      </c>
      <c r="O97" s="96"/>
      <c r="P97" s="144">
        <f t="shared" si="27"/>
        <v>0</v>
      </c>
      <c r="AA97" s="87" t="s">
        <v>257</v>
      </c>
      <c r="AB97" s="87">
        <v>477</v>
      </c>
      <c r="AD97" s="87" t="s">
        <v>258</v>
      </c>
      <c r="AE97" s="87">
        <v>112</v>
      </c>
    </row>
    <row r="98" spans="1:31" x14ac:dyDescent="0.25">
      <c r="A98" s="62" t="s">
        <v>17</v>
      </c>
      <c r="B98" s="62" t="s">
        <v>266</v>
      </c>
      <c r="C98" s="30">
        <f t="shared" si="15"/>
        <v>94</v>
      </c>
      <c r="D98" s="10">
        <f t="shared" si="16"/>
        <v>33</v>
      </c>
      <c r="E98" s="64">
        <f t="shared" si="17"/>
        <v>3</v>
      </c>
      <c r="F98" s="3">
        <f t="shared" si="18"/>
        <v>2</v>
      </c>
      <c r="G98" s="3">
        <f t="shared" si="19"/>
        <v>0</v>
      </c>
      <c r="H98" s="3">
        <f t="shared" si="20"/>
        <v>5</v>
      </c>
      <c r="I98" s="30">
        <f>SUMIFS(AB:AB,AA:AA,B98)</f>
        <v>61</v>
      </c>
      <c r="J98" s="2">
        <f t="shared" si="22"/>
        <v>1</v>
      </c>
      <c r="K98" s="77">
        <f t="shared" si="23"/>
        <v>6</v>
      </c>
      <c r="L98" s="96">
        <f t="shared" si="24"/>
        <v>5</v>
      </c>
      <c r="M98" s="96">
        <f t="shared" si="25"/>
        <v>3</v>
      </c>
      <c r="N98" s="149">
        <f t="shared" si="26"/>
        <v>5</v>
      </c>
      <c r="O98" s="96"/>
      <c r="P98" s="144">
        <f t="shared" si="27"/>
        <v>0</v>
      </c>
      <c r="AA98" s="87" t="s">
        <v>258</v>
      </c>
      <c r="AB98" s="87">
        <v>465</v>
      </c>
      <c r="AD98" s="87" t="s">
        <v>259</v>
      </c>
      <c r="AE98" s="87">
        <v>197</v>
      </c>
    </row>
    <row r="99" spans="1:31" x14ac:dyDescent="0.25">
      <c r="A99" s="62" t="s">
        <v>17</v>
      </c>
      <c r="B99" s="62" t="s">
        <v>267</v>
      </c>
      <c r="C99" s="30">
        <f t="shared" si="15"/>
        <v>292</v>
      </c>
      <c r="D99" s="10">
        <f t="shared" si="16"/>
        <v>126</v>
      </c>
      <c r="E99" s="64">
        <f t="shared" si="17"/>
        <v>11</v>
      </c>
      <c r="F99" s="3">
        <f t="shared" si="18"/>
        <v>7</v>
      </c>
      <c r="G99" s="3">
        <f t="shared" si="19"/>
        <v>1</v>
      </c>
      <c r="H99" s="3">
        <f t="shared" si="20"/>
        <v>19</v>
      </c>
      <c r="I99" s="30">
        <f t="shared" ref="I99:I122" si="28">SUMIFS(AB:AB,AA:AA,B99)</f>
        <v>166</v>
      </c>
      <c r="J99" s="2">
        <f t="shared" si="22"/>
        <v>2</v>
      </c>
      <c r="K99" s="77">
        <f t="shared" si="23"/>
        <v>21</v>
      </c>
      <c r="L99" s="96">
        <f t="shared" si="24"/>
        <v>19</v>
      </c>
      <c r="M99" s="96">
        <f t="shared" si="25"/>
        <v>11</v>
      </c>
      <c r="N99" s="149">
        <f t="shared" si="26"/>
        <v>19</v>
      </c>
      <c r="O99" s="96"/>
      <c r="P99" s="144">
        <f t="shared" si="27"/>
        <v>0</v>
      </c>
      <c r="AA99" s="87" t="s">
        <v>259</v>
      </c>
      <c r="AB99" s="87">
        <v>300</v>
      </c>
      <c r="AD99" s="87" t="s">
        <v>260</v>
      </c>
      <c r="AE99" s="87">
        <v>99</v>
      </c>
    </row>
    <row r="100" spans="1:31" x14ac:dyDescent="0.25">
      <c r="A100" s="62" t="s">
        <v>17</v>
      </c>
      <c r="B100" s="62" t="s">
        <v>268</v>
      </c>
      <c r="C100" s="30">
        <f t="shared" si="15"/>
        <v>589</v>
      </c>
      <c r="D100" s="10">
        <f t="shared" si="16"/>
        <v>197</v>
      </c>
      <c r="E100" s="64">
        <f t="shared" si="17"/>
        <v>19</v>
      </c>
      <c r="F100" s="3">
        <f t="shared" si="18"/>
        <v>10</v>
      </c>
      <c r="G100" s="3">
        <f t="shared" si="19"/>
        <v>1</v>
      </c>
      <c r="H100" s="3">
        <f t="shared" si="20"/>
        <v>30</v>
      </c>
      <c r="I100" s="30">
        <f t="shared" si="28"/>
        <v>392</v>
      </c>
      <c r="J100" s="2">
        <f t="shared" si="22"/>
        <v>4</v>
      </c>
      <c r="K100" s="77">
        <f t="shared" si="23"/>
        <v>34</v>
      </c>
      <c r="L100" s="96">
        <f t="shared" si="24"/>
        <v>30</v>
      </c>
      <c r="M100" s="96">
        <f t="shared" si="25"/>
        <v>18</v>
      </c>
      <c r="N100" s="149">
        <f t="shared" si="26"/>
        <v>29</v>
      </c>
      <c r="O100" s="96"/>
      <c r="P100" s="144">
        <f t="shared" si="27"/>
        <v>1</v>
      </c>
      <c r="AA100" s="87" t="s">
        <v>260</v>
      </c>
      <c r="AB100" s="87">
        <v>59</v>
      </c>
      <c r="AD100" s="87" t="s">
        <v>261</v>
      </c>
      <c r="AE100" s="87">
        <v>192</v>
      </c>
    </row>
    <row r="101" spans="1:31" x14ac:dyDescent="0.25">
      <c r="A101" s="62" t="s">
        <v>17</v>
      </c>
      <c r="B101" s="62" t="s">
        <v>269</v>
      </c>
      <c r="C101" s="30">
        <f t="shared" si="15"/>
        <v>488</v>
      </c>
      <c r="D101" s="10">
        <f t="shared" si="16"/>
        <v>117</v>
      </c>
      <c r="E101" s="64">
        <f t="shared" si="17"/>
        <v>11</v>
      </c>
      <c r="F101" s="3">
        <f t="shared" si="18"/>
        <v>6</v>
      </c>
      <c r="G101" s="3">
        <f t="shared" si="19"/>
        <v>1</v>
      </c>
      <c r="H101" s="3">
        <f t="shared" si="20"/>
        <v>18</v>
      </c>
      <c r="I101" s="30">
        <f t="shared" si="28"/>
        <v>371</v>
      </c>
      <c r="J101" s="2">
        <f t="shared" si="22"/>
        <v>4</v>
      </c>
      <c r="K101" s="77">
        <f t="shared" si="23"/>
        <v>22</v>
      </c>
      <c r="L101" s="96">
        <f t="shared" si="24"/>
        <v>18</v>
      </c>
      <c r="M101" s="96">
        <f t="shared" si="25"/>
        <v>11</v>
      </c>
      <c r="N101" s="149">
        <f t="shared" si="26"/>
        <v>18</v>
      </c>
      <c r="O101" s="96"/>
      <c r="P101" s="144">
        <f t="shared" si="27"/>
        <v>0</v>
      </c>
      <c r="AA101" s="87" t="s">
        <v>261</v>
      </c>
      <c r="AB101" s="87">
        <v>238</v>
      </c>
      <c r="AD101" s="87" t="s">
        <v>262</v>
      </c>
      <c r="AE101" s="87">
        <v>25</v>
      </c>
    </row>
    <row r="102" spans="1:31" x14ac:dyDescent="0.25">
      <c r="A102" s="62" t="s">
        <v>17</v>
      </c>
      <c r="B102" s="62" t="s">
        <v>270</v>
      </c>
      <c r="C102" s="30">
        <f t="shared" si="15"/>
        <v>989</v>
      </c>
      <c r="D102" s="10">
        <f t="shared" si="16"/>
        <v>308</v>
      </c>
      <c r="E102" s="64">
        <f t="shared" si="17"/>
        <v>29</v>
      </c>
      <c r="F102" s="3">
        <f t="shared" si="18"/>
        <v>16</v>
      </c>
      <c r="G102" s="3">
        <f t="shared" si="19"/>
        <v>2</v>
      </c>
      <c r="H102" s="3">
        <f t="shared" si="20"/>
        <v>47</v>
      </c>
      <c r="I102" s="30">
        <f t="shared" si="28"/>
        <v>681</v>
      </c>
      <c r="J102" s="2">
        <f t="shared" si="22"/>
        <v>7</v>
      </c>
      <c r="K102" s="77">
        <f t="shared" si="23"/>
        <v>54</v>
      </c>
      <c r="L102" s="96">
        <f t="shared" si="24"/>
        <v>47</v>
      </c>
      <c r="M102" s="96">
        <f t="shared" si="25"/>
        <v>28</v>
      </c>
      <c r="N102" s="149">
        <f t="shared" si="26"/>
        <v>46</v>
      </c>
      <c r="O102" s="96"/>
      <c r="P102" s="144">
        <f t="shared" si="27"/>
        <v>1</v>
      </c>
      <c r="AA102" s="87" t="s">
        <v>262</v>
      </c>
      <c r="AB102" s="87">
        <v>29</v>
      </c>
      <c r="AD102" s="87" t="s">
        <v>263</v>
      </c>
      <c r="AE102" s="87">
        <v>9</v>
      </c>
    </row>
    <row r="103" spans="1:31" x14ac:dyDescent="0.25">
      <c r="A103" s="62" t="s">
        <v>17</v>
      </c>
      <c r="B103" s="62" t="s">
        <v>271</v>
      </c>
      <c r="C103" s="30">
        <f t="shared" si="15"/>
        <v>861</v>
      </c>
      <c r="D103" s="10">
        <f t="shared" si="16"/>
        <v>474</v>
      </c>
      <c r="E103" s="64">
        <f t="shared" si="17"/>
        <v>43</v>
      </c>
      <c r="F103" s="3">
        <f t="shared" si="18"/>
        <v>25</v>
      </c>
      <c r="G103" s="3">
        <f t="shared" si="19"/>
        <v>4</v>
      </c>
      <c r="H103" s="3">
        <f t="shared" si="20"/>
        <v>72</v>
      </c>
      <c r="I103" s="30">
        <f t="shared" si="28"/>
        <v>387</v>
      </c>
      <c r="J103" s="2">
        <f t="shared" si="22"/>
        <v>4</v>
      </c>
      <c r="K103" s="77">
        <f t="shared" si="23"/>
        <v>76</v>
      </c>
      <c r="L103" s="96">
        <f t="shared" si="24"/>
        <v>72</v>
      </c>
      <c r="M103" s="96">
        <f t="shared" si="25"/>
        <v>43</v>
      </c>
      <c r="N103" s="149">
        <f t="shared" si="26"/>
        <v>72</v>
      </c>
      <c r="O103" s="96"/>
      <c r="P103" s="144">
        <f t="shared" si="27"/>
        <v>0</v>
      </c>
      <c r="AA103" s="87" t="s">
        <v>263</v>
      </c>
      <c r="AB103" s="87">
        <v>16</v>
      </c>
      <c r="AD103" s="87" t="s">
        <v>264</v>
      </c>
      <c r="AE103" s="87">
        <v>61</v>
      </c>
    </row>
    <row r="104" spans="1:31" x14ac:dyDescent="0.25">
      <c r="A104" s="62" t="s">
        <v>17</v>
      </c>
      <c r="B104" s="62" t="s">
        <v>272</v>
      </c>
      <c r="C104" s="30">
        <f t="shared" si="15"/>
        <v>420</v>
      </c>
      <c r="D104" s="10">
        <f t="shared" si="16"/>
        <v>184</v>
      </c>
      <c r="E104" s="64">
        <f t="shared" si="17"/>
        <v>17</v>
      </c>
      <c r="F104" s="3">
        <f t="shared" si="18"/>
        <v>10</v>
      </c>
      <c r="G104" s="3">
        <f t="shared" si="19"/>
        <v>1</v>
      </c>
      <c r="H104" s="3">
        <f t="shared" si="20"/>
        <v>28</v>
      </c>
      <c r="I104" s="30">
        <f t="shared" si="28"/>
        <v>236</v>
      </c>
      <c r="J104" s="2">
        <f t="shared" si="22"/>
        <v>3</v>
      </c>
      <c r="K104" s="77">
        <f t="shared" si="23"/>
        <v>31</v>
      </c>
      <c r="L104" s="96">
        <f t="shared" si="24"/>
        <v>28</v>
      </c>
      <c r="M104" s="96">
        <f t="shared" si="25"/>
        <v>17</v>
      </c>
      <c r="N104" s="149">
        <f t="shared" si="26"/>
        <v>28</v>
      </c>
      <c r="O104" s="96"/>
      <c r="P104" s="144">
        <f t="shared" si="27"/>
        <v>0</v>
      </c>
      <c r="AA104" s="87" t="s">
        <v>264</v>
      </c>
      <c r="AB104" s="87">
        <v>109</v>
      </c>
      <c r="AE104" s="87">
        <v>877</v>
      </c>
    </row>
    <row r="105" spans="1:31" x14ac:dyDescent="0.25">
      <c r="A105" s="62" t="s">
        <v>17</v>
      </c>
      <c r="B105" s="62" t="s">
        <v>273</v>
      </c>
      <c r="C105" s="30">
        <f t="shared" si="15"/>
        <v>65</v>
      </c>
      <c r="D105" s="10">
        <f t="shared" si="16"/>
        <v>17</v>
      </c>
      <c r="E105" s="64">
        <f t="shared" si="17"/>
        <v>2</v>
      </c>
      <c r="F105" s="3">
        <f t="shared" si="18"/>
        <v>1</v>
      </c>
      <c r="G105" s="3">
        <f t="shared" si="19"/>
        <v>0</v>
      </c>
      <c r="H105" s="3">
        <f t="shared" si="20"/>
        <v>3</v>
      </c>
      <c r="I105" s="30">
        <f t="shared" si="28"/>
        <v>48</v>
      </c>
      <c r="J105" s="2">
        <f t="shared" si="22"/>
        <v>1</v>
      </c>
      <c r="K105" s="77">
        <f t="shared" si="23"/>
        <v>4</v>
      </c>
      <c r="L105" s="96">
        <f t="shared" si="24"/>
        <v>3</v>
      </c>
      <c r="M105" s="96">
        <f t="shared" si="25"/>
        <v>2</v>
      </c>
      <c r="N105" s="149">
        <f t="shared" si="26"/>
        <v>3</v>
      </c>
      <c r="O105" s="96"/>
      <c r="P105" s="144">
        <f t="shared" si="27"/>
        <v>0</v>
      </c>
      <c r="AB105" s="87">
        <v>1693</v>
      </c>
      <c r="AD105" s="87" t="s">
        <v>265</v>
      </c>
      <c r="AE105" s="87">
        <v>40</v>
      </c>
    </row>
    <row r="106" spans="1:31" x14ac:dyDescent="0.25">
      <c r="A106" s="62" t="s">
        <v>18</v>
      </c>
      <c r="B106" s="62" t="s">
        <v>274</v>
      </c>
      <c r="C106" s="30">
        <f t="shared" si="15"/>
        <v>136</v>
      </c>
      <c r="D106" s="10">
        <f t="shared" si="16"/>
        <v>63</v>
      </c>
      <c r="E106" s="64">
        <f t="shared" si="17"/>
        <v>7</v>
      </c>
      <c r="F106" s="3">
        <f t="shared" si="18"/>
        <v>3</v>
      </c>
      <c r="G106" s="3">
        <f t="shared" si="19"/>
        <v>0</v>
      </c>
      <c r="H106" s="3">
        <f t="shared" si="20"/>
        <v>10</v>
      </c>
      <c r="I106" s="30">
        <f t="shared" si="28"/>
        <v>73</v>
      </c>
      <c r="J106" s="2">
        <f t="shared" si="22"/>
        <v>1</v>
      </c>
      <c r="K106" s="77">
        <f t="shared" si="23"/>
        <v>11</v>
      </c>
      <c r="L106" s="96">
        <f t="shared" si="24"/>
        <v>10</v>
      </c>
      <c r="M106" s="96">
        <f t="shared" si="25"/>
        <v>6</v>
      </c>
      <c r="N106" s="149">
        <f t="shared" si="26"/>
        <v>9</v>
      </c>
      <c r="O106" s="96"/>
      <c r="P106" s="144">
        <f t="shared" si="27"/>
        <v>1</v>
      </c>
      <c r="AA106" s="87" t="s">
        <v>265</v>
      </c>
      <c r="AB106" s="87">
        <v>107</v>
      </c>
      <c r="AD106" s="87" t="s">
        <v>266</v>
      </c>
      <c r="AE106" s="87">
        <v>33</v>
      </c>
    </row>
    <row r="107" spans="1:31" x14ac:dyDescent="0.25">
      <c r="A107" s="62" t="s">
        <v>18</v>
      </c>
      <c r="B107" s="62" t="s">
        <v>275</v>
      </c>
      <c r="C107" s="30">
        <f t="shared" si="15"/>
        <v>162</v>
      </c>
      <c r="D107" s="10">
        <f t="shared" si="16"/>
        <v>53</v>
      </c>
      <c r="E107" s="64">
        <f t="shared" si="17"/>
        <v>5</v>
      </c>
      <c r="F107" s="3">
        <f t="shared" si="18"/>
        <v>3</v>
      </c>
      <c r="G107" s="3">
        <f t="shared" si="19"/>
        <v>0</v>
      </c>
      <c r="H107" s="3">
        <f t="shared" si="20"/>
        <v>8</v>
      </c>
      <c r="I107" s="30">
        <f t="shared" si="28"/>
        <v>109</v>
      </c>
      <c r="J107" s="2">
        <f t="shared" si="22"/>
        <v>2</v>
      </c>
      <c r="K107" s="77">
        <f t="shared" si="23"/>
        <v>10</v>
      </c>
      <c r="L107" s="96">
        <f t="shared" si="24"/>
        <v>8</v>
      </c>
      <c r="M107" s="96">
        <f t="shared" si="25"/>
        <v>5</v>
      </c>
      <c r="N107" s="149">
        <f t="shared" si="26"/>
        <v>8</v>
      </c>
      <c r="O107" s="96"/>
      <c r="P107" s="144">
        <f t="shared" si="27"/>
        <v>0</v>
      </c>
      <c r="AA107" s="87" t="s">
        <v>266</v>
      </c>
      <c r="AB107" s="87">
        <v>61</v>
      </c>
      <c r="AD107" s="87" t="s">
        <v>267</v>
      </c>
      <c r="AE107" s="87">
        <v>126</v>
      </c>
    </row>
    <row r="108" spans="1:31" x14ac:dyDescent="0.25">
      <c r="A108" s="62" t="s">
        <v>18</v>
      </c>
      <c r="B108" s="62" t="s">
        <v>276</v>
      </c>
      <c r="C108" s="30">
        <f t="shared" si="15"/>
        <v>541</v>
      </c>
      <c r="D108" s="10">
        <f t="shared" si="16"/>
        <v>215</v>
      </c>
      <c r="E108" s="64">
        <f t="shared" si="17"/>
        <v>20</v>
      </c>
      <c r="F108" s="3">
        <f t="shared" si="18"/>
        <v>11</v>
      </c>
      <c r="G108" s="3">
        <f t="shared" si="19"/>
        <v>2</v>
      </c>
      <c r="H108" s="3">
        <f t="shared" si="20"/>
        <v>33</v>
      </c>
      <c r="I108" s="30">
        <f t="shared" si="28"/>
        <v>326</v>
      </c>
      <c r="J108" s="2">
        <f t="shared" si="22"/>
        <v>4</v>
      </c>
      <c r="K108" s="77">
        <f t="shared" si="23"/>
        <v>37</v>
      </c>
      <c r="L108" s="96">
        <f t="shared" si="24"/>
        <v>33</v>
      </c>
      <c r="M108" s="96">
        <f t="shared" si="25"/>
        <v>19</v>
      </c>
      <c r="N108" s="149">
        <f t="shared" si="26"/>
        <v>32</v>
      </c>
      <c r="O108" s="96"/>
      <c r="P108" s="144">
        <f t="shared" si="27"/>
        <v>1</v>
      </c>
      <c r="AA108" s="87" t="s">
        <v>267</v>
      </c>
      <c r="AB108" s="87">
        <v>166</v>
      </c>
      <c r="AD108" s="87" t="s">
        <v>268</v>
      </c>
      <c r="AE108" s="87">
        <v>197</v>
      </c>
    </row>
    <row r="109" spans="1:31" x14ac:dyDescent="0.25">
      <c r="A109" s="62" t="s">
        <v>19</v>
      </c>
      <c r="B109" s="62" t="s">
        <v>277</v>
      </c>
      <c r="C109" s="30">
        <f t="shared" si="15"/>
        <v>1674</v>
      </c>
      <c r="D109" s="10">
        <f t="shared" si="16"/>
        <v>159</v>
      </c>
      <c r="E109" s="64">
        <f t="shared" si="17"/>
        <v>15</v>
      </c>
      <c r="F109" s="3">
        <f t="shared" si="18"/>
        <v>8</v>
      </c>
      <c r="G109" s="3">
        <f t="shared" si="19"/>
        <v>1</v>
      </c>
      <c r="H109" s="3">
        <f t="shared" si="20"/>
        <v>24</v>
      </c>
      <c r="I109" s="30">
        <f t="shared" si="28"/>
        <v>1515</v>
      </c>
      <c r="J109" s="2">
        <f t="shared" si="22"/>
        <v>16</v>
      </c>
      <c r="K109" s="77">
        <f t="shared" si="23"/>
        <v>40</v>
      </c>
      <c r="L109" s="96">
        <f t="shared" si="24"/>
        <v>24</v>
      </c>
      <c r="M109" s="96">
        <f t="shared" si="25"/>
        <v>14</v>
      </c>
      <c r="N109" s="149">
        <f t="shared" si="26"/>
        <v>23</v>
      </c>
      <c r="O109" s="96"/>
      <c r="P109" s="144">
        <f t="shared" si="27"/>
        <v>1</v>
      </c>
      <c r="AA109" s="87" t="s">
        <v>268</v>
      </c>
      <c r="AB109" s="87">
        <v>392</v>
      </c>
      <c r="AD109" s="87" t="s">
        <v>269</v>
      </c>
      <c r="AE109" s="87">
        <v>117</v>
      </c>
    </row>
    <row r="110" spans="1:31" x14ac:dyDescent="0.25">
      <c r="A110" s="62" t="s">
        <v>20</v>
      </c>
      <c r="B110" s="62" t="s">
        <v>278</v>
      </c>
      <c r="C110" s="30">
        <f t="shared" si="15"/>
        <v>379</v>
      </c>
      <c r="D110" s="10">
        <f t="shared" si="16"/>
        <v>182</v>
      </c>
      <c r="E110" s="64">
        <f t="shared" si="17"/>
        <v>17</v>
      </c>
      <c r="F110" s="3">
        <f t="shared" si="18"/>
        <v>10</v>
      </c>
      <c r="G110" s="3">
        <f t="shared" si="19"/>
        <v>1</v>
      </c>
      <c r="H110" s="3">
        <f t="shared" si="20"/>
        <v>28</v>
      </c>
      <c r="I110" s="30">
        <f t="shared" si="28"/>
        <v>197</v>
      </c>
      <c r="J110" s="2">
        <f t="shared" si="22"/>
        <v>2</v>
      </c>
      <c r="K110" s="77">
        <f t="shared" si="23"/>
        <v>30</v>
      </c>
      <c r="L110" s="96">
        <f t="shared" si="24"/>
        <v>28</v>
      </c>
      <c r="M110" s="96">
        <f t="shared" si="25"/>
        <v>16</v>
      </c>
      <c r="N110" s="149">
        <f t="shared" si="26"/>
        <v>27</v>
      </c>
      <c r="O110" s="96"/>
      <c r="P110" s="144">
        <f t="shared" si="27"/>
        <v>1</v>
      </c>
      <c r="AA110" s="87" t="s">
        <v>269</v>
      </c>
      <c r="AB110" s="87">
        <v>371</v>
      </c>
      <c r="AD110" s="87" t="s">
        <v>270</v>
      </c>
      <c r="AE110" s="87">
        <v>308</v>
      </c>
    </row>
    <row r="111" spans="1:31" x14ac:dyDescent="0.25">
      <c r="A111" s="62" t="s">
        <v>21</v>
      </c>
      <c r="B111" s="62" t="s">
        <v>279</v>
      </c>
      <c r="C111" s="30">
        <f t="shared" si="15"/>
        <v>279</v>
      </c>
      <c r="D111" s="10">
        <f t="shared" si="16"/>
        <v>101</v>
      </c>
      <c r="E111" s="64">
        <f t="shared" si="17"/>
        <v>10</v>
      </c>
      <c r="F111" s="3">
        <f t="shared" si="18"/>
        <v>5</v>
      </c>
      <c r="G111" s="3">
        <f t="shared" si="19"/>
        <v>1</v>
      </c>
      <c r="H111" s="3">
        <f t="shared" si="20"/>
        <v>16</v>
      </c>
      <c r="I111" s="30">
        <f t="shared" si="28"/>
        <v>178</v>
      </c>
      <c r="J111" s="2">
        <f t="shared" si="22"/>
        <v>2</v>
      </c>
      <c r="K111" s="77">
        <f t="shared" si="23"/>
        <v>18</v>
      </c>
      <c r="L111" s="96">
        <f t="shared" si="24"/>
        <v>16</v>
      </c>
      <c r="M111" s="96">
        <f t="shared" si="25"/>
        <v>9</v>
      </c>
      <c r="N111" s="149">
        <f t="shared" si="26"/>
        <v>15</v>
      </c>
      <c r="O111" s="96"/>
      <c r="P111" s="144">
        <f t="shared" si="27"/>
        <v>1</v>
      </c>
      <c r="AA111" s="87" t="s">
        <v>270</v>
      </c>
      <c r="AB111" s="87">
        <v>681</v>
      </c>
      <c r="AD111" s="87" t="s">
        <v>271</v>
      </c>
      <c r="AE111" s="87">
        <v>474</v>
      </c>
    </row>
    <row r="112" spans="1:31" x14ac:dyDescent="0.25">
      <c r="A112" s="62" t="s">
        <v>21</v>
      </c>
      <c r="B112" s="62" t="s">
        <v>280</v>
      </c>
      <c r="C112" s="30">
        <f t="shared" si="15"/>
        <v>348</v>
      </c>
      <c r="D112" s="10">
        <f t="shared" si="16"/>
        <v>110</v>
      </c>
      <c r="E112" s="64">
        <f t="shared" si="17"/>
        <v>10</v>
      </c>
      <c r="F112" s="3">
        <f t="shared" si="18"/>
        <v>6</v>
      </c>
      <c r="G112" s="3">
        <f t="shared" si="19"/>
        <v>1</v>
      </c>
      <c r="H112" s="3">
        <f t="shared" si="20"/>
        <v>17</v>
      </c>
      <c r="I112" s="30">
        <f t="shared" si="28"/>
        <v>238</v>
      </c>
      <c r="J112" s="2">
        <f t="shared" si="22"/>
        <v>3</v>
      </c>
      <c r="K112" s="77">
        <f t="shared" si="23"/>
        <v>20</v>
      </c>
      <c r="L112" s="96">
        <f t="shared" si="24"/>
        <v>17</v>
      </c>
      <c r="M112" s="96">
        <f t="shared" si="25"/>
        <v>10</v>
      </c>
      <c r="N112" s="149">
        <f t="shared" si="26"/>
        <v>17</v>
      </c>
      <c r="O112" s="96"/>
      <c r="P112" s="144">
        <f t="shared" si="27"/>
        <v>0</v>
      </c>
      <c r="AA112" s="87" t="s">
        <v>271</v>
      </c>
      <c r="AB112" s="87">
        <v>387</v>
      </c>
      <c r="AD112" s="87" t="s">
        <v>272</v>
      </c>
      <c r="AE112" s="87">
        <v>184</v>
      </c>
    </row>
    <row r="113" spans="1:31" x14ac:dyDescent="0.25">
      <c r="A113" s="62" t="s">
        <v>22</v>
      </c>
      <c r="B113" s="62" t="s">
        <v>281</v>
      </c>
      <c r="C113" s="30">
        <f t="shared" si="15"/>
        <v>97</v>
      </c>
      <c r="D113" s="10">
        <f t="shared" si="16"/>
        <v>43</v>
      </c>
      <c r="E113" s="64">
        <f t="shared" si="17"/>
        <v>5</v>
      </c>
      <c r="F113" s="3">
        <f t="shared" si="18"/>
        <v>2</v>
      </c>
      <c r="G113" s="3">
        <f t="shared" si="19"/>
        <v>0</v>
      </c>
      <c r="H113" s="3">
        <f t="shared" si="20"/>
        <v>7</v>
      </c>
      <c r="I113" s="30">
        <f t="shared" si="28"/>
        <v>54</v>
      </c>
      <c r="J113" s="2">
        <f t="shared" si="22"/>
        <v>1</v>
      </c>
      <c r="K113" s="77">
        <f t="shared" si="23"/>
        <v>8</v>
      </c>
      <c r="L113" s="96">
        <f t="shared" si="24"/>
        <v>7</v>
      </c>
      <c r="M113" s="96">
        <f t="shared" si="25"/>
        <v>4</v>
      </c>
      <c r="N113" s="149">
        <f t="shared" si="26"/>
        <v>6</v>
      </c>
      <c r="O113" s="96"/>
      <c r="P113" s="144">
        <f t="shared" si="27"/>
        <v>1</v>
      </c>
      <c r="AA113" s="87" t="s">
        <v>272</v>
      </c>
      <c r="AB113" s="87">
        <v>236</v>
      </c>
      <c r="AD113" s="87" t="s">
        <v>273</v>
      </c>
      <c r="AE113" s="87">
        <v>17</v>
      </c>
    </row>
    <row r="114" spans="1:31" x14ac:dyDescent="0.25">
      <c r="A114" s="62" t="s">
        <v>23</v>
      </c>
      <c r="B114" s="62" t="s">
        <v>282</v>
      </c>
      <c r="C114" s="30">
        <f t="shared" si="15"/>
        <v>135</v>
      </c>
      <c r="D114" s="10">
        <f t="shared" si="16"/>
        <v>66</v>
      </c>
      <c r="E114" s="64">
        <f t="shared" si="17"/>
        <v>7</v>
      </c>
      <c r="F114" s="3">
        <f t="shared" si="18"/>
        <v>3</v>
      </c>
      <c r="G114" s="3">
        <f t="shared" si="19"/>
        <v>0</v>
      </c>
      <c r="H114" s="3">
        <f t="shared" si="20"/>
        <v>10</v>
      </c>
      <c r="I114" s="30">
        <f t="shared" si="28"/>
        <v>69</v>
      </c>
      <c r="J114" s="2">
        <f t="shared" si="22"/>
        <v>1</v>
      </c>
      <c r="K114" s="77">
        <f t="shared" si="23"/>
        <v>11</v>
      </c>
      <c r="L114" s="96">
        <f t="shared" si="24"/>
        <v>10</v>
      </c>
      <c r="M114" s="96">
        <f t="shared" si="25"/>
        <v>6</v>
      </c>
      <c r="N114" s="149">
        <f t="shared" si="26"/>
        <v>9</v>
      </c>
      <c r="O114" s="96"/>
      <c r="P114" s="144">
        <f t="shared" si="27"/>
        <v>1</v>
      </c>
      <c r="AA114" s="87" t="s">
        <v>273</v>
      </c>
      <c r="AB114" s="87">
        <v>48</v>
      </c>
      <c r="AE114" s="87">
        <v>1496</v>
      </c>
    </row>
    <row r="115" spans="1:31" x14ac:dyDescent="0.25">
      <c r="A115" s="62" t="s">
        <v>23</v>
      </c>
      <c r="B115" s="62" t="s">
        <v>283</v>
      </c>
      <c r="C115" s="30">
        <f t="shared" si="15"/>
        <v>400</v>
      </c>
      <c r="D115" s="10">
        <f t="shared" si="16"/>
        <v>248</v>
      </c>
      <c r="E115" s="64">
        <f t="shared" si="17"/>
        <v>23</v>
      </c>
      <c r="F115" s="3">
        <f t="shared" si="18"/>
        <v>13</v>
      </c>
      <c r="G115" s="3">
        <f t="shared" si="19"/>
        <v>2</v>
      </c>
      <c r="H115" s="3">
        <f t="shared" si="20"/>
        <v>38</v>
      </c>
      <c r="I115" s="30">
        <f t="shared" si="28"/>
        <v>152</v>
      </c>
      <c r="J115" s="2">
        <f t="shared" si="22"/>
        <v>2</v>
      </c>
      <c r="K115" s="77">
        <f t="shared" si="23"/>
        <v>40</v>
      </c>
      <c r="L115" s="96">
        <f t="shared" si="24"/>
        <v>38</v>
      </c>
      <c r="M115" s="96">
        <f t="shared" si="25"/>
        <v>22</v>
      </c>
      <c r="N115" s="149">
        <f t="shared" si="26"/>
        <v>37</v>
      </c>
      <c r="O115" s="96"/>
      <c r="P115" s="144">
        <f t="shared" si="27"/>
        <v>1</v>
      </c>
      <c r="AB115" s="87">
        <v>2449</v>
      </c>
      <c r="AD115" s="87" t="s">
        <v>274</v>
      </c>
      <c r="AE115" s="87">
        <v>63</v>
      </c>
    </row>
    <row r="116" spans="1:31" x14ac:dyDescent="0.25">
      <c r="A116" s="62" t="s">
        <v>23</v>
      </c>
      <c r="B116" s="62" t="s">
        <v>284</v>
      </c>
      <c r="C116" s="30">
        <f t="shared" si="15"/>
        <v>57</v>
      </c>
      <c r="D116" s="10">
        <f t="shared" si="16"/>
        <v>35</v>
      </c>
      <c r="E116" s="64">
        <f t="shared" si="17"/>
        <v>4</v>
      </c>
      <c r="F116" s="3">
        <f t="shared" si="18"/>
        <v>2</v>
      </c>
      <c r="G116" s="3">
        <f t="shared" si="19"/>
        <v>0</v>
      </c>
      <c r="H116" s="3">
        <f t="shared" si="20"/>
        <v>6</v>
      </c>
      <c r="I116" s="30">
        <f t="shared" si="28"/>
        <v>22</v>
      </c>
      <c r="J116" s="2">
        <f t="shared" si="22"/>
        <v>1</v>
      </c>
      <c r="K116" s="77">
        <f t="shared" si="23"/>
        <v>7</v>
      </c>
      <c r="L116" s="96">
        <f t="shared" si="24"/>
        <v>6</v>
      </c>
      <c r="M116" s="96">
        <f t="shared" si="25"/>
        <v>3</v>
      </c>
      <c r="N116" s="149">
        <f t="shared" si="26"/>
        <v>5</v>
      </c>
      <c r="O116" s="96"/>
      <c r="P116" s="144">
        <f t="shared" si="27"/>
        <v>1</v>
      </c>
      <c r="AA116" s="87" t="s">
        <v>274</v>
      </c>
      <c r="AB116" s="87">
        <v>73</v>
      </c>
      <c r="AD116" s="87" t="s">
        <v>275</v>
      </c>
      <c r="AE116" s="87">
        <v>53</v>
      </c>
    </row>
    <row r="117" spans="1:31" x14ac:dyDescent="0.25">
      <c r="A117" s="62" t="s">
        <v>23</v>
      </c>
      <c r="B117" s="62" t="s">
        <v>285</v>
      </c>
      <c r="C117" s="30">
        <f t="shared" si="15"/>
        <v>31</v>
      </c>
      <c r="D117" s="10">
        <f t="shared" si="16"/>
        <v>20</v>
      </c>
      <c r="E117" s="64">
        <f t="shared" si="17"/>
        <v>2</v>
      </c>
      <c r="F117" s="3">
        <f t="shared" si="18"/>
        <v>1</v>
      </c>
      <c r="G117" s="3">
        <f t="shared" si="19"/>
        <v>0</v>
      </c>
      <c r="H117" s="3">
        <f t="shared" si="20"/>
        <v>3</v>
      </c>
      <c r="I117" s="30">
        <f t="shared" si="28"/>
        <v>11</v>
      </c>
      <c r="J117" s="2">
        <f t="shared" si="22"/>
        <v>1</v>
      </c>
      <c r="K117" s="77">
        <f t="shared" si="23"/>
        <v>4</v>
      </c>
      <c r="L117" s="96">
        <f t="shared" si="24"/>
        <v>3</v>
      </c>
      <c r="M117" s="96">
        <f t="shared" si="25"/>
        <v>2</v>
      </c>
      <c r="N117" s="149">
        <f t="shared" si="26"/>
        <v>3</v>
      </c>
      <c r="O117" s="96"/>
      <c r="P117" s="144">
        <f t="shared" si="27"/>
        <v>0</v>
      </c>
      <c r="AA117" s="87" t="s">
        <v>275</v>
      </c>
      <c r="AB117" s="87">
        <v>109</v>
      </c>
      <c r="AD117" s="87" t="s">
        <v>276</v>
      </c>
      <c r="AE117" s="87">
        <v>215</v>
      </c>
    </row>
    <row r="118" spans="1:31" x14ac:dyDescent="0.25">
      <c r="A118" s="62" t="s">
        <v>23</v>
      </c>
      <c r="B118" s="62" t="s">
        <v>286</v>
      </c>
      <c r="C118" s="30">
        <f t="shared" si="15"/>
        <v>68</v>
      </c>
      <c r="D118" s="10">
        <f t="shared" si="16"/>
        <v>46</v>
      </c>
      <c r="E118" s="64">
        <f t="shared" si="17"/>
        <v>5</v>
      </c>
      <c r="F118" s="3">
        <f t="shared" si="18"/>
        <v>2</v>
      </c>
      <c r="G118" s="3">
        <f t="shared" si="19"/>
        <v>0</v>
      </c>
      <c r="H118" s="3">
        <f t="shared" si="20"/>
        <v>7</v>
      </c>
      <c r="I118" s="30">
        <f t="shared" si="28"/>
        <v>22</v>
      </c>
      <c r="J118" s="2">
        <f t="shared" si="22"/>
        <v>1</v>
      </c>
      <c r="K118" s="77">
        <f t="shared" si="23"/>
        <v>8</v>
      </c>
      <c r="L118" s="96">
        <f t="shared" si="24"/>
        <v>7</v>
      </c>
      <c r="M118" s="96">
        <f t="shared" si="25"/>
        <v>4</v>
      </c>
      <c r="N118" s="149">
        <f t="shared" si="26"/>
        <v>6</v>
      </c>
      <c r="O118" s="96"/>
      <c r="P118" s="144">
        <f t="shared" si="27"/>
        <v>1</v>
      </c>
      <c r="AA118" s="87" t="s">
        <v>276</v>
      </c>
      <c r="AB118" s="87">
        <v>326</v>
      </c>
      <c r="AE118" s="87">
        <v>331</v>
      </c>
    </row>
    <row r="119" spans="1:31" x14ac:dyDescent="0.25">
      <c r="A119" s="62" t="s">
        <v>23</v>
      </c>
      <c r="B119" s="62" t="s">
        <v>287</v>
      </c>
      <c r="C119" s="30">
        <f t="shared" si="15"/>
        <v>361</v>
      </c>
      <c r="D119" s="10">
        <f t="shared" si="16"/>
        <v>240</v>
      </c>
      <c r="E119" s="64">
        <f t="shared" si="17"/>
        <v>21</v>
      </c>
      <c r="F119" s="3">
        <f t="shared" si="18"/>
        <v>13</v>
      </c>
      <c r="G119" s="3">
        <f t="shared" si="19"/>
        <v>2</v>
      </c>
      <c r="H119" s="3">
        <f t="shared" si="20"/>
        <v>36</v>
      </c>
      <c r="I119" s="30">
        <f t="shared" si="28"/>
        <v>121</v>
      </c>
      <c r="J119" s="2">
        <f t="shared" si="22"/>
        <v>2</v>
      </c>
      <c r="K119" s="77">
        <f t="shared" si="23"/>
        <v>38</v>
      </c>
      <c r="L119" s="96">
        <f t="shared" si="24"/>
        <v>36</v>
      </c>
      <c r="M119" s="96">
        <f t="shared" si="25"/>
        <v>22</v>
      </c>
      <c r="N119" s="149">
        <f t="shared" si="26"/>
        <v>37</v>
      </c>
      <c r="O119" s="96"/>
      <c r="P119" s="144">
        <f t="shared" si="27"/>
        <v>-1</v>
      </c>
      <c r="AB119" s="87">
        <v>508</v>
      </c>
      <c r="AD119" s="87" t="s">
        <v>277</v>
      </c>
      <c r="AE119" s="87">
        <v>159</v>
      </c>
    </row>
    <row r="120" spans="1:31" x14ac:dyDescent="0.25">
      <c r="A120" s="62" t="s">
        <v>23</v>
      </c>
      <c r="B120" s="62" t="s">
        <v>288</v>
      </c>
      <c r="C120" s="30">
        <f t="shared" si="15"/>
        <v>243</v>
      </c>
      <c r="D120" s="10">
        <f t="shared" si="16"/>
        <v>150</v>
      </c>
      <c r="E120" s="64">
        <f t="shared" si="17"/>
        <v>14</v>
      </c>
      <c r="F120" s="3">
        <f t="shared" si="18"/>
        <v>8</v>
      </c>
      <c r="G120" s="3">
        <f t="shared" si="19"/>
        <v>1</v>
      </c>
      <c r="H120" s="3">
        <f t="shared" si="20"/>
        <v>23</v>
      </c>
      <c r="I120" s="30">
        <f t="shared" si="28"/>
        <v>93</v>
      </c>
      <c r="J120" s="2">
        <f t="shared" si="22"/>
        <v>1</v>
      </c>
      <c r="K120" s="77">
        <f t="shared" si="23"/>
        <v>24</v>
      </c>
      <c r="L120" s="96">
        <f t="shared" si="24"/>
        <v>23</v>
      </c>
      <c r="M120" s="96">
        <f t="shared" si="25"/>
        <v>14</v>
      </c>
      <c r="N120" s="149">
        <f t="shared" si="26"/>
        <v>23</v>
      </c>
      <c r="O120" s="96"/>
      <c r="P120" s="144">
        <f t="shared" si="27"/>
        <v>0</v>
      </c>
      <c r="AA120" s="87" t="s">
        <v>277</v>
      </c>
      <c r="AB120" s="87">
        <v>1515</v>
      </c>
      <c r="AE120" s="87">
        <v>159</v>
      </c>
    </row>
    <row r="121" spans="1:31" x14ac:dyDescent="0.25">
      <c r="A121" s="62" t="s">
        <v>23</v>
      </c>
      <c r="B121" s="62" t="s">
        <v>289</v>
      </c>
      <c r="C121" s="30">
        <f t="shared" si="15"/>
        <v>321</v>
      </c>
      <c r="D121" s="10">
        <f t="shared" si="16"/>
        <v>211</v>
      </c>
      <c r="E121" s="64">
        <f t="shared" si="17"/>
        <v>19</v>
      </c>
      <c r="F121" s="3">
        <f t="shared" si="18"/>
        <v>11</v>
      </c>
      <c r="G121" s="3">
        <f t="shared" si="19"/>
        <v>2</v>
      </c>
      <c r="H121" s="3">
        <f t="shared" si="20"/>
        <v>32</v>
      </c>
      <c r="I121" s="30">
        <f t="shared" si="28"/>
        <v>110</v>
      </c>
      <c r="J121" s="2">
        <f t="shared" si="22"/>
        <v>2</v>
      </c>
      <c r="K121" s="77">
        <f t="shared" si="23"/>
        <v>34</v>
      </c>
      <c r="L121" s="96">
        <f t="shared" si="24"/>
        <v>32</v>
      </c>
      <c r="M121" s="96">
        <f t="shared" si="25"/>
        <v>19</v>
      </c>
      <c r="N121" s="149">
        <f t="shared" si="26"/>
        <v>32</v>
      </c>
      <c r="O121" s="96"/>
      <c r="P121" s="144">
        <f t="shared" si="27"/>
        <v>0</v>
      </c>
      <c r="AB121" s="87">
        <v>1515</v>
      </c>
      <c r="AD121" s="87" t="s">
        <v>278</v>
      </c>
      <c r="AE121" s="87">
        <v>182</v>
      </c>
    </row>
    <row r="122" spans="1:31" x14ac:dyDescent="0.25">
      <c r="A122" s="62" t="s">
        <v>23</v>
      </c>
      <c r="B122" s="62" t="s">
        <v>290</v>
      </c>
      <c r="C122" s="30">
        <f t="shared" si="15"/>
        <v>511</v>
      </c>
      <c r="D122" s="10">
        <f t="shared" si="16"/>
        <v>368</v>
      </c>
      <c r="E122" s="64">
        <f t="shared" si="17"/>
        <v>34</v>
      </c>
      <c r="F122" s="3">
        <f t="shared" si="18"/>
        <v>19</v>
      </c>
      <c r="G122" s="3">
        <f t="shared" si="19"/>
        <v>3</v>
      </c>
      <c r="H122" s="3">
        <f t="shared" si="20"/>
        <v>56</v>
      </c>
      <c r="I122" s="30">
        <f t="shared" si="28"/>
        <v>143</v>
      </c>
      <c r="J122" s="2">
        <f t="shared" si="22"/>
        <v>2</v>
      </c>
      <c r="K122" s="77">
        <f t="shared" si="23"/>
        <v>58</v>
      </c>
      <c r="L122" s="96">
        <f t="shared" si="24"/>
        <v>56</v>
      </c>
      <c r="M122" s="96">
        <f t="shared" si="25"/>
        <v>33</v>
      </c>
      <c r="N122" s="149">
        <f t="shared" si="26"/>
        <v>55</v>
      </c>
      <c r="O122" s="96"/>
      <c r="P122" s="144">
        <f t="shared" si="27"/>
        <v>1</v>
      </c>
      <c r="AA122" s="87" t="s">
        <v>278</v>
      </c>
      <c r="AB122" s="87">
        <v>197</v>
      </c>
      <c r="AE122" s="87">
        <v>182</v>
      </c>
    </row>
    <row r="123" spans="1:31" x14ac:dyDescent="0.25">
      <c r="A123" s="69"/>
      <c r="B123" s="99"/>
      <c r="C123" s="29"/>
      <c r="D123" s="8"/>
      <c r="E123" s="8"/>
      <c r="F123" s="8"/>
      <c r="G123" s="8"/>
      <c r="H123" s="8"/>
      <c r="I123" s="8"/>
      <c r="J123" s="8"/>
      <c r="K123" s="8"/>
      <c r="L123" s="96"/>
      <c r="M123" s="96"/>
      <c r="N123" s="96"/>
      <c r="O123" s="96"/>
      <c r="AB123" s="87">
        <v>197</v>
      </c>
      <c r="AD123" s="87" t="s">
        <v>279</v>
      </c>
      <c r="AE123" s="87">
        <v>101</v>
      </c>
    </row>
    <row r="124" spans="1:31" ht="15" customHeight="1" x14ac:dyDescent="0.25">
      <c r="A124" s="169" t="s">
        <v>54</v>
      </c>
      <c r="B124" s="107"/>
      <c r="C124" s="79"/>
      <c r="G124" s="33" t="s">
        <v>55</v>
      </c>
      <c r="H124" s="33" t="s">
        <v>56</v>
      </c>
      <c r="K124" s="8"/>
      <c r="L124" s="96"/>
      <c r="M124" s="96"/>
      <c r="N124" s="96"/>
      <c r="O124" s="96"/>
      <c r="AA124" s="87" t="s">
        <v>279</v>
      </c>
      <c r="AB124" s="87">
        <v>178</v>
      </c>
      <c r="AD124" s="87" t="s">
        <v>280</v>
      </c>
      <c r="AE124" s="87">
        <v>110</v>
      </c>
    </row>
    <row r="125" spans="1:31" ht="15" customHeight="1" x14ac:dyDescent="0.25">
      <c r="A125" s="169"/>
      <c r="B125" s="107"/>
      <c r="C125" s="79"/>
      <c r="D125" s="79"/>
      <c r="E125" s="19"/>
      <c r="F125" s="32" t="s">
        <v>53</v>
      </c>
      <c r="G125" s="31">
        <v>0.15</v>
      </c>
      <c r="H125" s="34">
        <v>0.01</v>
      </c>
      <c r="K125" s="8"/>
      <c r="L125" s="96"/>
      <c r="M125" s="96"/>
      <c r="N125" s="96"/>
      <c r="O125" s="96"/>
      <c r="AA125" s="87" t="s">
        <v>280</v>
      </c>
      <c r="AB125" s="87">
        <v>238</v>
      </c>
      <c r="AE125" s="87">
        <v>211</v>
      </c>
    </row>
    <row r="126" spans="1:31" x14ac:dyDescent="0.25">
      <c r="A126" s="8"/>
      <c r="B126" s="8"/>
      <c r="C126" s="11"/>
      <c r="AB126" s="87">
        <v>416</v>
      </c>
      <c r="AD126" s="87" t="s">
        <v>281</v>
      </c>
      <c r="AE126" s="87">
        <v>43</v>
      </c>
    </row>
    <row r="127" spans="1:31" x14ac:dyDescent="0.25">
      <c r="AA127" s="87" t="s">
        <v>281</v>
      </c>
      <c r="AB127" s="87">
        <v>54</v>
      </c>
      <c r="AE127" s="87">
        <v>43</v>
      </c>
    </row>
    <row r="128" spans="1:31" x14ac:dyDescent="0.25">
      <c r="AB128" s="87">
        <v>54</v>
      </c>
      <c r="AD128" s="87" t="s">
        <v>282</v>
      </c>
      <c r="AE128" s="87">
        <v>66</v>
      </c>
    </row>
    <row r="129" spans="27:31" x14ac:dyDescent="0.25">
      <c r="AA129" s="87" t="s">
        <v>282</v>
      </c>
      <c r="AB129" s="87">
        <v>69</v>
      </c>
      <c r="AD129" s="87" t="s">
        <v>283</v>
      </c>
      <c r="AE129" s="87">
        <v>248</v>
      </c>
    </row>
    <row r="130" spans="27:31" x14ac:dyDescent="0.25">
      <c r="AA130" s="87" t="s">
        <v>283</v>
      </c>
      <c r="AB130" s="87">
        <v>152</v>
      </c>
      <c r="AD130" s="87" t="s">
        <v>284</v>
      </c>
      <c r="AE130" s="87">
        <v>35</v>
      </c>
    </row>
    <row r="131" spans="27:31" x14ac:dyDescent="0.25">
      <c r="AA131" s="87" t="s">
        <v>284</v>
      </c>
      <c r="AB131" s="87">
        <v>22</v>
      </c>
      <c r="AD131" s="87" t="s">
        <v>285</v>
      </c>
      <c r="AE131" s="87">
        <v>20</v>
      </c>
    </row>
    <row r="132" spans="27:31" x14ac:dyDescent="0.25">
      <c r="AA132" s="87" t="s">
        <v>285</v>
      </c>
      <c r="AB132" s="87">
        <v>11</v>
      </c>
      <c r="AD132" s="87" t="s">
        <v>286</v>
      </c>
      <c r="AE132" s="87">
        <v>46</v>
      </c>
    </row>
    <row r="133" spans="27:31" x14ac:dyDescent="0.25">
      <c r="AA133" s="87" t="s">
        <v>286</v>
      </c>
      <c r="AB133" s="87">
        <v>22</v>
      </c>
      <c r="AD133" s="87" t="s">
        <v>287</v>
      </c>
      <c r="AE133" s="87">
        <v>240</v>
      </c>
    </row>
    <row r="134" spans="27:31" x14ac:dyDescent="0.25">
      <c r="AA134" s="87" t="s">
        <v>287</v>
      </c>
      <c r="AB134" s="87">
        <v>121</v>
      </c>
      <c r="AD134" s="87" t="s">
        <v>288</v>
      </c>
      <c r="AE134" s="87">
        <v>150</v>
      </c>
    </row>
    <row r="135" spans="27:31" x14ac:dyDescent="0.25">
      <c r="AA135" s="87" t="s">
        <v>288</v>
      </c>
      <c r="AB135" s="87">
        <v>93</v>
      </c>
      <c r="AD135" s="87" t="s">
        <v>289</v>
      </c>
      <c r="AE135" s="87">
        <v>211</v>
      </c>
    </row>
    <row r="136" spans="27:31" x14ac:dyDescent="0.25">
      <c r="AA136" s="87" t="s">
        <v>289</v>
      </c>
      <c r="AB136" s="87">
        <v>110</v>
      </c>
      <c r="AD136" s="87" t="s">
        <v>290</v>
      </c>
      <c r="AE136" s="87">
        <v>368</v>
      </c>
    </row>
    <row r="137" spans="27:31" x14ac:dyDescent="0.25">
      <c r="AA137" s="87" t="s">
        <v>290</v>
      </c>
      <c r="AB137" s="87">
        <v>143</v>
      </c>
      <c r="AE137" s="87">
        <v>1384</v>
      </c>
    </row>
    <row r="138" spans="27:31" x14ac:dyDescent="0.25">
      <c r="AB138" s="87">
        <v>743</v>
      </c>
      <c r="AE138" s="87">
        <v>16671</v>
      </c>
    </row>
    <row r="139" spans="27:31" x14ac:dyDescent="0.25">
      <c r="AB139" s="87">
        <v>17409</v>
      </c>
    </row>
  </sheetData>
  <mergeCells count="15">
    <mergeCell ref="I1:I5"/>
    <mergeCell ref="K1:K5"/>
    <mergeCell ref="E2:H2"/>
    <mergeCell ref="E3:H3"/>
    <mergeCell ref="J3:J5"/>
    <mergeCell ref="F4:F5"/>
    <mergeCell ref="G4:G5"/>
    <mergeCell ref="H4:H5"/>
    <mergeCell ref="C1:C5"/>
    <mergeCell ref="A124:A125"/>
    <mergeCell ref="A1:A5"/>
    <mergeCell ref="D1:D5"/>
    <mergeCell ref="E4:E5"/>
    <mergeCell ref="E1:H1"/>
    <mergeCell ref="B1: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BD15B-15BA-470A-B46C-7B8E8A52425E}">
  <sheetPr>
    <tabColor rgb="FF002060"/>
  </sheetPr>
  <dimension ref="A1:J30"/>
  <sheetViews>
    <sheetView topLeftCell="B7" zoomScale="85" zoomScaleNormal="85" workbookViewId="0">
      <selection activeCell="F31" sqref="F31"/>
    </sheetView>
  </sheetViews>
  <sheetFormatPr defaultRowHeight="15" x14ac:dyDescent="0.25"/>
  <cols>
    <col min="1" max="1" width="30" customWidth="1"/>
    <col min="2" max="2" width="19.140625" customWidth="1"/>
    <col min="3" max="3" width="24.140625" customWidth="1"/>
    <col min="4" max="5" width="30" customWidth="1"/>
    <col min="6" max="6" width="25.42578125" customWidth="1"/>
    <col min="7" max="9" width="31.5703125" customWidth="1"/>
  </cols>
  <sheetData>
    <row r="1" spans="1:10" ht="30" x14ac:dyDescent="0.25">
      <c r="A1" s="170" t="s">
        <v>0</v>
      </c>
      <c r="B1" s="170" t="s">
        <v>147</v>
      </c>
      <c r="C1" s="170" t="s">
        <v>150</v>
      </c>
      <c r="D1" s="184" t="s">
        <v>1</v>
      </c>
      <c r="E1" s="185"/>
      <c r="F1" s="185"/>
      <c r="G1" s="186"/>
      <c r="H1" s="170" t="s">
        <v>143</v>
      </c>
      <c r="I1" s="118" t="s">
        <v>1</v>
      </c>
      <c r="J1" s="166" t="s">
        <v>96</v>
      </c>
    </row>
    <row r="2" spans="1:10" ht="75" x14ac:dyDescent="0.25">
      <c r="A2" s="171"/>
      <c r="B2" s="171"/>
      <c r="C2" s="171"/>
      <c r="D2" s="184" t="s">
        <v>149</v>
      </c>
      <c r="E2" s="185"/>
      <c r="F2" s="185"/>
      <c r="G2" s="186"/>
      <c r="H2" s="171"/>
      <c r="I2" s="120" t="s">
        <v>148</v>
      </c>
      <c r="J2" s="166"/>
    </row>
    <row r="3" spans="1:10" x14ac:dyDescent="0.25">
      <c r="A3" s="171"/>
      <c r="B3" s="171"/>
      <c r="C3" s="171"/>
      <c r="D3" s="187" t="str">
        <f>F30*100&amp;"% degli allevamenti di grandi dimensioni"</f>
        <v>15% degli allevamenti di grandi dimensioni</v>
      </c>
      <c r="E3" s="188"/>
      <c r="F3" s="188"/>
      <c r="G3" s="189"/>
      <c r="H3" s="171"/>
      <c r="I3" s="170" t="str">
        <f>G30*100&amp;"% degli allevamenti di piccole dimensioni da controllare"</f>
        <v>1% degli allevamenti di piccole dimensioni da controllare</v>
      </c>
      <c r="J3" s="166"/>
    </row>
    <row r="4" spans="1:10" x14ac:dyDescent="0.25">
      <c r="A4" s="171"/>
      <c r="B4" s="171"/>
      <c r="C4" s="171"/>
      <c r="D4" s="170" t="s">
        <v>98</v>
      </c>
      <c r="E4" s="170" t="s">
        <v>97</v>
      </c>
      <c r="F4" s="170" t="s">
        <v>95</v>
      </c>
      <c r="G4" s="170" t="s">
        <v>24</v>
      </c>
      <c r="H4" s="171"/>
      <c r="I4" s="171"/>
      <c r="J4" s="166"/>
    </row>
    <row r="5" spans="1:10" x14ac:dyDescent="0.25">
      <c r="A5" s="172"/>
      <c r="B5" s="172"/>
      <c r="C5" s="172"/>
      <c r="D5" s="172"/>
      <c r="E5" s="172"/>
      <c r="F5" s="172"/>
      <c r="G5" s="172"/>
      <c r="H5" s="172"/>
      <c r="I5" s="172"/>
      <c r="J5" s="166"/>
    </row>
    <row r="6" spans="1:10" x14ac:dyDescent="0.25">
      <c r="A6" s="27" t="s">
        <v>3</v>
      </c>
      <c r="B6" s="30">
        <f t="shared" ref="B6:B26" si="0">C6+H6</f>
        <v>861</v>
      </c>
      <c r="C6" s="10">
        <f>SUMIFS('Vitelli altre tipologie'!$D:$D,'Vitelli altre tipologie'!$A:$A,A6)</f>
        <v>250</v>
      </c>
      <c r="D6" s="64">
        <f>SUMIFS('Vitelli altre tipologie'!$E:$E,'Vitelli altre tipologie'!$A:$A,A6)</f>
        <v>23</v>
      </c>
      <c r="E6" s="3">
        <f>SUMIFS('Vitelli altre tipologie'!$F:$F,'Vitelli altre tipologie'!$A:$A,A6)</f>
        <v>14</v>
      </c>
      <c r="F6" s="3">
        <f>SUMIFS('Vitelli altre tipologie'!$G:$G,'Vitelli altre tipologie'!$A:$A,A6)</f>
        <v>2</v>
      </c>
      <c r="G6" s="3">
        <f>SUM(D6:F6)</f>
        <v>39</v>
      </c>
      <c r="H6" s="30">
        <f>SUMIFS('Vitelli altre tipologie'!$I:$I,'Vitelli altre tipologie'!$A:$A,A6)</f>
        <v>611</v>
      </c>
      <c r="I6" s="2">
        <f>SUMIFS('Vitelli altre tipologie'!$J:$J,'Vitelli altre tipologie'!$A:$A,A6)</f>
        <v>8</v>
      </c>
      <c r="J6" s="77">
        <f>I6+G6</f>
        <v>47</v>
      </c>
    </row>
    <row r="7" spans="1:10" x14ac:dyDescent="0.25">
      <c r="A7" s="27" t="s">
        <v>4</v>
      </c>
      <c r="B7" s="30">
        <f t="shared" si="0"/>
        <v>1037</v>
      </c>
      <c r="C7" s="10">
        <f>SUMIFS('Vitelli altre tipologie'!$D:$D,'Vitelli altre tipologie'!$A:$A,A7)</f>
        <v>418</v>
      </c>
      <c r="D7" s="64">
        <f>SUMIFS('Vitelli altre tipologie'!$E:$E,'Vitelli altre tipologie'!$A:$A,A7)</f>
        <v>38</v>
      </c>
      <c r="E7" s="3">
        <f>SUMIFS('Vitelli altre tipologie'!$F:$F,'Vitelli altre tipologie'!$A:$A,A7)</f>
        <v>22</v>
      </c>
      <c r="F7" s="3">
        <f>SUMIFS('Vitelli altre tipologie'!$G:$G,'Vitelli altre tipologie'!$A:$A,A7)</f>
        <v>3</v>
      </c>
      <c r="G7" s="3">
        <f t="shared" ref="G7:G27" si="1">SUM(D7:F7)</f>
        <v>63</v>
      </c>
      <c r="H7" s="30">
        <f>SUMIFS('Vitelli altre tipologie'!$I:$I,'Vitelli altre tipologie'!$A:$A,A7)</f>
        <v>619</v>
      </c>
      <c r="I7" s="2">
        <f>SUMIFS('Vitelli altre tipologie'!$J:$J,'Vitelli altre tipologie'!$A:$A,A7)</f>
        <v>7</v>
      </c>
      <c r="J7" s="77">
        <f t="shared" ref="J7:J26" si="2">I7+G7</f>
        <v>70</v>
      </c>
    </row>
    <row r="8" spans="1:10" x14ac:dyDescent="0.25">
      <c r="A8" s="27" t="s">
        <v>5</v>
      </c>
      <c r="B8" s="30">
        <f t="shared" si="0"/>
        <v>1290</v>
      </c>
      <c r="C8" s="10">
        <f>SUMIFS('Vitelli altre tipologie'!$D:$D,'Vitelli altre tipologie'!$A:$A,A8)</f>
        <v>301</v>
      </c>
      <c r="D8" s="64">
        <f>SUMIFS('Vitelli altre tipologie'!$E:$E,'Vitelli altre tipologie'!$A:$A,A8)</f>
        <v>30</v>
      </c>
      <c r="E8" s="3">
        <f>SUMIFS('Vitelli altre tipologie'!$F:$F,'Vitelli altre tipologie'!$A:$A,A8)</f>
        <v>16</v>
      </c>
      <c r="F8" s="3">
        <f>SUMIFS('Vitelli altre tipologie'!$G:$G,'Vitelli altre tipologie'!$A:$A,A8)</f>
        <v>1</v>
      </c>
      <c r="G8" s="3">
        <f t="shared" si="1"/>
        <v>47</v>
      </c>
      <c r="H8" s="30">
        <f>SUMIFS('Vitelli altre tipologie'!$I:$I,'Vitelli altre tipologie'!$A:$A,A8)</f>
        <v>989</v>
      </c>
      <c r="I8" s="2">
        <f>SUMIFS('Vitelli altre tipologie'!$J:$J,'Vitelli altre tipologie'!$A:$A,A8)</f>
        <v>12</v>
      </c>
      <c r="J8" s="77">
        <f t="shared" si="2"/>
        <v>59</v>
      </c>
    </row>
    <row r="9" spans="1:10" x14ac:dyDescent="0.25">
      <c r="A9" s="27" t="s">
        <v>6</v>
      </c>
      <c r="B9" s="30">
        <f t="shared" si="0"/>
        <v>1989</v>
      </c>
      <c r="C9" s="10">
        <f>SUMIFS('Vitelli altre tipologie'!$D:$D,'Vitelli altre tipologie'!$A:$A,A9)</f>
        <v>449</v>
      </c>
      <c r="D9" s="64">
        <f>SUMIFS('Vitelli altre tipologie'!$E:$E,'Vitelli altre tipologie'!$A:$A,A9)</f>
        <v>45</v>
      </c>
      <c r="E9" s="3">
        <f>SUMIFS('Vitelli altre tipologie'!$F:$F,'Vitelli altre tipologie'!$A:$A,A9)</f>
        <v>23</v>
      </c>
      <c r="F9" s="3">
        <f>SUMIFS('Vitelli altre tipologie'!$G:$G,'Vitelli altre tipologie'!$A:$A,A9)</f>
        <v>3</v>
      </c>
      <c r="G9" s="3">
        <f t="shared" si="1"/>
        <v>71</v>
      </c>
      <c r="H9" s="30">
        <f>SUMIFS('Vitelli altre tipologie'!$I:$I,'Vitelli altre tipologie'!$A:$A,A9)</f>
        <v>1540</v>
      </c>
      <c r="I9" s="2">
        <f>SUMIFS('Vitelli altre tipologie'!$J:$J,'Vitelli altre tipologie'!$A:$A,A9)</f>
        <v>21</v>
      </c>
      <c r="J9" s="77">
        <f t="shared" si="2"/>
        <v>92</v>
      </c>
    </row>
    <row r="10" spans="1:10" x14ac:dyDescent="0.25">
      <c r="A10" s="27" t="s">
        <v>7</v>
      </c>
      <c r="B10" s="30">
        <f t="shared" si="0"/>
        <v>2602</v>
      </c>
      <c r="C10" s="10">
        <f>SUMIFS('Vitelli altre tipologie'!$D:$D,'Vitelli altre tipologie'!$A:$A,A10)</f>
        <v>1901</v>
      </c>
      <c r="D10" s="64">
        <f>SUMIFS('Vitelli altre tipologie'!$E:$E,'Vitelli altre tipologie'!$A:$A,A10)</f>
        <v>177</v>
      </c>
      <c r="E10" s="3">
        <f>SUMIFS('Vitelli altre tipologie'!$F:$F,'Vitelli altre tipologie'!$A:$A,A10)</f>
        <v>100</v>
      </c>
      <c r="F10" s="3">
        <f>SUMIFS('Vitelli altre tipologie'!$G:$G,'Vitelli altre tipologie'!$A:$A,A10)</f>
        <v>14</v>
      </c>
      <c r="G10" s="3">
        <f t="shared" si="1"/>
        <v>291</v>
      </c>
      <c r="H10" s="30">
        <f>SUMIFS('Vitelli altre tipologie'!$I:$I,'Vitelli altre tipologie'!$A:$A,A10)</f>
        <v>701</v>
      </c>
      <c r="I10" s="2">
        <f>SUMIFS('Vitelli altre tipologie'!$J:$J,'Vitelli altre tipologie'!$A:$A,A10)</f>
        <v>14</v>
      </c>
      <c r="J10" s="77">
        <f t="shared" si="2"/>
        <v>305</v>
      </c>
    </row>
    <row r="11" spans="1:10" x14ac:dyDescent="0.25">
      <c r="A11" s="27" t="s">
        <v>8</v>
      </c>
      <c r="B11" s="30">
        <f t="shared" si="0"/>
        <v>405</v>
      </c>
      <c r="C11" s="10">
        <f>SUMIFS('Vitelli altre tipologie'!$D:$D,'Vitelli altre tipologie'!$A:$A,A11)</f>
        <v>251</v>
      </c>
      <c r="D11" s="64">
        <f>SUMIFS('Vitelli altre tipologie'!$E:$E,'Vitelli altre tipologie'!$A:$A,A11)</f>
        <v>24</v>
      </c>
      <c r="E11" s="3">
        <f>SUMIFS('Vitelli altre tipologie'!$F:$F,'Vitelli altre tipologie'!$A:$A,A11)</f>
        <v>14</v>
      </c>
      <c r="F11" s="3">
        <f>SUMIFS('Vitelli altre tipologie'!$G:$G,'Vitelli altre tipologie'!$A:$A,A11)</f>
        <v>2</v>
      </c>
      <c r="G11" s="3">
        <f t="shared" si="1"/>
        <v>40</v>
      </c>
      <c r="H11" s="30">
        <f>SUMIFS('Vitelli altre tipologie'!$I:$I,'Vitelli altre tipologie'!$A:$A,A11)</f>
        <v>154</v>
      </c>
      <c r="I11" s="2">
        <f>SUMIFS('Vitelli altre tipologie'!$J:$J,'Vitelli altre tipologie'!$A:$A,A11)</f>
        <v>4</v>
      </c>
      <c r="J11" s="77">
        <f t="shared" si="2"/>
        <v>44</v>
      </c>
    </row>
    <row r="12" spans="1:10" x14ac:dyDescent="0.25">
      <c r="A12" s="27" t="s">
        <v>9</v>
      </c>
      <c r="B12" s="30">
        <f t="shared" si="0"/>
        <v>1642</v>
      </c>
      <c r="C12" s="10">
        <f>SUMIFS('Vitelli altre tipologie'!$D:$D,'Vitelli altre tipologie'!$A:$A,A12)</f>
        <v>668</v>
      </c>
      <c r="D12" s="64">
        <f>SUMIFS('Vitelli altre tipologie'!$E:$E,'Vitelli altre tipologie'!$A:$A,A12)</f>
        <v>65</v>
      </c>
      <c r="E12" s="3">
        <f>SUMIFS('Vitelli altre tipologie'!$F:$F,'Vitelli altre tipologie'!$A:$A,A12)</f>
        <v>35</v>
      </c>
      <c r="F12" s="3">
        <f>SUMIFS('Vitelli altre tipologie'!$G:$G,'Vitelli altre tipologie'!$A:$A,A12)</f>
        <v>4</v>
      </c>
      <c r="G12" s="3">
        <f t="shared" si="1"/>
        <v>104</v>
      </c>
      <c r="H12" s="30">
        <f>SUMIFS('Vitelli altre tipologie'!$I:$I,'Vitelli altre tipologie'!$A:$A,A12)</f>
        <v>974</v>
      </c>
      <c r="I12" s="2">
        <f>SUMIFS('Vitelli altre tipologie'!$J:$J,'Vitelli altre tipologie'!$A:$A,A12)</f>
        <v>16</v>
      </c>
      <c r="J12" s="77">
        <f t="shared" si="2"/>
        <v>120</v>
      </c>
    </row>
    <row r="13" spans="1:10" x14ac:dyDescent="0.25">
      <c r="A13" s="27" t="s">
        <v>10</v>
      </c>
      <c r="B13" s="30">
        <f t="shared" si="0"/>
        <v>151</v>
      </c>
      <c r="C13" s="10">
        <f>SUMIFS('Vitelli altre tipologie'!$D:$D,'Vitelli altre tipologie'!$A:$A,A13)</f>
        <v>43</v>
      </c>
      <c r="D13" s="64">
        <f>SUMIFS('Vitelli altre tipologie'!$E:$E,'Vitelli altre tipologie'!$A:$A,A13)</f>
        <v>7</v>
      </c>
      <c r="E13" s="3">
        <f>SUMIFS('Vitelli altre tipologie'!$F:$F,'Vitelli altre tipologie'!$A:$A,A13)</f>
        <v>2</v>
      </c>
      <c r="F13" s="3">
        <f>SUMIFS('Vitelli altre tipologie'!$G:$G,'Vitelli altre tipologie'!$A:$A,A13)</f>
        <v>0</v>
      </c>
      <c r="G13" s="3">
        <f t="shared" si="1"/>
        <v>9</v>
      </c>
      <c r="H13" s="30">
        <f>SUMIFS('Vitelli altre tipologie'!$I:$I,'Vitelli altre tipologie'!$A:$A,A13)</f>
        <v>108</v>
      </c>
      <c r="I13" s="2">
        <f>SUMIFS('Vitelli altre tipologie'!$J:$J,'Vitelli altre tipologie'!$A:$A,A13)</f>
        <v>5</v>
      </c>
      <c r="J13" s="77">
        <f t="shared" si="2"/>
        <v>14</v>
      </c>
    </row>
    <row r="14" spans="1:10" x14ac:dyDescent="0.25">
      <c r="A14" s="27" t="s">
        <v>11</v>
      </c>
      <c r="B14" s="30">
        <f t="shared" si="0"/>
        <v>4785</v>
      </c>
      <c r="C14" s="10">
        <f>SUMIFS('Vitelli altre tipologie'!$D:$D,'Vitelli altre tipologie'!$A:$A,A14)</f>
        <v>3712</v>
      </c>
      <c r="D14" s="64">
        <f>SUMIFS('Vitelli altre tipologie'!$E:$E,'Vitelli altre tipologie'!$A:$A,A14)</f>
        <v>336</v>
      </c>
      <c r="E14" s="3">
        <f>SUMIFS('Vitelli altre tipologie'!$F:$F,'Vitelli altre tipologie'!$A:$A,A14)</f>
        <v>195</v>
      </c>
      <c r="F14" s="3">
        <f>SUMIFS('Vitelli altre tipologie'!$G:$G,'Vitelli altre tipologie'!$A:$A,A14)</f>
        <v>28</v>
      </c>
      <c r="G14" s="3">
        <f t="shared" si="1"/>
        <v>559</v>
      </c>
      <c r="H14" s="30">
        <f>SUMIFS('Vitelli altre tipologie'!$I:$I,'Vitelli altre tipologie'!$A:$A,A14)</f>
        <v>1073</v>
      </c>
      <c r="I14" s="2">
        <f>SUMIFS('Vitelli altre tipologie'!$J:$J,'Vitelli altre tipologie'!$A:$A,A14)</f>
        <v>14</v>
      </c>
      <c r="J14" s="77">
        <f t="shared" si="2"/>
        <v>573</v>
      </c>
    </row>
    <row r="15" spans="1:10" x14ac:dyDescent="0.25">
      <c r="A15" s="27" t="s">
        <v>12</v>
      </c>
      <c r="B15" s="30">
        <f t="shared" si="0"/>
        <v>615</v>
      </c>
      <c r="C15" s="10">
        <f>SUMIFS('Vitelli altre tipologie'!$D:$D,'Vitelli altre tipologie'!$A:$A,A15)</f>
        <v>197</v>
      </c>
      <c r="D15" s="64">
        <f>SUMIFS('Vitelli altre tipologie'!$E:$E,'Vitelli altre tipologie'!$A:$A,A15)</f>
        <v>21</v>
      </c>
      <c r="E15" s="3">
        <f>SUMIFS('Vitelli altre tipologie'!$F:$F,'Vitelli altre tipologie'!$A:$A,A15)</f>
        <v>10</v>
      </c>
      <c r="F15" s="3">
        <f>SUMIFS('Vitelli altre tipologie'!$G:$G,'Vitelli altre tipologie'!$A:$A,A15)</f>
        <v>1</v>
      </c>
      <c r="G15" s="3">
        <f t="shared" si="1"/>
        <v>32</v>
      </c>
      <c r="H15" s="30">
        <f>SUMIFS('Vitelli altre tipologie'!$I:$I,'Vitelli altre tipologie'!$A:$A,A15)</f>
        <v>418</v>
      </c>
      <c r="I15" s="2">
        <f>SUMIFS('Vitelli altre tipologie'!$J:$J,'Vitelli altre tipologie'!$A:$A,A15)</f>
        <v>7</v>
      </c>
      <c r="J15" s="77">
        <f t="shared" si="2"/>
        <v>39</v>
      </c>
    </row>
    <row r="16" spans="1:10" x14ac:dyDescent="0.25">
      <c r="A16" s="27" t="s">
        <v>13</v>
      </c>
      <c r="B16" s="30">
        <f t="shared" si="0"/>
        <v>516</v>
      </c>
      <c r="C16" s="10">
        <f>SUMIFS('Vitelli altre tipologie'!$D:$D,'Vitelli altre tipologie'!$A:$A,A16)</f>
        <v>126</v>
      </c>
      <c r="D16" s="64">
        <f>SUMIFS('Vitelli altre tipologie'!$E:$E,'Vitelli altre tipologie'!$A:$A,A16)</f>
        <v>16</v>
      </c>
      <c r="E16" s="3">
        <f>SUMIFS('Vitelli altre tipologie'!$F:$F,'Vitelli altre tipologie'!$A:$A,A16)</f>
        <v>6</v>
      </c>
      <c r="F16" s="3">
        <f>SUMIFS('Vitelli altre tipologie'!$G:$G,'Vitelli altre tipologie'!$A:$A,A16)</f>
        <v>0</v>
      </c>
      <c r="G16" s="3">
        <f t="shared" si="1"/>
        <v>22</v>
      </c>
      <c r="H16" s="30">
        <f>SUMIFS('Vitelli altre tipologie'!$I:$I,'Vitelli altre tipologie'!$A:$A,A16)</f>
        <v>390</v>
      </c>
      <c r="I16" s="2">
        <f>SUMIFS('Vitelli altre tipologie'!$J:$J,'Vitelli altre tipologie'!$A:$A,A16)</f>
        <v>6</v>
      </c>
      <c r="J16" s="77">
        <f t="shared" si="2"/>
        <v>28</v>
      </c>
    </row>
    <row r="17" spans="1:10" x14ac:dyDescent="0.25">
      <c r="A17" s="27" t="s">
        <v>14</v>
      </c>
      <c r="B17" s="30">
        <f t="shared" si="0"/>
        <v>4501</v>
      </c>
      <c r="C17" s="10">
        <f>SUMIFS('Vitelli altre tipologie'!$D:$D,'Vitelli altre tipologie'!$A:$A,A17)</f>
        <v>2918</v>
      </c>
      <c r="D17" s="64">
        <f>SUMIFS('Vitelli altre tipologie'!$E:$E,'Vitelli altre tipologie'!$A:$A,A17)</f>
        <v>269</v>
      </c>
      <c r="E17" s="3">
        <f>SUMIFS('Vitelli altre tipologie'!$F:$F,'Vitelli altre tipologie'!$A:$A,A17)</f>
        <v>153</v>
      </c>
      <c r="F17" s="3">
        <f>SUMIFS('Vitelli altre tipologie'!$G:$G,'Vitelli altre tipologie'!$A:$A,A17)</f>
        <v>22</v>
      </c>
      <c r="G17" s="3">
        <f t="shared" si="1"/>
        <v>444</v>
      </c>
      <c r="H17" s="30">
        <f>SUMIFS('Vitelli altre tipologie'!$I:$I,'Vitelli altre tipologie'!$A:$A,A17)</f>
        <v>1583</v>
      </c>
      <c r="I17" s="2">
        <f>SUMIFS('Vitelli altre tipologie'!$J:$J,'Vitelli altre tipologie'!$A:$A,A17)</f>
        <v>24</v>
      </c>
      <c r="J17" s="77">
        <f t="shared" si="2"/>
        <v>468</v>
      </c>
    </row>
    <row r="18" spans="1:10" x14ac:dyDescent="0.25">
      <c r="A18" s="27" t="s">
        <v>15</v>
      </c>
      <c r="B18" s="30">
        <f t="shared" si="0"/>
        <v>1428</v>
      </c>
      <c r="C18" s="10">
        <f>SUMIFS('Vitelli altre tipologie'!$D:$D,'Vitelli altre tipologie'!$A:$A,A18)</f>
        <v>754</v>
      </c>
      <c r="D18" s="64">
        <f>SUMIFS('Vitelli altre tipologie'!$E:$E,'Vitelli altre tipologie'!$A:$A,A18)</f>
        <v>70</v>
      </c>
      <c r="E18" s="3">
        <f>SUMIFS('Vitelli altre tipologie'!$F:$F,'Vitelli altre tipologie'!$A:$A,A18)</f>
        <v>39</v>
      </c>
      <c r="F18" s="3">
        <f>SUMIFS('Vitelli altre tipologie'!$G:$G,'Vitelli altre tipologie'!$A:$A,A18)</f>
        <v>6</v>
      </c>
      <c r="G18" s="3">
        <f t="shared" si="1"/>
        <v>115</v>
      </c>
      <c r="H18" s="30">
        <f>SUMIFS('Vitelli altre tipologie'!$I:$I,'Vitelli altre tipologie'!$A:$A,A18)</f>
        <v>674</v>
      </c>
      <c r="I18" s="2">
        <f>SUMIFS('Vitelli altre tipologie'!$J:$J,'Vitelli altre tipologie'!$A:$A,A18)</f>
        <v>11</v>
      </c>
      <c r="J18" s="77">
        <f t="shared" si="2"/>
        <v>126</v>
      </c>
    </row>
    <row r="19" spans="1:10" x14ac:dyDescent="0.25">
      <c r="A19" s="62" t="s">
        <v>16</v>
      </c>
      <c r="B19" s="30">
        <f t="shared" si="0"/>
        <v>2570</v>
      </c>
      <c r="C19" s="10">
        <f>SUMIFS('Vitelli altre tipologie'!$D:$D,'Vitelli altre tipologie'!$A:$A,A19)</f>
        <v>877</v>
      </c>
      <c r="D19" s="64">
        <f>SUMIFS('Vitelli altre tipologie'!$E:$E,'Vitelli altre tipologie'!$A:$A,A19)</f>
        <v>85</v>
      </c>
      <c r="E19" s="3">
        <f>SUMIFS('Vitelli altre tipologie'!$F:$F,'Vitelli altre tipologie'!$A:$A,A19)</f>
        <v>45</v>
      </c>
      <c r="F19" s="3">
        <f>SUMIFS('Vitelli altre tipologie'!$G:$G,'Vitelli altre tipologie'!$A:$A,A19)</f>
        <v>5</v>
      </c>
      <c r="G19" s="3">
        <f t="shared" si="1"/>
        <v>135</v>
      </c>
      <c r="H19" s="30">
        <f>SUMIFS('Vitelli altre tipologie'!$I:$I,'Vitelli altre tipologie'!$A:$A,A19)</f>
        <v>1693</v>
      </c>
      <c r="I19" s="2">
        <f>SUMIFS('Vitelli altre tipologie'!$J:$J,'Vitelli altre tipologie'!$A:$A,A19)</f>
        <v>21</v>
      </c>
      <c r="J19" s="77">
        <f t="shared" si="2"/>
        <v>156</v>
      </c>
    </row>
    <row r="20" spans="1:10" x14ac:dyDescent="0.25">
      <c r="A20" s="62" t="s">
        <v>17</v>
      </c>
      <c r="B20" s="30">
        <f t="shared" si="0"/>
        <v>3945</v>
      </c>
      <c r="C20" s="10">
        <f>SUMIFS('Vitelli altre tipologie'!$D:$D,'Vitelli altre tipologie'!$A:$A,A20)</f>
        <v>1496</v>
      </c>
      <c r="D20" s="64">
        <f>SUMIFS('Vitelli altre tipologie'!$E:$E,'Vitelli altre tipologie'!$A:$A,A20)</f>
        <v>139</v>
      </c>
      <c r="E20" s="3">
        <f>SUMIFS('Vitelli altre tipologie'!$F:$F,'Vitelli altre tipologie'!$A:$A,A20)</f>
        <v>79</v>
      </c>
      <c r="F20" s="3">
        <f>SUMIFS('Vitelli altre tipologie'!$G:$G,'Vitelli altre tipologie'!$A:$A,A20)</f>
        <v>10</v>
      </c>
      <c r="G20" s="3">
        <f t="shared" si="1"/>
        <v>228</v>
      </c>
      <c r="H20" s="30">
        <f>SUMIFS('Vitelli altre tipologie'!$I:$I,'Vitelli altre tipologie'!$A:$A,A20)</f>
        <v>2449</v>
      </c>
      <c r="I20" s="2">
        <f>SUMIFS('Vitelli altre tipologie'!$J:$J,'Vitelli altre tipologie'!$A:$A,A20)</f>
        <v>28</v>
      </c>
      <c r="J20" s="77">
        <f t="shared" si="2"/>
        <v>256</v>
      </c>
    </row>
    <row r="21" spans="1:10" x14ac:dyDescent="0.25">
      <c r="A21" s="27" t="s">
        <v>18</v>
      </c>
      <c r="B21" s="30">
        <f t="shared" si="0"/>
        <v>839</v>
      </c>
      <c r="C21" s="10">
        <f>SUMIFS('Vitelli altre tipologie'!$D:$D,'Vitelli altre tipologie'!$A:$A,A21)</f>
        <v>331</v>
      </c>
      <c r="D21" s="64">
        <f>SUMIFS('Vitelli altre tipologie'!$E:$E,'Vitelli altre tipologie'!$A:$A,A21)</f>
        <v>32</v>
      </c>
      <c r="E21" s="3">
        <f>SUMIFS('Vitelli altre tipologie'!$F:$F,'Vitelli altre tipologie'!$A:$A,A21)</f>
        <v>17</v>
      </c>
      <c r="F21" s="3">
        <f>SUMIFS('Vitelli altre tipologie'!$G:$G,'Vitelli altre tipologie'!$A:$A,A21)</f>
        <v>2</v>
      </c>
      <c r="G21" s="3">
        <f t="shared" si="1"/>
        <v>51</v>
      </c>
      <c r="H21" s="30">
        <f>SUMIFS('Vitelli altre tipologie'!$I:$I,'Vitelli altre tipologie'!$A:$A,A21)</f>
        <v>508</v>
      </c>
      <c r="I21" s="2">
        <f>SUMIFS('Vitelli altre tipologie'!$J:$J,'Vitelli altre tipologie'!$A:$A,A21)</f>
        <v>7</v>
      </c>
      <c r="J21" s="77">
        <f t="shared" si="2"/>
        <v>58</v>
      </c>
    </row>
    <row r="22" spans="1:10" x14ac:dyDescent="0.25">
      <c r="A22" s="27" t="s">
        <v>19</v>
      </c>
      <c r="B22" s="30">
        <f t="shared" si="0"/>
        <v>1674</v>
      </c>
      <c r="C22" s="10">
        <f>SUMIFS('Vitelli altre tipologie'!$D:$D,'Vitelli altre tipologie'!$A:$A,A22)</f>
        <v>159</v>
      </c>
      <c r="D22" s="64">
        <f>SUMIFS('Vitelli altre tipologie'!$E:$E,'Vitelli altre tipologie'!$A:$A,A22)</f>
        <v>15</v>
      </c>
      <c r="E22" s="3">
        <f>SUMIFS('Vitelli altre tipologie'!$F:$F,'Vitelli altre tipologie'!$A:$A,A22)</f>
        <v>8</v>
      </c>
      <c r="F22" s="3">
        <f>SUMIFS('Vitelli altre tipologie'!$G:$G,'Vitelli altre tipologie'!$A:$A,A22)</f>
        <v>1</v>
      </c>
      <c r="G22" s="3">
        <f t="shared" si="1"/>
        <v>24</v>
      </c>
      <c r="H22" s="30">
        <f>SUMIFS('Vitelli altre tipologie'!$I:$I,'Vitelli altre tipologie'!$A:$A,A22)</f>
        <v>1515</v>
      </c>
      <c r="I22" s="2">
        <f>SUMIFS('Vitelli altre tipologie'!$J:$J,'Vitelli altre tipologie'!$A:$A,A22)</f>
        <v>16</v>
      </c>
      <c r="J22" s="77">
        <f t="shared" si="2"/>
        <v>40</v>
      </c>
    </row>
    <row r="23" spans="1:10" x14ac:dyDescent="0.25">
      <c r="A23" s="27" t="s">
        <v>20</v>
      </c>
      <c r="B23" s="30">
        <f t="shared" si="0"/>
        <v>379</v>
      </c>
      <c r="C23" s="10">
        <f>SUMIFS('Vitelli altre tipologie'!$D:$D,'Vitelli altre tipologie'!$A:$A,A23)</f>
        <v>182</v>
      </c>
      <c r="D23" s="64">
        <f>SUMIFS('Vitelli altre tipologie'!$E:$E,'Vitelli altre tipologie'!$A:$A,A23)</f>
        <v>17</v>
      </c>
      <c r="E23" s="3">
        <f>SUMIFS('Vitelli altre tipologie'!$F:$F,'Vitelli altre tipologie'!$A:$A,A23)</f>
        <v>10</v>
      </c>
      <c r="F23" s="3">
        <f>SUMIFS('Vitelli altre tipologie'!$G:$G,'Vitelli altre tipologie'!$A:$A,A23)</f>
        <v>1</v>
      </c>
      <c r="G23" s="3">
        <f t="shared" si="1"/>
        <v>28</v>
      </c>
      <c r="H23" s="30">
        <f>SUMIFS('Vitelli altre tipologie'!$I:$I,'Vitelli altre tipologie'!$A:$A,A23)</f>
        <v>197</v>
      </c>
      <c r="I23" s="2">
        <f>SUMIFS('Vitelli altre tipologie'!$J:$J,'Vitelli altre tipologie'!$A:$A,A23)</f>
        <v>2</v>
      </c>
      <c r="J23" s="77">
        <f t="shared" si="2"/>
        <v>30</v>
      </c>
    </row>
    <row r="24" spans="1:10" x14ac:dyDescent="0.25">
      <c r="A24" s="27" t="s">
        <v>21</v>
      </c>
      <c r="B24" s="30">
        <f t="shared" si="0"/>
        <v>627</v>
      </c>
      <c r="C24" s="10">
        <f>SUMIFS('Vitelli altre tipologie'!$D:$D,'Vitelli altre tipologie'!$A:$A,A24)</f>
        <v>211</v>
      </c>
      <c r="D24" s="64">
        <f>SUMIFS('Vitelli altre tipologie'!$E:$E,'Vitelli altre tipologie'!$A:$A,A24)</f>
        <v>20</v>
      </c>
      <c r="E24" s="3">
        <f>SUMIFS('Vitelli altre tipologie'!$F:$F,'Vitelli altre tipologie'!$A:$A,A24)</f>
        <v>11</v>
      </c>
      <c r="F24" s="3">
        <f>SUMIFS('Vitelli altre tipologie'!$G:$G,'Vitelli altre tipologie'!$A:$A,A24)</f>
        <v>2</v>
      </c>
      <c r="G24" s="3">
        <f t="shared" si="1"/>
        <v>33</v>
      </c>
      <c r="H24" s="30">
        <f>SUMIFS('Vitelli altre tipologie'!$I:$I,'Vitelli altre tipologie'!$A:$A,A24)</f>
        <v>416</v>
      </c>
      <c r="I24" s="2">
        <f>SUMIFS('Vitelli altre tipologie'!$J:$J,'Vitelli altre tipologie'!$A:$A,A24)</f>
        <v>5</v>
      </c>
      <c r="J24" s="77">
        <f t="shared" si="2"/>
        <v>38</v>
      </c>
    </row>
    <row r="25" spans="1:10" x14ac:dyDescent="0.25">
      <c r="A25" s="27" t="s">
        <v>22</v>
      </c>
      <c r="B25" s="30">
        <f t="shared" si="0"/>
        <v>97</v>
      </c>
      <c r="C25" s="10">
        <f>SUMIFS('Vitelli altre tipologie'!$D:$D,'Vitelli altre tipologie'!$A:$A,A25)</f>
        <v>43</v>
      </c>
      <c r="D25" s="64">
        <f>SUMIFS('Vitelli altre tipologie'!$E:$E,'Vitelli altre tipologie'!$A:$A,A25)</f>
        <v>5</v>
      </c>
      <c r="E25" s="3">
        <f>SUMIFS('Vitelli altre tipologie'!$F:$F,'Vitelli altre tipologie'!$A:$A,A25)</f>
        <v>2</v>
      </c>
      <c r="F25" s="3">
        <f>SUMIFS('Vitelli altre tipologie'!$G:$G,'Vitelli altre tipologie'!$A:$A,A25)</f>
        <v>0</v>
      </c>
      <c r="G25" s="3">
        <f t="shared" si="1"/>
        <v>7</v>
      </c>
      <c r="H25" s="30">
        <f>SUMIFS('Vitelli altre tipologie'!$I:$I,'Vitelli altre tipologie'!$A:$A,A25)</f>
        <v>54</v>
      </c>
      <c r="I25" s="2">
        <f>SUMIFS('Vitelli altre tipologie'!$J:$J,'Vitelli altre tipologie'!$A:$A,A25)</f>
        <v>1</v>
      </c>
      <c r="J25" s="77">
        <f t="shared" si="2"/>
        <v>8</v>
      </c>
    </row>
    <row r="26" spans="1:10" x14ac:dyDescent="0.25">
      <c r="A26" s="27" t="s">
        <v>23</v>
      </c>
      <c r="B26" s="30">
        <f t="shared" si="0"/>
        <v>2127</v>
      </c>
      <c r="C26" s="10">
        <f>SUMIFS('Vitelli altre tipologie'!$D:$D,'Vitelli altre tipologie'!$A:$A,A26)</f>
        <v>1384</v>
      </c>
      <c r="D26" s="64">
        <f>SUMIFS('Vitelli altre tipologie'!$E:$E,'Vitelli altre tipologie'!$A:$A,A26)</f>
        <v>129</v>
      </c>
      <c r="E26" s="3">
        <f>SUMIFS('Vitelli altre tipologie'!$F:$F,'Vitelli altre tipologie'!$A:$A,A26)</f>
        <v>72</v>
      </c>
      <c r="F26" s="3">
        <f>SUMIFS('Vitelli altre tipologie'!$G:$G,'Vitelli altre tipologie'!$A:$A,A26)</f>
        <v>10</v>
      </c>
      <c r="G26" s="3">
        <f t="shared" si="1"/>
        <v>211</v>
      </c>
      <c r="H26" s="30">
        <f>SUMIFS('Vitelli altre tipologie'!$I:$I,'Vitelli altre tipologie'!$A:$A,A26)</f>
        <v>743</v>
      </c>
      <c r="I26" s="2">
        <f>SUMIFS('Vitelli altre tipologie'!$J:$J,'Vitelli altre tipologie'!$A:$A,A26)</f>
        <v>13</v>
      </c>
      <c r="J26" s="77">
        <f t="shared" si="2"/>
        <v>224</v>
      </c>
    </row>
    <row r="27" spans="1:10" x14ac:dyDescent="0.25">
      <c r="A27" s="27" t="s">
        <v>24</v>
      </c>
      <c r="B27" s="30">
        <f>SUM(B6:B26)</f>
        <v>34080</v>
      </c>
      <c r="C27" s="30">
        <f t="shared" ref="C27:I27" si="3">SUM(C6:C26)</f>
        <v>16671</v>
      </c>
      <c r="D27" s="30">
        <f t="shared" si="3"/>
        <v>1563</v>
      </c>
      <c r="E27" s="30">
        <f t="shared" si="3"/>
        <v>873</v>
      </c>
      <c r="F27" s="30">
        <f t="shared" si="3"/>
        <v>117</v>
      </c>
      <c r="G27" s="3">
        <f t="shared" si="1"/>
        <v>2553</v>
      </c>
      <c r="H27" s="30">
        <f t="shared" si="3"/>
        <v>17409</v>
      </c>
      <c r="I27" s="30">
        <f t="shared" si="3"/>
        <v>242</v>
      </c>
      <c r="J27" s="77">
        <f>I27+G27</f>
        <v>2795</v>
      </c>
    </row>
    <row r="28" spans="1:10" x14ac:dyDescent="0.25">
      <c r="A28" s="69"/>
      <c r="B28" s="29"/>
      <c r="C28" s="8"/>
      <c r="D28" s="8"/>
      <c r="E28" s="8"/>
      <c r="F28" s="8"/>
      <c r="G28" s="8"/>
      <c r="H28" s="8"/>
      <c r="I28" s="8"/>
      <c r="J28" s="8"/>
    </row>
    <row r="29" spans="1:10" x14ac:dyDescent="0.25">
      <c r="A29" s="169"/>
      <c r="B29" s="119"/>
      <c r="F29" s="135" t="s">
        <v>55</v>
      </c>
      <c r="G29" s="135" t="s">
        <v>56</v>
      </c>
      <c r="J29" s="8"/>
    </row>
    <row r="30" spans="1:10" x14ac:dyDescent="0.25">
      <c r="A30" s="169"/>
      <c r="B30" s="119"/>
      <c r="C30" s="119"/>
      <c r="D30" s="19"/>
      <c r="E30" s="32" t="s">
        <v>53</v>
      </c>
      <c r="F30" s="132">
        <f>'Vitelli altre tipologie'!G125</f>
        <v>0.15</v>
      </c>
      <c r="G30" s="133">
        <f>'Vitelli altre tipologie'!H125</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DE521-7C00-4C9B-B081-454B332D48A0}">
  <sheetPr>
    <tabColor rgb="FF002060"/>
  </sheetPr>
  <dimension ref="A1:BA130"/>
  <sheetViews>
    <sheetView topLeftCell="A87" zoomScale="55" zoomScaleNormal="55" workbookViewId="0">
      <selection activeCell="F127" sqref="F127"/>
    </sheetView>
  </sheetViews>
  <sheetFormatPr defaultRowHeight="15" x14ac:dyDescent="0.25"/>
  <cols>
    <col min="1" max="2" width="30" customWidth="1"/>
    <col min="3" max="3" width="23.140625" customWidth="1"/>
    <col min="4" max="4" width="22" customWidth="1"/>
    <col min="5" max="6" width="30" customWidth="1"/>
    <col min="7" max="7" width="25.42578125" customWidth="1"/>
    <col min="8" max="8" width="36.85546875" customWidth="1"/>
    <col min="9" max="9" width="23.42578125" customWidth="1"/>
    <col min="10" max="10" width="16.42578125" customWidth="1"/>
    <col min="12" max="28" width="9.140625" style="94"/>
    <col min="29" max="32" width="9.140625" style="87"/>
    <col min="33" max="53" width="8.85546875" style="87"/>
  </cols>
  <sheetData>
    <row r="1" spans="1:31" ht="30" customHeight="1" x14ac:dyDescent="0.25">
      <c r="A1" s="170" t="s">
        <v>0</v>
      </c>
      <c r="B1" s="170" t="s">
        <v>176</v>
      </c>
      <c r="C1" s="170" t="s">
        <v>153</v>
      </c>
      <c r="D1" s="170" t="s">
        <v>150</v>
      </c>
      <c r="E1" s="184" t="s">
        <v>1</v>
      </c>
      <c r="F1" s="185"/>
      <c r="G1" s="185"/>
      <c r="H1" s="186"/>
      <c r="I1" s="170" t="s">
        <v>143</v>
      </c>
      <c r="J1" s="84" t="s">
        <v>1</v>
      </c>
      <c r="K1" s="166" t="s">
        <v>96</v>
      </c>
      <c r="L1" s="96"/>
      <c r="M1" s="96"/>
      <c r="N1" s="96"/>
      <c r="O1" s="96"/>
      <c r="Y1" s="94" t="s">
        <v>104</v>
      </c>
      <c r="Z1" s="94" t="s">
        <v>124</v>
      </c>
      <c r="AC1" s="87" t="s">
        <v>104</v>
      </c>
      <c r="AD1" s="87" t="s">
        <v>123</v>
      </c>
    </row>
    <row r="2" spans="1:31" ht="90" customHeight="1" x14ac:dyDescent="0.25">
      <c r="A2" s="171"/>
      <c r="B2" s="171"/>
      <c r="C2" s="171"/>
      <c r="D2" s="171"/>
      <c r="E2" s="184" t="s">
        <v>151</v>
      </c>
      <c r="F2" s="185"/>
      <c r="G2" s="185"/>
      <c r="H2" s="186"/>
      <c r="I2" s="171"/>
      <c r="J2" s="82" t="s">
        <v>152</v>
      </c>
      <c r="K2" s="166"/>
      <c r="L2" s="96"/>
      <c r="M2" s="96"/>
      <c r="N2" s="96"/>
      <c r="O2" s="96"/>
      <c r="R2" s="94" t="s">
        <v>104</v>
      </c>
      <c r="S2" s="94" t="s">
        <v>123</v>
      </c>
      <c r="U2" s="94" t="s">
        <v>104</v>
      </c>
      <c r="V2" s="94" t="s">
        <v>124</v>
      </c>
    </row>
    <row r="3" spans="1:31" ht="15" customHeight="1" x14ac:dyDescent="0.25">
      <c r="A3" s="171"/>
      <c r="B3" s="171"/>
      <c r="C3" s="171"/>
      <c r="D3" s="171"/>
      <c r="E3" s="187" t="str">
        <f>G127*100&amp;"% degli allevamenti di grandi dimensioni"</f>
        <v>15% degli allevamenti di grandi dimensioni</v>
      </c>
      <c r="F3" s="188"/>
      <c r="G3" s="188"/>
      <c r="H3" s="189"/>
      <c r="I3" s="171"/>
      <c r="J3" s="166" t="str">
        <f>H127*100&amp;"% degli allevamenti di piccole dimensioni da controllare"</f>
        <v>1% degli allevamenti di piccole dimensioni da controllare</v>
      </c>
      <c r="K3" s="166"/>
      <c r="L3" s="96"/>
      <c r="M3" s="96"/>
      <c r="N3" s="96"/>
      <c r="O3" s="96"/>
      <c r="Y3" s="94" t="s">
        <v>106</v>
      </c>
      <c r="AC3" s="87" t="s">
        <v>106</v>
      </c>
    </row>
    <row r="4" spans="1:31" ht="45" x14ac:dyDescent="0.25">
      <c r="A4" s="171"/>
      <c r="B4" s="171"/>
      <c r="C4" s="171"/>
      <c r="D4" s="171"/>
      <c r="E4" s="170" t="s">
        <v>98</v>
      </c>
      <c r="F4" s="170" t="s">
        <v>97</v>
      </c>
      <c r="G4" s="170" t="s">
        <v>95</v>
      </c>
      <c r="H4" s="170" t="s">
        <v>24</v>
      </c>
      <c r="I4" s="171"/>
      <c r="J4" s="166"/>
      <c r="K4" s="166"/>
      <c r="L4" s="96" t="s">
        <v>109</v>
      </c>
      <c r="M4" s="96"/>
      <c r="N4" s="96"/>
      <c r="O4" s="96"/>
      <c r="R4" s="94" t="s">
        <v>106</v>
      </c>
      <c r="U4" s="94" t="s">
        <v>106</v>
      </c>
      <c r="Y4" s="94" t="s">
        <v>107</v>
      </c>
      <c r="Z4" s="94" t="s">
        <v>292</v>
      </c>
      <c r="AA4" s="94" t="s">
        <v>24</v>
      </c>
      <c r="AC4" s="87" t="s">
        <v>107</v>
      </c>
      <c r="AD4" s="87" t="s">
        <v>292</v>
      </c>
      <c r="AE4" s="87" t="s">
        <v>24</v>
      </c>
    </row>
    <row r="5" spans="1:31" x14ac:dyDescent="0.25">
      <c r="A5" s="172"/>
      <c r="B5" s="172"/>
      <c r="C5" s="172"/>
      <c r="D5" s="172"/>
      <c r="E5" s="172"/>
      <c r="F5" s="172"/>
      <c r="G5" s="172"/>
      <c r="H5" s="172"/>
      <c r="I5" s="172"/>
      <c r="J5" s="166"/>
      <c r="K5" s="166"/>
      <c r="L5" s="96"/>
      <c r="M5" s="96"/>
      <c r="N5" s="96"/>
      <c r="O5" s="96"/>
      <c r="R5" s="94" t="s">
        <v>107</v>
      </c>
      <c r="S5" s="94" t="s">
        <v>24</v>
      </c>
      <c r="U5" s="94" t="s">
        <v>107</v>
      </c>
      <c r="V5" s="94" t="s">
        <v>24</v>
      </c>
      <c r="Y5" s="94" t="s">
        <v>4</v>
      </c>
      <c r="Z5" s="94" t="s">
        <v>181</v>
      </c>
      <c r="AA5" s="94">
        <v>4</v>
      </c>
      <c r="AC5" s="87" t="s">
        <v>3</v>
      </c>
      <c r="AD5" s="87" t="s">
        <v>180</v>
      </c>
      <c r="AE5" s="87">
        <v>1</v>
      </c>
    </row>
    <row r="6" spans="1:31" x14ac:dyDescent="0.25">
      <c r="A6" s="59" t="s">
        <v>3</v>
      </c>
      <c r="B6" s="59" t="s">
        <v>177</v>
      </c>
      <c r="C6" s="30">
        <f t="shared" ref="C6" si="0">D6+I6</f>
        <v>0</v>
      </c>
      <c r="D6" s="10">
        <f>SUMIFS(AA:AA,Z:Z,B6)</f>
        <v>0</v>
      </c>
      <c r="E6" s="64">
        <f t="shared" ref="E6" si="1">IF(L6&gt;N6,ROUND((D6*0.6*$G$127),0)+P6,ROUND((D6*0.6*$G$127),0)+P6)</f>
        <v>0</v>
      </c>
      <c r="F6" s="3">
        <f t="shared" ref="F6" si="2">ROUND((D6*0.35*$G$127),0)</f>
        <v>0</v>
      </c>
      <c r="G6" s="3">
        <f t="shared" ref="G6" si="3">ROUND((D6*0.05*$G$127),0)</f>
        <v>0</v>
      </c>
      <c r="H6" s="3">
        <f>SUM(E6:G6)</f>
        <v>0</v>
      </c>
      <c r="I6" s="30">
        <f>SUMIFS(AE:AE,AD:AD,B6)</f>
        <v>0</v>
      </c>
      <c r="J6" s="2">
        <f>ROUNDUP((I6*$H$127),0)</f>
        <v>0</v>
      </c>
      <c r="K6" s="77">
        <f>J6+H6</f>
        <v>0</v>
      </c>
      <c r="L6" s="96">
        <f>ROUNDUP((D6*$G$127),0)</f>
        <v>0</v>
      </c>
      <c r="M6" s="96">
        <f t="shared" ref="M6" si="4">ROUND((D6*0.6*$G$127),0)</f>
        <v>0</v>
      </c>
      <c r="N6" s="149">
        <f>M6+F6+G6</f>
        <v>0</v>
      </c>
      <c r="O6" s="96"/>
      <c r="P6" s="144">
        <f>L6-N6</f>
        <v>0</v>
      </c>
      <c r="Q6" s="150" t="s">
        <v>3</v>
      </c>
      <c r="R6" s="94" t="s">
        <v>3</v>
      </c>
      <c r="S6" s="94">
        <v>1</v>
      </c>
      <c r="V6" s="94">
        <v>0</v>
      </c>
      <c r="Z6" s="94" t="s">
        <v>182</v>
      </c>
      <c r="AA6" s="94">
        <v>6</v>
      </c>
      <c r="AC6" s="87" t="s">
        <v>312</v>
      </c>
      <c r="AE6" s="87">
        <v>1</v>
      </c>
    </row>
    <row r="7" spans="1:31" x14ac:dyDescent="0.25">
      <c r="A7" s="59" t="s">
        <v>3</v>
      </c>
      <c r="B7" s="62" t="s">
        <v>178</v>
      </c>
      <c r="C7" s="30">
        <f t="shared" ref="C7:C70" si="5">D7+I7</f>
        <v>0</v>
      </c>
      <c r="D7" s="10">
        <f t="shared" ref="D7:D70" si="6">SUMIFS(AA:AA,Z:Z,B7)</f>
        <v>0</v>
      </c>
      <c r="E7" s="64">
        <f t="shared" ref="E7:E70" si="7">IF(L7&gt;N7,ROUND((D7*0.6*$G$127),0)+P7,ROUND((D7*0.6*$G$127),0)+P7)</f>
        <v>0</v>
      </c>
      <c r="F7" s="3">
        <f t="shared" ref="F7:F70" si="8">ROUND((D7*0.35*$G$127),0)</f>
        <v>0</v>
      </c>
      <c r="G7" s="3">
        <f t="shared" ref="G7:G70" si="9">ROUND((D7*0.05*$G$127),0)</f>
        <v>0</v>
      </c>
      <c r="H7" s="3">
        <f t="shared" ref="H7:H70" si="10">SUM(E7:G7)</f>
        <v>0</v>
      </c>
      <c r="I7" s="30">
        <f t="shared" ref="I7:I70" si="11">SUMIFS(AE:AE,AD:AD,B7)</f>
        <v>0</v>
      </c>
      <c r="J7" s="2">
        <f t="shared" ref="J7:J70" si="12">ROUNDUP((I7*$H$127),0)</f>
        <v>0</v>
      </c>
      <c r="K7" s="77">
        <f t="shared" ref="K7:K70" si="13">J7+H7</f>
        <v>0</v>
      </c>
      <c r="L7" s="96">
        <f t="shared" ref="L7:L70" si="14">ROUNDUP((D7*$G$127),0)</f>
        <v>0</v>
      </c>
      <c r="M7" s="96">
        <f t="shared" ref="M7:M70" si="15">ROUND((D7*0.6*$G$127),0)</f>
        <v>0</v>
      </c>
      <c r="N7" s="149">
        <f t="shared" ref="N7:N70" si="16">M7+F7+G7</f>
        <v>0</v>
      </c>
      <c r="O7" s="96"/>
      <c r="P7" s="144">
        <f t="shared" ref="P7:P70" si="17">L7-N7</f>
        <v>0</v>
      </c>
      <c r="Q7" s="150" t="s">
        <v>4</v>
      </c>
      <c r="R7" s="94" t="s">
        <v>5</v>
      </c>
      <c r="S7" s="94">
        <v>1</v>
      </c>
      <c r="U7" s="94" t="s">
        <v>4</v>
      </c>
      <c r="V7" s="94">
        <v>10</v>
      </c>
      <c r="Y7" s="94" t="s">
        <v>297</v>
      </c>
      <c r="AA7" s="94">
        <v>10</v>
      </c>
      <c r="AC7" s="87" t="s">
        <v>5</v>
      </c>
      <c r="AD7" s="87" t="s">
        <v>184</v>
      </c>
      <c r="AE7" s="87">
        <v>1</v>
      </c>
    </row>
    <row r="8" spans="1:31" x14ac:dyDescent="0.25">
      <c r="A8" s="59" t="s">
        <v>3</v>
      </c>
      <c r="B8" s="62" t="s">
        <v>179</v>
      </c>
      <c r="C8" s="30">
        <f t="shared" si="5"/>
        <v>0</v>
      </c>
      <c r="D8" s="10">
        <f t="shared" si="6"/>
        <v>0</v>
      </c>
      <c r="E8" s="64">
        <f t="shared" si="7"/>
        <v>0</v>
      </c>
      <c r="F8" s="3">
        <f t="shared" si="8"/>
        <v>0</v>
      </c>
      <c r="G8" s="3">
        <f t="shared" si="9"/>
        <v>0</v>
      </c>
      <c r="H8" s="3">
        <f t="shared" si="10"/>
        <v>0</v>
      </c>
      <c r="I8" s="30">
        <f t="shared" si="11"/>
        <v>0</v>
      </c>
      <c r="J8" s="2">
        <f t="shared" si="12"/>
        <v>0</v>
      </c>
      <c r="K8" s="77">
        <f t="shared" si="13"/>
        <v>0</v>
      </c>
      <c r="L8" s="96">
        <f t="shared" si="14"/>
        <v>0</v>
      </c>
      <c r="M8" s="96">
        <f t="shared" si="15"/>
        <v>0</v>
      </c>
      <c r="N8" s="149">
        <f t="shared" si="16"/>
        <v>0</v>
      </c>
      <c r="O8" s="96"/>
      <c r="P8" s="144">
        <f t="shared" si="17"/>
        <v>0</v>
      </c>
      <c r="Q8" s="150" t="s">
        <v>5</v>
      </c>
      <c r="R8" s="94" t="s">
        <v>6</v>
      </c>
      <c r="S8" s="94">
        <v>44</v>
      </c>
      <c r="U8" s="94" t="s">
        <v>5</v>
      </c>
      <c r="V8" s="94">
        <v>3</v>
      </c>
      <c r="Y8" s="94" t="s">
        <v>5</v>
      </c>
      <c r="Z8" s="94" t="s">
        <v>183</v>
      </c>
      <c r="AA8" s="94">
        <v>1</v>
      </c>
      <c r="AC8" s="87" t="s">
        <v>298</v>
      </c>
      <c r="AE8" s="87">
        <v>1</v>
      </c>
    </row>
    <row r="9" spans="1:31" x14ac:dyDescent="0.25">
      <c r="A9" s="59" t="s">
        <v>3</v>
      </c>
      <c r="B9" s="62" t="s">
        <v>180</v>
      </c>
      <c r="C9" s="30">
        <f t="shared" si="5"/>
        <v>1</v>
      </c>
      <c r="D9" s="10">
        <f t="shared" si="6"/>
        <v>0</v>
      </c>
      <c r="E9" s="64">
        <f t="shared" si="7"/>
        <v>0</v>
      </c>
      <c r="F9" s="3">
        <f t="shared" si="8"/>
        <v>0</v>
      </c>
      <c r="G9" s="3">
        <f t="shared" si="9"/>
        <v>0</v>
      </c>
      <c r="H9" s="3">
        <f t="shared" si="10"/>
        <v>0</v>
      </c>
      <c r="I9" s="30">
        <f t="shared" si="11"/>
        <v>1</v>
      </c>
      <c r="J9" s="2">
        <f t="shared" si="12"/>
        <v>1</v>
      </c>
      <c r="K9" s="77">
        <f t="shared" si="13"/>
        <v>1</v>
      </c>
      <c r="L9" s="96">
        <f t="shared" si="14"/>
        <v>0</v>
      </c>
      <c r="M9" s="96">
        <f t="shared" si="15"/>
        <v>0</v>
      </c>
      <c r="N9" s="149">
        <f t="shared" si="16"/>
        <v>0</v>
      </c>
      <c r="O9" s="96"/>
      <c r="P9" s="144">
        <f t="shared" si="17"/>
        <v>0</v>
      </c>
      <c r="Q9" s="150" t="s">
        <v>6</v>
      </c>
      <c r="S9" s="94">
        <v>0</v>
      </c>
      <c r="U9" s="94" t="s">
        <v>6</v>
      </c>
      <c r="V9" s="94">
        <v>739</v>
      </c>
      <c r="Z9" s="94" t="s">
        <v>185</v>
      </c>
      <c r="AA9" s="94">
        <v>1</v>
      </c>
      <c r="AC9" s="87" t="s">
        <v>6</v>
      </c>
      <c r="AD9" s="87" t="s">
        <v>188</v>
      </c>
      <c r="AE9" s="87">
        <v>2</v>
      </c>
    </row>
    <row r="10" spans="1:31" x14ac:dyDescent="0.25">
      <c r="A10" s="62" t="s">
        <v>4</v>
      </c>
      <c r="B10" s="62" t="s">
        <v>181</v>
      </c>
      <c r="C10" s="30">
        <f t="shared" si="5"/>
        <v>4</v>
      </c>
      <c r="D10" s="10">
        <f t="shared" si="6"/>
        <v>4</v>
      </c>
      <c r="E10" s="64">
        <f t="shared" si="7"/>
        <v>1</v>
      </c>
      <c r="F10" s="3">
        <f t="shared" si="8"/>
        <v>0</v>
      </c>
      <c r="G10" s="3">
        <f t="shared" si="9"/>
        <v>0</v>
      </c>
      <c r="H10" s="3">
        <f t="shared" si="10"/>
        <v>1</v>
      </c>
      <c r="I10" s="30">
        <f>SUMIFS(AE:AE,AD:AD,B10)</f>
        <v>0</v>
      </c>
      <c r="J10" s="2">
        <f t="shared" si="12"/>
        <v>0</v>
      </c>
      <c r="K10" s="77">
        <f t="shared" si="13"/>
        <v>1</v>
      </c>
      <c r="L10" s="96">
        <f t="shared" si="14"/>
        <v>1</v>
      </c>
      <c r="M10" s="96">
        <f t="shared" si="15"/>
        <v>0</v>
      </c>
      <c r="N10" s="149">
        <f t="shared" si="16"/>
        <v>0</v>
      </c>
      <c r="O10" s="96"/>
      <c r="P10" s="144">
        <f t="shared" si="17"/>
        <v>1</v>
      </c>
      <c r="Q10" s="150" t="s">
        <v>7</v>
      </c>
      <c r="R10" s="94" t="s">
        <v>7</v>
      </c>
      <c r="S10" s="94">
        <v>2</v>
      </c>
      <c r="U10" s="94" t="s">
        <v>7</v>
      </c>
      <c r="V10" s="94">
        <v>1</v>
      </c>
      <c r="Z10" s="94" t="s">
        <v>186</v>
      </c>
      <c r="AA10" s="94">
        <v>1</v>
      </c>
      <c r="AD10" s="87" t="s">
        <v>189</v>
      </c>
      <c r="AE10" s="87">
        <v>2</v>
      </c>
    </row>
    <row r="11" spans="1:31" x14ac:dyDescent="0.25">
      <c r="A11" s="62" t="s">
        <v>4</v>
      </c>
      <c r="B11" s="62" t="s">
        <v>182</v>
      </c>
      <c r="C11" s="30">
        <f t="shared" si="5"/>
        <v>6</v>
      </c>
      <c r="D11" s="10">
        <f>SUMIFS(AA:AA,Z:Z,B11)</f>
        <v>6</v>
      </c>
      <c r="E11" s="64">
        <f t="shared" si="7"/>
        <v>1</v>
      </c>
      <c r="F11" s="3">
        <f t="shared" si="8"/>
        <v>0</v>
      </c>
      <c r="G11" s="3">
        <f t="shared" si="9"/>
        <v>0</v>
      </c>
      <c r="H11" s="3">
        <f t="shared" si="10"/>
        <v>1</v>
      </c>
      <c r="I11" s="30">
        <f t="shared" si="11"/>
        <v>0</v>
      </c>
      <c r="J11" s="2">
        <f t="shared" si="12"/>
        <v>0</v>
      </c>
      <c r="K11" s="77">
        <f t="shared" si="13"/>
        <v>1</v>
      </c>
      <c r="L11" s="96">
        <f t="shared" si="14"/>
        <v>1</v>
      </c>
      <c r="M11" s="96">
        <f t="shared" si="15"/>
        <v>1</v>
      </c>
      <c r="N11" s="149">
        <f t="shared" si="16"/>
        <v>1</v>
      </c>
      <c r="O11" s="96"/>
      <c r="P11" s="144">
        <f t="shared" si="17"/>
        <v>0</v>
      </c>
      <c r="Q11" s="150" t="s">
        <v>8</v>
      </c>
      <c r="S11" s="94">
        <v>0</v>
      </c>
      <c r="U11" s="94" t="s">
        <v>8</v>
      </c>
      <c r="V11" s="94">
        <v>4</v>
      </c>
      <c r="Y11" s="94" t="s">
        <v>298</v>
      </c>
      <c r="AA11" s="94">
        <v>3</v>
      </c>
      <c r="AD11" s="87" t="s">
        <v>190</v>
      </c>
      <c r="AE11" s="87">
        <v>23</v>
      </c>
    </row>
    <row r="12" spans="1:31" x14ac:dyDescent="0.25">
      <c r="A12" s="62" t="s">
        <v>5</v>
      </c>
      <c r="B12" s="62" t="s">
        <v>183</v>
      </c>
      <c r="C12" s="30">
        <f t="shared" si="5"/>
        <v>1</v>
      </c>
      <c r="D12" s="10">
        <f t="shared" si="6"/>
        <v>1</v>
      </c>
      <c r="E12" s="64">
        <f t="shared" si="7"/>
        <v>1</v>
      </c>
      <c r="F12" s="3">
        <f t="shared" si="8"/>
        <v>0</v>
      </c>
      <c r="G12" s="3">
        <f t="shared" si="9"/>
        <v>0</v>
      </c>
      <c r="H12" s="3">
        <f t="shared" si="10"/>
        <v>1</v>
      </c>
      <c r="I12" s="30">
        <f t="shared" si="11"/>
        <v>0</v>
      </c>
      <c r="J12" s="2">
        <f t="shared" si="12"/>
        <v>0</v>
      </c>
      <c r="K12" s="77">
        <f t="shared" si="13"/>
        <v>1</v>
      </c>
      <c r="L12" s="96">
        <f t="shared" si="14"/>
        <v>1</v>
      </c>
      <c r="M12" s="96">
        <f t="shared" si="15"/>
        <v>0</v>
      </c>
      <c r="N12" s="149">
        <f t="shared" si="16"/>
        <v>0</v>
      </c>
      <c r="O12" s="96"/>
      <c r="P12" s="144">
        <f t="shared" si="17"/>
        <v>1</v>
      </c>
      <c r="Q12" s="150" t="s">
        <v>9</v>
      </c>
      <c r="R12" s="94" t="s">
        <v>9</v>
      </c>
      <c r="S12" s="94">
        <v>49</v>
      </c>
      <c r="U12" s="94" t="s">
        <v>9</v>
      </c>
      <c r="V12" s="94">
        <v>220</v>
      </c>
      <c r="Y12" s="94" t="s">
        <v>6</v>
      </c>
      <c r="Z12" s="94" t="s">
        <v>189</v>
      </c>
      <c r="AA12" s="94">
        <v>5</v>
      </c>
      <c r="AD12" s="87" t="s">
        <v>193</v>
      </c>
      <c r="AE12" s="87">
        <v>1</v>
      </c>
    </row>
    <row r="13" spans="1:31" x14ac:dyDescent="0.25">
      <c r="A13" s="62" t="s">
        <v>5</v>
      </c>
      <c r="B13" s="62" t="s">
        <v>184</v>
      </c>
      <c r="C13" s="30">
        <f t="shared" si="5"/>
        <v>1</v>
      </c>
      <c r="D13" s="10">
        <f t="shared" si="6"/>
        <v>0</v>
      </c>
      <c r="E13" s="64">
        <f t="shared" si="7"/>
        <v>0</v>
      </c>
      <c r="F13" s="3">
        <f t="shared" si="8"/>
        <v>0</v>
      </c>
      <c r="G13" s="3">
        <f t="shared" si="9"/>
        <v>0</v>
      </c>
      <c r="H13" s="3">
        <f t="shared" si="10"/>
        <v>0</v>
      </c>
      <c r="I13" s="30">
        <f t="shared" si="11"/>
        <v>1</v>
      </c>
      <c r="J13" s="2">
        <f t="shared" si="12"/>
        <v>1</v>
      </c>
      <c r="K13" s="77">
        <f t="shared" si="13"/>
        <v>1</v>
      </c>
      <c r="L13" s="96">
        <f t="shared" si="14"/>
        <v>0</v>
      </c>
      <c r="M13" s="96">
        <f t="shared" si="15"/>
        <v>0</v>
      </c>
      <c r="N13" s="149">
        <f t="shared" si="16"/>
        <v>0</v>
      </c>
      <c r="O13" s="96"/>
      <c r="P13" s="144">
        <f t="shared" si="17"/>
        <v>0</v>
      </c>
      <c r="Q13" s="150" t="s">
        <v>10</v>
      </c>
      <c r="S13" s="94">
        <v>0</v>
      </c>
      <c r="V13" s="94">
        <v>0</v>
      </c>
      <c r="Z13" s="94" t="s">
        <v>190</v>
      </c>
      <c r="AA13" s="94">
        <v>491</v>
      </c>
      <c r="AD13" s="87" t="s">
        <v>194</v>
      </c>
      <c r="AE13" s="87">
        <v>16</v>
      </c>
    </row>
    <row r="14" spans="1:31" x14ac:dyDescent="0.25">
      <c r="A14" s="62" t="s">
        <v>5</v>
      </c>
      <c r="B14" s="62" t="s">
        <v>185</v>
      </c>
      <c r="C14" s="30">
        <f t="shared" si="5"/>
        <v>1</v>
      </c>
      <c r="D14" s="10">
        <f t="shared" si="6"/>
        <v>1</v>
      </c>
      <c r="E14" s="64">
        <f t="shared" si="7"/>
        <v>1</v>
      </c>
      <c r="F14" s="3">
        <f t="shared" si="8"/>
        <v>0</v>
      </c>
      <c r="G14" s="3">
        <f t="shared" si="9"/>
        <v>0</v>
      </c>
      <c r="H14" s="3">
        <f t="shared" si="10"/>
        <v>1</v>
      </c>
      <c r="I14" s="30">
        <f t="shared" si="11"/>
        <v>0</v>
      </c>
      <c r="J14" s="2">
        <f t="shared" si="12"/>
        <v>0</v>
      </c>
      <c r="K14" s="77">
        <f t="shared" si="13"/>
        <v>1</v>
      </c>
      <c r="L14" s="96">
        <f t="shared" si="14"/>
        <v>1</v>
      </c>
      <c r="M14" s="96">
        <f t="shared" si="15"/>
        <v>0</v>
      </c>
      <c r="N14" s="149">
        <f t="shared" si="16"/>
        <v>0</v>
      </c>
      <c r="O14" s="96"/>
      <c r="P14" s="144">
        <f t="shared" si="17"/>
        <v>1</v>
      </c>
      <c r="Q14" s="150" t="s">
        <v>11</v>
      </c>
      <c r="R14" s="94" t="s">
        <v>11</v>
      </c>
      <c r="S14" s="94">
        <v>3</v>
      </c>
      <c r="U14" s="94" t="s">
        <v>11</v>
      </c>
      <c r="V14" s="94">
        <v>13</v>
      </c>
      <c r="Z14" s="94" t="s">
        <v>192</v>
      </c>
      <c r="AA14" s="94">
        <v>8</v>
      </c>
      <c r="AC14" s="87" t="s">
        <v>299</v>
      </c>
      <c r="AE14" s="87">
        <v>44</v>
      </c>
    </row>
    <row r="15" spans="1:31" x14ac:dyDescent="0.25">
      <c r="A15" s="62" t="s">
        <v>5</v>
      </c>
      <c r="B15" s="62" t="s">
        <v>186</v>
      </c>
      <c r="C15" s="30">
        <f t="shared" si="5"/>
        <v>1</v>
      </c>
      <c r="D15" s="10">
        <f t="shared" si="6"/>
        <v>1</v>
      </c>
      <c r="E15" s="64">
        <f t="shared" si="7"/>
        <v>1</v>
      </c>
      <c r="F15" s="3">
        <f t="shared" si="8"/>
        <v>0</v>
      </c>
      <c r="G15" s="3">
        <f t="shared" si="9"/>
        <v>0</v>
      </c>
      <c r="H15" s="3">
        <f t="shared" si="10"/>
        <v>1</v>
      </c>
      <c r="I15" s="30">
        <f t="shared" si="11"/>
        <v>0</v>
      </c>
      <c r="J15" s="2">
        <f t="shared" si="12"/>
        <v>0</v>
      </c>
      <c r="K15" s="77">
        <f t="shared" si="13"/>
        <v>1</v>
      </c>
      <c r="L15" s="96">
        <f t="shared" si="14"/>
        <v>1</v>
      </c>
      <c r="M15" s="96">
        <f t="shared" si="15"/>
        <v>0</v>
      </c>
      <c r="N15" s="149">
        <f t="shared" si="16"/>
        <v>0</v>
      </c>
      <c r="O15" s="96"/>
      <c r="P15" s="144">
        <f t="shared" si="17"/>
        <v>1</v>
      </c>
      <c r="Q15" s="150" t="s">
        <v>12</v>
      </c>
      <c r="S15" s="94">
        <v>0</v>
      </c>
      <c r="U15" s="94" t="s">
        <v>12</v>
      </c>
      <c r="V15" s="94">
        <v>2</v>
      </c>
      <c r="Z15" s="94" t="s">
        <v>194</v>
      </c>
      <c r="AA15" s="94">
        <v>235</v>
      </c>
      <c r="AC15" s="87" t="s">
        <v>7</v>
      </c>
      <c r="AD15" s="87" t="s">
        <v>198</v>
      </c>
      <c r="AE15" s="87">
        <v>1</v>
      </c>
    </row>
    <row r="16" spans="1:31" x14ac:dyDescent="0.25">
      <c r="A16" s="62" t="s">
        <v>5</v>
      </c>
      <c r="B16" s="62" t="s">
        <v>187</v>
      </c>
      <c r="C16" s="30">
        <f t="shared" si="5"/>
        <v>0</v>
      </c>
      <c r="D16" s="10">
        <f t="shared" si="6"/>
        <v>0</v>
      </c>
      <c r="E16" s="64">
        <f t="shared" si="7"/>
        <v>0</v>
      </c>
      <c r="F16" s="3">
        <f t="shared" si="8"/>
        <v>0</v>
      </c>
      <c r="G16" s="3">
        <f t="shared" si="9"/>
        <v>0</v>
      </c>
      <c r="H16" s="3">
        <f t="shared" si="10"/>
        <v>0</v>
      </c>
      <c r="I16" s="30">
        <f t="shared" si="11"/>
        <v>0</v>
      </c>
      <c r="J16" s="2">
        <f t="shared" si="12"/>
        <v>0</v>
      </c>
      <c r="K16" s="77">
        <f t="shared" si="13"/>
        <v>0</v>
      </c>
      <c r="L16" s="96">
        <f t="shared" si="14"/>
        <v>0</v>
      </c>
      <c r="M16" s="96">
        <f t="shared" si="15"/>
        <v>0</v>
      </c>
      <c r="N16" s="149">
        <f t="shared" si="16"/>
        <v>0</v>
      </c>
      <c r="O16" s="96"/>
      <c r="P16" s="144">
        <f t="shared" si="17"/>
        <v>0</v>
      </c>
      <c r="Q16" s="150" t="s">
        <v>13</v>
      </c>
      <c r="S16" s="94">
        <v>0</v>
      </c>
      <c r="U16" s="94" t="s">
        <v>13</v>
      </c>
      <c r="V16" s="94">
        <v>2</v>
      </c>
      <c r="Y16" s="94" t="s">
        <v>299</v>
      </c>
      <c r="AA16" s="94">
        <v>739</v>
      </c>
      <c r="AD16" s="87" t="s">
        <v>202</v>
      </c>
      <c r="AE16" s="87">
        <v>1</v>
      </c>
    </row>
    <row r="17" spans="1:31" x14ac:dyDescent="0.25">
      <c r="A17" s="62" t="s">
        <v>6</v>
      </c>
      <c r="B17" s="62" t="s">
        <v>188</v>
      </c>
      <c r="C17" s="30">
        <f t="shared" si="5"/>
        <v>2</v>
      </c>
      <c r="D17" s="10">
        <f t="shared" si="6"/>
        <v>0</v>
      </c>
      <c r="E17" s="64">
        <f t="shared" si="7"/>
        <v>0</v>
      </c>
      <c r="F17" s="3">
        <f t="shared" si="8"/>
        <v>0</v>
      </c>
      <c r="G17" s="3">
        <f t="shared" si="9"/>
        <v>0</v>
      </c>
      <c r="H17" s="3">
        <f t="shared" si="10"/>
        <v>0</v>
      </c>
      <c r="I17" s="30">
        <f t="shared" si="11"/>
        <v>2</v>
      </c>
      <c r="J17" s="2">
        <f t="shared" si="12"/>
        <v>1</v>
      </c>
      <c r="K17" s="77">
        <f t="shared" si="13"/>
        <v>1</v>
      </c>
      <c r="L17" s="96">
        <f t="shared" si="14"/>
        <v>0</v>
      </c>
      <c r="M17" s="96">
        <f t="shared" si="15"/>
        <v>0</v>
      </c>
      <c r="N17" s="149">
        <f t="shared" si="16"/>
        <v>0</v>
      </c>
      <c r="O17" s="96"/>
      <c r="P17" s="144">
        <f t="shared" si="17"/>
        <v>0</v>
      </c>
      <c r="Q17" s="150" t="s">
        <v>14</v>
      </c>
      <c r="S17" s="94">
        <v>0</v>
      </c>
      <c r="U17" s="94" t="s">
        <v>14</v>
      </c>
      <c r="V17" s="94">
        <v>4</v>
      </c>
      <c r="Y17" s="94" t="s">
        <v>7</v>
      </c>
      <c r="Z17" s="94" t="s">
        <v>195</v>
      </c>
      <c r="AA17" s="94">
        <v>1</v>
      </c>
      <c r="AC17" s="87" t="s">
        <v>300</v>
      </c>
      <c r="AE17" s="87">
        <v>2</v>
      </c>
    </row>
    <row r="18" spans="1:31" x14ac:dyDescent="0.25">
      <c r="A18" s="62" t="s">
        <v>6</v>
      </c>
      <c r="B18" s="62" t="s">
        <v>189</v>
      </c>
      <c r="C18" s="30">
        <f t="shared" si="5"/>
        <v>7</v>
      </c>
      <c r="D18" s="10">
        <f t="shared" si="6"/>
        <v>5</v>
      </c>
      <c r="E18" s="64">
        <f t="shared" si="7"/>
        <v>1</v>
      </c>
      <c r="F18" s="3">
        <f t="shared" si="8"/>
        <v>0</v>
      </c>
      <c r="G18" s="3">
        <f t="shared" si="9"/>
        <v>0</v>
      </c>
      <c r="H18" s="3">
        <f t="shared" si="10"/>
        <v>1</v>
      </c>
      <c r="I18" s="30">
        <f t="shared" si="11"/>
        <v>2</v>
      </c>
      <c r="J18" s="2">
        <f t="shared" si="12"/>
        <v>1</v>
      </c>
      <c r="K18" s="77">
        <f t="shared" si="13"/>
        <v>2</v>
      </c>
      <c r="L18" s="96">
        <f t="shared" si="14"/>
        <v>1</v>
      </c>
      <c r="M18" s="96">
        <f t="shared" si="15"/>
        <v>0</v>
      </c>
      <c r="N18" s="149">
        <f t="shared" si="16"/>
        <v>0</v>
      </c>
      <c r="O18" s="96"/>
      <c r="P18" s="144">
        <f t="shared" si="17"/>
        <v>1</v>
      </c>
      <c r="Q18" s="150" t="s">
        <v>15</v>
      </c>
      <c r="R18" s="94" t="s">
        <v>15</v>
      </c>
      <c r="S18" s="94">
        <v>4</v>
      </c>
      <c r="U18" s="94" t="s">
        <v>15</v>
      </c>
      <c r="V18" s="94">
        <v>23</v>
      </c>
      <c r="Y18" s="94" t="s">
        <v>300</v>
      </c>
      <c r="AA18" s="94">
        <v>1</v>
      </c>
      <c r="AC18" s="87" t="s">
        <v>9</v>
      </c>
      <c r="AD18" s="87" t="s">
        <v>209</v>
      </c>
      <c r="AE18" s="87">
        <v>1</v>
      </c>
    </row>
    <row r="19" spans="1:31" x14ac:dyDescent="0.25">
      <c r="A19" s="62" t="s">
        <v>6</v>
      </c>
      <c r="B19" s="62" t="s">
        <v>190</v>
      </c>
      <c r="C19" s="30">
        <f t="shared" si="5"/>
        <v>514</v>
      </c>
      <c r="D19" s="10">
        <f t="shared" si="6"/>
        <v>491</v>
      </c>
      <c r="E19" s="64">
        <f t="shared" si="7"/>
        <v>44</v>
      </c>
      <c r="F19" s="3">
        <f t="shared" si="8"/>
        <v>26</v>
      </c>
      <c r="G19" s="3">
        <f t="shared" si="9"/>
        <v>4</v>
      </c>
      <c r="H19" s="3">
        <f t="shared" si="10"/>
        <v>74</v>
      </c>
      <c r="I19" s="30">
        <f t="shared" si="11"/>
        <v>23</v>
      </c>
      <c r="J19" s="2">
        <f t="shared" si="12"/>
        <v>1</v>
      </c>
      <c r="K19" s="77">
        <f t="shared" si="13"/>
        <v>75</v>
      </c>
      <c r="L19" s="96">
        <f t="shared" si="14"/>
        <v>74</v>
      </c>
      <c r="M19" s="96">
        <f t="shared" si="15"/>
        <v>44</v>
      </c>
      <c r="N19" s="149">
        <f t="shared" si="16"/>
        <v>74</v>
      </c>
      <c r="O19" s="96"/>
      <c r="P19" s="144">
        <f t="shared" si="17"/>
        <v>0</v>
      </c>
      <c r="Q19" s="150" t="s">
        <v>16</v>
      </c>
      <c r="S19" s="94">
        <v>0</v>
      </c>
      <c r="V19" s="94">
        <v>0</v>
      </c>
      <c r="Y19" s="94" t="s">
        <v>8</v>
      </c>
      <c r="Z19" s="94" t="s">
        <v>206</v>
      </c>
      <c r="AA19" s="94">
        <v>1</v>
      </c>
      <c r="AD19" s="87" t="s">
        <v>210</v>
      </c>
      <c r="AE19" s="87">
        <v>1</v>
      </c>
    </row>
    <row r="20" spans="1:31" x14ac:dyDescent="0.25">
      <c r="A20" s="62" t="s">
        <v>6</v>
      </c>
      <c r="B20" s="62" t="s">
        <v>191</v>
      </c>
      <c r="C20" s="30">
        <f t="shared" si="5"/>
        <v>0</v>
      </c>
      <c r="D20" s="10">
        <f t="shared" si="6"/>
        <v>0</v>
      </c>
      <c r="E20" s="64">
        <f t="shared" si="7"/>
        <v>0</v>
      </c>
      <c r="F20" s="3">
        <f t="shared" si="8"/>
        <v>0</v>
      </c>
      <c r="G20" s="3">
        <f t="shared" si="9"/>
        <v>0</v>
      </c>
      <c r="H20" s="3">
        <f t="shared" si="10"/>
        <v>0</v>
      </c>
      <c r="I20" s="30">
        <f t="shared" si="11"/>
        <v>0</v>
      </c>
      <c r="J20" s="2">
        <f t="shared" si="12"/>
        <v>0</v>
      </c>
      <c r="K20" s="77">
        <f t="shared" si="13"/>
        <v>0</v>
      </c>
      <c r="L20" s="96">
        <f t="shared" si="14"/>
        <v>0</v>
      </c>
      <c r="M20" s="96">
        <f t="shared" si="15"/>
        <v>0</v>
      </c>
      <c r="N20" s="149">
        <f t="shared" si="16"/>
        <v>0</v>
      </c>
      <c r="O20" s="96"/>
      <c r="P20" s="144">
        <f t="shared" si="17"/>
        <v>0</v>
      </c>
      <c r="Q20" s="150" t="s">
        <v>17</v>
      </c>
      <c r="R20" s="94" t="s">
        <v>17</v>
      </c>
      <c r="S20" s="94">
        <v>2</v>
      </c>
      <c r="U20" s="94" t="s">
        <v>17</v>
      </c>
      <c r="V20" s="94">
        <v>3</v>
      </c>
      <c r="Z20" s="94" t="s">
        <v>207</v>
      </c>
      <c r="AA20" s="94">
        <v>3</v>
      </c>
      <c r="AD20" s="87" t="s">
        <v>211</v>
      </c>
      <c r="AE20" s="87">
        <v>24</v>
      </c>
    </row>
    <row r="21" spans="1:31" x14ac:dyDescent="0.25">
      <c r="A21" s="62" t="s">
        <v>6</v>
      </c>
      <c r="B21" s="62" t="s">
        <v>192</v>
      </c>
      <c r="C21" s="30">
        <f t="shared" si="5"/>
        <v>8</v>
      </c>
      <c r="D21" s="10">
        <f t="shared" si="6"/>
        <v>8</v>
      </c>
      <c r="E21" s="64">
        <f t="shared" si="7"/>
        <v>2</v>
      </c>
      <c r="F21" s="3">
        <f t="shared" si="8"/>
        <v>0</v>
      </c>
      <c r="G21" s="3">
        <f t="shared" si="9"/>
        <v>0</v>
      </c>
      <c r="H21" s="3">
        <f t="shared" si="10"/>
        <v>2</v>
      </c>
      <c r="I21" s="30">
        <f t="shared" si="11"/>
        <v>0</v>
      </c>
      <c r="J21" s="2">
        <f t="shared" si="12"/>
        <v>0</v>
      </c>
      <c r="K21" s="77">
        <f t="shared" si="13"/>
        <v>2</v>
      </c>
      <c r="L21" s="96">
        <f t="shared" si="14"/>
        <v>2</v>
      </c>
      <c r="M21" s="96">
        <f t="shared" si="15"/>
        <v>1</v>
      </c>
      <c r="N21" s="149">
        <f t="shared" si="16"/>
        <v>1</v>
      </c>
      <c r="O21" s="96"/>
      <c r="P21" s="144">
        <f t="shared" si="17"/>
        <v>1</v>
      </c>
      <c r="Q21" s="150" t="s">
        <v>18</v>
      </c>
      <c r="R21" s="94" t="s">
        <v>18</v>
      </c>
      <c r="S21" s="94">
        <v>1</v>
      </c>
      <c r="U21" s="94" t="s">
        <v>18</v>
      </c>
      <c r="V21" s="94">
        <v>2</v>
      </c>
      <c r="Y21" s="94" t="s">
        <v>301</v>
      </c>
      <c r="AA21" s="94">
        <v>4</v>
      </c>
      <c r="AD21" s="87" t="s">
        <v>212</v>
      </c>
      <c r="AE21" s="87">
        <v>23</v>
      </c>
    </row>
    <row r="22" spans="1:31" x14ac:dyDescent="0.25">
      <c r="A22" s="62" t="s">
        <v>6</v>
      </c>
      <c r="B22" s="62" t="s">
        <v>193</v>
      </c>
      <c r="C22" s="30">
        <f t="shared" si="5"/>
        <v>1</v>
      </c>
      <c r="D22" s="10">
        <f t="shared" si="6"/>
        <v>0</v>
      </c>
      <c r="E22" s="64">
        <f t="shared" si="7"/>
        <v>0</v>
      </c>
      <c r="F22" s="3">
        <f t="shared" si="8"/>
        <v>0</v>
      </c>
      <c r="G22" s="3">
        <f t="shared" si="9"/>
        <v>0</v>
      </c>
      <c r="H22" s="3">
        <f t="shared" si="10"/>
        <v>0</v>
      </c>
      <c r="I22" s="30">
        <f t="shared" si="11"/>
        <v>1</v>
      </c>
      <c r="J22" s="2">
        <f t="shared" si="12"/>
        <v>1</v>
      </c>
      <c r="K22" s="77">
        <f t="shared" si="13"/>
        <v>1</v>
      </c>
      <c r="L22" s="96">
        <f t="shared" si="14"/>
        <v>0</v>
      </c>
      <c r="M22" s="96">
        <f t="shared" si="15"/>
        <v>0</v>
      </c>
      <c r="N22" s="149">
        <f t="shared" si="16"/>
        <v>0</v>
      </c>
      <c r="O22" s="96"/>
      <c r="P22" s="144">
        <f t="shared" si="17"/>
        <v>0</v>
      </c>
      <c r="Q22" s="150" t="s">
        <v>19</v>
      </c>
      <c r="S22" s="94">
        <v>0</v>
      </c>
      <c r="V22" s="94">
        <v>0</v>
      </c>
      <c r="Y22" s="94" t="s">
        <v>9</v>
      </c>
      <c r="Z22" s="94" t="s">
        <v>210</v>
      </c>
      <c r="AA22" s="94">
        <v>3</v>
      </c>
      <c r="AC22" s="87" t="s">
        <v>302</v>
      </c>
      <c r="AE22" s="87">
        <v>49</v>
      </c>
    </row>
    <row r="23" spans="1:31" x14ac:dyDescent="0.25">
      <c r="A23" s="62" t="s">
        <v>6</v>
      </c>
      <c r="B23" s="62" t="s">
        <v>194</v>
      </c>
      <c r="C23" s="30">
        <f t="shared" si="5"/>
        <v>251</v>
      </c>
      <c r="D23" s="10">
        <f t="shared" si="6"/>
        <v>235</v>
      </c>
      <c r="E23" s="64">
        <f t="shared" si="7"/>
        <v>22</v>
      </c>
      <c r="F23" s="3">
        <f t="shared" si="8"/>
        <v>12</v>
      </c>
      <c r="G23" s="3">
        <f t="shared" si="9"/>
        <v>2</v>
      </c>
      <c r="H23" s="3">
        <f t="shared" si="10"/>
        <v>36</v>
      </c>
      <c r="I23" s="30">
        <f t="shared" si="11"/>
        <v>16</v>
      </c>
      <c r="J23" s="2">
        <f t="shared" si="12"/>
        <v>1</v>
      </c>
      <c r="K23" s="77">
        <f t="shared" si="13"/>
        <v>37</v>
      </c>
      <c r="L23" s="96">
        <f t="shared" si="14"/>
        <v>36</v>
      </c>
      <c r="M23" s="96">
        <f t="shared" si="15"/>
        <v>21</v>
      </c>
      <c r="N23" s="149">
        <f t="shared" si="16"/>
        <v>35</v>
      </c>
      <c r="O23" s="96"/>
      <c r="P23" s="144">
        <f t="shared" si="17"/>
        <v>1</v>
      </c>
      <c r="Q23" s="150" t="s">
        <v>20</v>
      </c>
      <c r="S23" s="94">
        <v>0</v>
      </c>
      <c r="V23" s="94">
        <v>0</v>
      </c>
      <c r="Z23" s="94" t="s">
        <v>211</v>
      </c>
      <c r="AA23" s="94">
        <v>138</v>
      </c>
      <c r="AC23" s="87" t="s">
        <v>11</v>
      </c>
      <c r="AD23" s="87" t="s">
        <v>227</v>
      </c>
      <c r="AE23" s="87">
        <v>1</v>
      </c>
    </row>
    <row r="24" spans="1:31" x14ac:dyDescent="0.25">
      <c r="A24" s="62" t="s">
        <v>7</v>
      </c>
      <c r="B24" s="62" t="s">
        <v>195</v>
      </c>
      <c r="C24" s="30">
        <f t="shared" si="5"/>
        <v>1</v>
      </c>
      <c r="D24" s="10">
        <f t="shared" si="6"/>
        <v>1</v>
      </c>
      <c r="E24" s="64">
        <f t="shared" si="7"/>
        <v>1</v>
      </c>
      <c r="F24" s="3">
        <f t="shared" si="8"/>
        <v>0</v>
      </c>
      <c r="G24" s="3">
        <f t="shared" si="9"/>
        <v>0</v>
      </c>
      <c r="H24" s="3">
        <f t="shared" si="10"/>
        <v>1</v>
      </c>
      <c r="I24" s="30">
        <f t="shared" si="11"/>
        <v>0</v>
      </c>
      <c r="J24" s="2">
        <f t="shared" si="12"/>
        <v>0</v>
      </c>
      <c r="K24" s="77">
        <f t="shared" si="13"/>
        <v>1</v>
      </c>
      <c r="L24" s="96">
        <f t="shared" si="14"/>
        <v>1</v>
      </c>
      <c r="M24" s="96">
        <f t="shared" si="15"/>
        <v>0</v>
      </c>
      <c r="N24" s="149">
        <f t="shared" si="16"/>
        <v>0</v>
      </c>
      <c r="O24" s="96"/>
      <c r="P24" s="144">
        <f t="shared" si="17"/>
        <v>1</v>
      </c>
      <c r="Q24" s="150" t="s">
        <v>21</v>
      </c>
      <c r="R24" s="94" t="s">
        <v>21</v>
      </c>
      <c r="S24" s="94">
        <v>1</v>
      </c>
      <c r="U24" s="94" t="s">
        <v>21</v>
      </c>
      <c r="V24" s="94">
        <v>3</v>
      </c>
      <c r="Z24" s="94" t="s">
        <v>212</v>
      </c>
      <c r="AA24" s="94">
        <v>71</v>
      </c>
      <c r="AD24" s="87" t="s">
        <v>228</v>
      </c>
      <c r="AE24" s="87">
        <v>1</v>
      </c>
    </row>
    <row r="25" spans="1:31" x14ac:dyDescent="0.25">
      <c r="A25" s="62" t="s">
        <v>7</v>
      </c>
      <c r="B25" s="62" t="s">
        <v>196</v>
      </c>
      <c r="C25" s="30">
        <f t="shared" si="5"/>
        <v>0</v>
      </c>
      <c r="D25" s="10">
        <f t="shared" si="6"/>
        <v>0</v>
      </c>
      <c r="E25" s="64">
        <f t="shared" si="7"/>
        <v>0</v>
      </c>
      <c r="F25" s="3">
        <f t="shared" si="8"/>
        <v>0</v>
      </c>
      <c r="G25" s="3">
        <f t="shared" si="9"/>
        <v>0</v>
      </c>
      <c r="H25" s="3">
        <f t="shared" si="10"/>
        <v>0</v>
      </c>
      <c r="I25" s="30">
        <f t="shared" si="11"/>
        <v>0</v>
      </c>
      <c r="J25" s="2">
        <f t="shared" si="12"/>
        <v>0</v>
      </c>
      <c r="K25" s="77">
        <f t="shared" si="13"/>
        <v>0</v>
      </c>
      <c r="L25" s="96">
        <f t="shared" si="14"/>
        <v>0</v>
      </c>
      <c r="M25" s="96">
        <f t="shared" si="15"/>
        <v>0</v>
      </c>
      <c r="N25" s="149">
        <f t="shared" si="16"/>
        <v>0</v>
      </c>
      <c r="O25" s="96"/>
      <c r="P25" s="144">
        <f t="shared" si="17"/>
        <v>0</v>
      </c>
      <c r="Q25" s="150" t="s">
        <v>22</v>
      </c>
      <c r="S25" s="94">
        <v>0</v>
      </c>
      <c r="V25" s="94">
        <v>0</v>
      </c>
      <c r="Z25" s="94" t="s">
        <v>213</v>
      </c>
      <c r="AA25" s="94">
        <v>1</v>
      </c>
      <c r="AD25" s="87" t="s">
        <v>229</v>
      </c>
      <c r="AE25" s="87">
        <v>1</v>
      </c>
    </row>
    <row r="26" spans="1:31" x14ac:dyDescent="0.25">
      <c r="A26" s="62" t="s">
        <v>7</v>
      </c>
      <c r="B26" s="62" t="s">
        <v>197</v>
      </c>
      <c r="C26" s="30">
        <f t="shared" si="5"/>
        <v>0</v>
      </c>
      <c r="D26" s="10">
        <f t="shared" si="6"/>
        <v>0</v>
      </c>
      <c r="E26" s="64">
        <f t="shared" si="7"/>
        <v>0</v>
      </c>
      <c r="F26" s="3">
        <f t="shared" si="8"/>
        <v>0</v>
      </c>
      <c r="G26" s="3">
        <f t="shared" si="9"/>
        <v>0</v>
      </c>
      <c r="H26" s="3">
        <f t="shared" si="10"/>
        <v>0</v>
      </c>
      <c r="I26" s="30">
        <f t="shared" si="11"/>
        <v>0</v>
      </c>
      <c r="J26" s="2">
        <f t="shared" si="12"/>
        <v>0</v>
      </c>
      <c r="K26" s="77">
        <f t="shared" si="13"/>
        <v>0</v>
      </c>
      <c r="L26" s="96">
        <f t="shared" si="14"/>
        <v>0</v>
      </c>
      <c r="M26" s="96">
        <f t="shared" si="15"/>
        <v>0</v>
      </c>
      <c r="N26" s="149">
        <f t="shared" si="16"/>
        <v>0</v>
      </c>
      <c r="O26" s="96"/>
      <c r="P26" s="144">
        <f t="shared" si="17"/>
        <v>0</v>
      </c>
      <c r="Q26" s="150" t="s">
        <v>23</v>
      </c>
      <c r="S26" s="94">
        <v>0</v>
      </c>
      <c r="U26" s="94" t="s">
        <v>23</v>
      </c>
      <c r="V26" s="94">
        <v>5</v>
      </c>
      <c r="Z26" s="94" t="s">
        <v>214</v>
      </c>
      <c r="AA26" s="94">
        <v>1</v>
      </c>
      <c r="AC26" s="87" t="s">
        <v>303</v>
      </c>
      <c r="AE26" s="87">
        <v>3</v>
      </c>
    </row>
    <row r="27" spans="1:31" x14ac:dyDescent="0.25">
      <c r="A27" s="62" t="s">
        <v>7</v>
      </c>
      <c r="B27" s="62" t="s">
        <v>198</v>
      </c>
      <c r="C27" s="30">
        <f t="shared" si="5"/>
        <v>1</v>
      </c>
      <c r="D27" s="10">
        <f t="shared" si="6"/>
        <v>0</v>
      </c>
      <c r="E27" s="64">
        <f t="shared" si="7"/>
        <v>0</v>
      </c>
      <c r="F27" s="3">
        <f t="shared" si="8"/>
        <v>0</v>
      </c>
      <c r="G27" s="3">
        <f t="shared" si="9"/>
        <v>0</v>
      </c>
      <c r="H27" s="3">
        <f t="shared" si="10"/>
        <v>0</v>
      </c>
      <c r="I27" s="30">
        <f t="shared" si="11"/>
        <v>1</v>
      </c>
      <c r="J27" s="2">
        <f t="shared" si="12"/>
        <v>1</v>
      </c>
      <c r="K27" s="77">
        <f t="shared" si="13"/>
        <v>1</v>
      </c>
      <c r="L27" s="96">
        <f t="shared" si="14"/>
        <v>0</v>
      </c>
      <c r="M27" s="96">
        <f t="shared" si="15"/>
        <v>0</v>
      </c>
      <c r="N27" s="149">
        <f t="shared" si="16"/>
        <v>0</v>
      </c>
      <c r="O27" s="96"/>
      <c r="P27" s="144">
        <f t="shared" si="17"/>
        <v>0</v>
      </c>
      <c r="R27" s="94" t="s">
        <v>75</v>
      </c>
      <c r="S27" s="94">
        <v>108</v>
      </c>
      <c r="U27" s="94" t="s">
        <v>75</v>
      </c>
      <c r="V27" s="94">
        <v>1034</v>
      </c>
      <c r="Z27" s="94" t="s">
        <v>215</v>
      </c>
      <c r="AA27" s="94">
        <v>1</v>
      </c>
      <c r="AC27" s="87" t="s">
        <v>15</v>
      </c>
      <c r="AD27" s="87" t="s">
        <v>252</v>
      </c>
      <c r="AE27" s="87">
        <v>1</v>
      </c>
    </row>
    <row r="28" spans="1:31" x14ac:dyDescent="0.25">
      <c r="A28" s="62" t="s">
        <v>7</v>
      </c>
      <c r="B28" s="62" t="s">
        <v>199</v>
      </c>
      <c r="C28" s="30">
        <f t="shared" si="5"/>
        <v>0</v>
      </c>
      <c r="D28" s="10">
        <f t="shared" si="6"/>
        <v>0</v>
      </c>
      <c r="E28" s="64">
        <f t="shared" si="7"/>
        <v>0</v>
      </c>
      <c r="F28" s="3">
        <f t="shared" si="8"/>
        <v>0</v>
      </c>
      <c r="G28" s="3">
        <f t="shared" si="9"/>
        <v>0</v>
      </c>
      <c r="H28" s="3">
        <f t="shared" si="10"/>
        <v>0</v>
      </c>
      <c r="I28" s="30">
        <f t="shared" si="11"/>
        <v>0</v>
      </c>
      <c r="J28" s="2">
        <f t="shared" si="12"/>
        <v>0</v>
      </c>
      <c r="K28" s="77">
        <f t="shared" si="13"/>
        <v>0</v>
      </c>
      <c r="L28" s="96">
        <f t="shared" si="14"/>
        <v>0</v>
      </c>
      <c r="M28" s="96">
        <f t="shared" si="15"/>
        <v>0</v>
      </c>
      <c r="N28" s="149">
        <f t="shared" si="16"/>
        <v>0</v>
      </c>
      <c r="O28" s="96"/>
      <c r="P28" s="144">
        <f t="shared" si="17"/>
        <v>0</v>
      </c>
      <c r="Z28" s="94" t="s">
        <v>216</v>
      </c>
      <c r="AA28" s="94">
        <v>1</v>
      </c>
      <c r="AD28" s="87" t="s">
        <v>254</v>
      </c>
      <c r="AE28" s="87">
        <v>1</v>
      </c>
    </row>
    <row r="29" spans="1:31" x14ac:dyDescent="0.25">
      <c r="A29" s="62" t="s">
        <v>7</v>
      </c>
      <c r="B29" s="62" t="s">
        <v>200</v>
      </c>
      <c r="C29" s="30">
        <f t="shared" si="5"/>
        <v>0</v>
      </c>
      <c r="D29" s="10">
        <f t="shared" si="6"/>
        <v>0</v>
      </c>
      <c r="E29" s="64">
        <f t="shared" si="7"/>
        <v>0</v>
      </c>
      <c r="F29" s="3">
        <f t="shared" si="8"/>
        <v>0</v>
      </c>
      <c r="G29" s="3">
        <f t="shared" si="9"/>
        <v>0</v>
      </c>
      <c r="H29" s="3">
        <f t="shared" si="10"/>
        <v>0</v>
      </c>
      <c r="I29" s="30">
        <f t="shared" si="11"/>
        <v>0</v>
      </c>
      <c r="J29" s="2">
        <f t="shared" si="12"/>
        <v>0</v>
      </c>
      <c r="K29" s="77">
        <f t="shared" si="13"/>
        <v>0</v>
      </c>
      <c r="L29" s="96">
        <f t="shared" si="14"/>
        <v>0</v>
      </c>
      <c r="M29" s="96">
        <f t="shared" si="15"/>
        <v>0</v>
      </c>
      <c r="N29" s="149">
        <f t="shared" si="16"/>
        <v>0</v>
      </c>
      <c r="O29" s="96"/>
      <c r="P29" s="144">
        <f t="shared" si="17"/>
        <v>0</v>
      </c>
      <c r="Z29" s="94" t="s">
        <v>217</v>
      </c>
      <c r="AA29" s="94">
        <v>1</v>
      </c>
      <c r="AD29" s="87" t="s">
        <v>255</v>
      </c>
      <c r="AE29" s="87">
        <v>2</v>
      </c>
    </row>
    <row r="30" spans="1:31" x14ac:dyDescent="0.25">
      <c r="A30" s="62" t="s">
        <v>7</v>
      </c>
      <c r="B30" s="62" t="s">
        <v>201</v>
      </c>
      <c r="C30" s="30">
        <f t="shared" si="5"/>
        <v>0</v>
      </c>
      <c r="D30" s="10">
        <f t="shared" si="6"/>
        <v>0</v>
      </c>
      <c r="E30" s="64">
        <f t="shared" si="7"/>
        <v>0</v>
      </c>
      <c r="F30" s="3">
        <f t="shared" si="8"/>
        <v>0</v>
      </c>
      <c r="G30" s="3">
        <f t="shared" si="9"/>
        <v>0</v>
      </c>
      <c r="H30" s="3">
        <f t="shared" si="10"/>
        <v>0</v>
      </c>
      <c r="I30" s="30">
        <f t="shared" si="11"/>
        <v>0</v>
      </c>
      <c r="J30" s="2">
        <f t="shared" si="12"/>
        <v>0</v>
      </c>
      <c r="K30" s="77">
        <f t="shared" si="13"/>
        <v>0</v>
      </c>
      <c r="L30" s="96">
        <f t="shared" si="14"/>
        <v>0</v>
      </c>
      <c r="M30" s="96">
        <f t="shared" si="15"/>
        <v>0</v>
      </c>
      <c r="N30" s="149">
        <f t="shared" si="16"/>
        <v>0</v>
      </c>
      <c r="O30" s="96"/>
      <c r="P30" s="144">
        <f t="shared" si="17"/>
        <v>0</v>
      </c>
      <c r="Z30" s="94" t="s">
        <v>218</v>
      </c>
      <c r="AA30" s="94">
        <v>3</v>
      </c>
      <c r="AC30" s="87" t="s">
        <v>307</v>
      </c>
      <c r="AE30" s="87">
        <v>4</v>
      </c>
    </row>
    <row r="31" spans="1:31" x14ac:dyDescent="0.25">
      <c r="A31" s="62" t="s">
        <v>7</v>
      </c>
      <c r="B31" s="62" t="s">
        <v>202</v>
      </c>
      <c r="C31" s="30">
        <f t="shared" si="5"/>
        <v>1</v>
      </c>
      <c r="D31" s="10">
        <f t="shared" si="6"/>
        <v>0</v>
      </c>
      <c r="E31" s="64">
        <f t="shared" si="7"/>
        <v>0</v>
      </c>
      <c r="F31" s="3">
        <f t="shared" si="8"/>
        <v>0</v>
      </c>
      <c r="G31" s="3">
        <f t="shared" si="9"/>
        <v>0</v>
      </c>
      <c r="H31" s="3">
        <f t="shared" si="10"/>
        <v>0</v>
      </c>
      <c r="I31" s="30">
        <f t="shared" si="11"/>
        <v>1</v>
      </c>
      <c r="J31" s="2">
        <f t="shared" si="12"/>
        <v>1</v>
      </c>
      <c r="K31" s="77">
        <f t="shared" si="13"/>
        <v>1</v>
      </c>
      <c r="L31" s="96">
        <f t="shared" si="14"/>
        <v>0</v>
      </c>
      <c r="M31" s="96">
        <f t="shared" si="15"/>
        <v>0</v>
      </c>
      <c r="N31" s="149">
        <f t="shared" si="16"/>
        <v>0</v>
      </c>
      <c r="O31" s="96"/>
      <c r="P31" s="144">
        <f t="shared" si="17"/>
        <v>0</v>
      </c>
      <c r="Y31" s="94" t="s">
        <v>302</v>
      </c>
      <c r="AA31" s="94">
        <v>220</v>
      </c>
      <c r="AC31" s="87" t="s">
        <v>17</v>
      </c>
      <c r="AD31" s="87" t="s">
        <v>267</v>
      </c>
      <c r="AE31" s="87">
        <v>1</v>
      </c>
    </row>
    <row r="32" spans="1:31" x14ac:dyDescent="0.25">
      <c r="A32" s="62" t="s">
        <v>7</v>
      </c>
      <c r="B32" s="62" t="s">
        <v>203</v>
      </c>
      <c r="C32" s="30">
        <f t="shared" si="5"/>
        <v>0</v>
      </c>
      <c r="D32" s="10">
        <f t="shared" si="6"/>
        <v>0</v>
      </c>
      <c r="E32" s="64">
        <f t="shared" si="7"/>
        <v>0</v>
      </c>
      <c r="F32" s="3">
        <f t="shared" si="8"/>
        <v>0</v>
      </c>
      <c r="G32" s="3">
        <f t="shared" si="9"/>
        <v>0</v>
      </c>
      <c r="H32" s="3">
        <f t="shared" si="10"/>
        <v>0</v>
      </c>
      <c r="I32" s="30">
        <f t="shared" si="11"/>
        <v>0</v>
      </c>
      <c r="J32" s="2">
        <f t="shared" si="12"/>
        <v>0</v>
      </c>
      <c r="K32" s="77">
        <f t="shared" si="13"/>
        <v>0</v>
      </c>
      <c r="L32" s="96">
        <f t="shared" si="14"/>
        <v>0</v>
      </c>
      <c r="M32" s="96">
        <f t="shared" si="15"/>
        <v>0</v>
      </c>
      <c r="N32" s="149">
        <f t="shared" si="16"/>
        <v>0</v>
      </c>
      <c r="O32" s="96"/>
      <c r="P32" s="144">
        <f t="shared" si="17"/>
        <v>0</v>
      </c>
      <c r="Y32" s="94" t="s">
        <v>11</v>
      </c>
      <c r="Z32" s="94" t="s">
        <v>223</v>
      </c>
      <c r="AA32" s="94">
        <v>4</v>
      </c>
      <c r="AD32" s="87" t="s">
        <v>273</v>
      </c>
      <c r="AE32" s="87">
        <v>1</v>
      </c>
    </row>
    <row r="33" spans="1:31" x14ac:dyDescent="0.25">
      <c r="A33" s="62" t="s">
        <v>7</v>
      </c>
      <c r="B33" s="62" t="s">
        <v>204</v>
      </c>
      <c r="C33" s="30">
        <f t="shared" si="5"/>
        <v>0</v>
      </c>
      <c r="D33" s="10">
        <f t="shared" si="6"/>
        <v>0</v>
      </c>
      <c r="E33" s="64">
        <f t="shared" si="7"/>
        <v>0</v>
      </c>
      <c r="F33" s="3">
        <f t="shared" si="8"/>
        <v>0</v>
      </c>
      <c r="G33" s="3">
        <f t="shared" si="9"/>
        <v>0</v>
      </c>
      <c r="H33" s="3">
        <f t="shared" si="10"/>
        <v>0</v>
      </c>
      <c r="I33" s="30">
        <f t="shared" si="11"/>
        <v>0</v>
      </c>
      <c r="J33" s="2">
        <f t="shared" si="12"/>
        <v>0</v>
      </c>
      <c r="K33" s="77">
        <f t="shared" si="13"/>
        <v>0</v>
      </c>
      <c r="L33" s="96">
        <f t="shared" si="14"/>
        <v>0</v>
      </c>
      <c r="M33" s="96">
        <f t="shared" si="15"/>
        <v>0</v>
      </c>
      <c r="N33" s="149">
        <f t="shared" si="16"/>
        <v>0</v>
      </c>
      <c r="O33" s="96"/>
      <c r="P33" s="144">
        <f t="shared" si="17"/>
        <v>0</v>
      </c>
      <c r="Z33" s="94" t="s">
        <v>227</v>
      </c>
      <c r="AA33" s="94">
        <v>4</v>
      </c>
      <c r="AC33" s="87" t="s">
        <v>308</v>
      </c>
      <c r="AE33" s="87">
        <v>2</v>
      </c>
    </row>
    <row r="34" spans="1:31" x14ac:dyDescent="0.25">
      <c r="A34" s="62" t="s">
        <v>7</v>
      </c>
      <c r="B34" s="62" t="s">
        <v>205</v>
      </c>
      <c r="C34" s="30">
        <f t="shared" si="5"/>
        <v>0</v>
      </c>
      <c r="D34" s="10">
        <f t="shared" si="6"/>
        <v>0</v>
      </c>
      <c r="E34" s="64">
        <f t="shared" si="7"/>
        <v>0</v>
      </c>
      <c r="F34" s="3">
        <f t="shared" si="8"/>
        <v>0</v>
      </c>
      <c r="G34" s="3">
        <f t="shared" si="9"/>
        <v>0</v>
      </c>
      <c r="H34" s="3">
        <f t="shared" si="10"/>
        <v>0</v>
      </c>
      <c r="I34" s="30">
        <f t="shared" si="11"/>
        <v>0</v>
      </c>
      <c r="J34" s="2">
        <f t="shared" si="12"/>
        <v>0</v>
      </c>
      <c r="K34" s="77">
        <f t="shared" si="13"/>
        <v>0</v>
      </c>
      <c r="L34" s="96">
        <f t="shared" si="14"/>
        <v>0</v>
      </c>
      <c r="M34" s="96">
        <f t="shared" si="15"/>
        <v>0</v>
      </c>
      <c r="N34" s="149">
        <f t="shared" si="16"/>
        <v>0</v>
      </c>
      <c r="O34" s="96"/>
      <c r="P34" s="144">
        <f t="shared" si="17"/>
        <v>0</v>
      </c>
      <c r="Z34" s="94" t="s">
        <v>228</v>
      </c>
      <c r="AA34" s="94">
        <v>1</v>
      </c>
      <c r="AC34" s="87" t="s">
        <v>18</v>
      </c>
      <c r="AD34" s="87" t="s">
        <v>276</v>
      </c>
      <c r="AE34" s="87">
        <v>1</v>
      </c>
    </row>
    <row r="35" spans="1:31" x14ac:dyDescent="0.25">
      <c r="A35" s="62" t="s">
        <v>8</v>
      </c>
      <c r="B35" s="62" t="s">
        <v>206</v>
      </c>
      <c r="C35" s="30">
        <f t="shared" si="5"/>
        <v>1</v>
      </c>
      <c r="D35" s="10">
        <f t="shared" si="6"/>
        <v>1</v>
      </c>
      <c r="E35" s="64">
        <f t="shared" si="7"/>
        <v>1</v>
      </c>
      <c r="F35" s="3">
        <f t="shared" si="8"/>
        <v>0</v>
      </c>
      <c r="G35" s="3">
        <f t="shared" si="9"/>
        <v>0</v>
      </c>
      <c r="H35" s="3">
        <f t="shared" si="10"/>
        <v>1</v>
      </c>
      <c r="I35" s="30">
        <f t="shared" si="11"/>
        <v>0</v>
      </c>
      <c r="J35" s="2">
        <f t="shared" si="12"/>
        <v>0</v>
      </c>
      <c r="K35" s="77">
        <f t="shared" si="13"/>
        <v>1</v>
      </c>
      <c r="L35" s="96">
        <f t="shared" si="14"/>
        <v>1</v>
      </c>
      <c r="M35" s="96">
        <f t="shared" si="15"/>
        <v>0</v>
      </c>
      <c r="N35" s="149">
        <f t="shared" si="16"/>
        <v>0</v>
      </c>
      <c r="O35" s="96"/>
      <c r="P35" s="144">
        <f t="shared" si="17"/>
        <v>1</v>
      </c>
      <c r="Z35" s="94" t="s">
        <v>229</v>
      </c>
      <c r="AA35" s="94">
        <v>4</v>
      </c>
      <c r="AC35" s="87" t="s">
        <v>309</v>
      </c>
      <c r="AE35" s="87">
        <v>1</v>
      </c>
    </row>
    <row r="36" spans="1:31" x14ac:dyDescent="0.25">
      <c r="A36" s="62" t="s">
        <v>8</v>
      </c>
      <c r="B36" s="62" t="s">
        <v>207</v>
      </c>
      <c r="C36" s="30">
        <f t="shared" si="5"/>
        <v>3</v>
      </c>
      <c r="D36" s="10">
        <f t="shared" si="6"/>
        <v>3</v>
      </c>
      <c r="E36" s="64">
        <f t="shared" si="7"/>
        <v>1</v>
      </c>
      <c r="F36" s="3">
        <f t="shared" si="8"/>
        <v>0</v>
      </c>
      <c r="G36" s="3">
        <f t="shared" si="9"/>
        <v>0</v>
      </c>
      <c r="H36" s="3">
        <f t="shared" si="10"/>
        <v>1</v>
      </c>
      <c r="I36" s="30">
        <f t="shared" si="11"/>
        <v>0</v>
      </c>
      <c r="J36" s="2">
        <f t="shared" si="12"/>
        <v>0</v>
      </c>
      <c r="K36" s="77">
        <f t="shared" si="13"/>
        <v>1</v>
      </c>
      <c r="L36" s="96">
        <f t="shared" si="14"/>
        <v>1</v>
      </c>
      <c r="M36" s="96">
        <f t="shared" si="15"/>
        <v>0</v>
      </c>
      <c r="N36" s="149">
        <f t="shared" si="16"/>
        <v>0</v>
      </c>
      <c r="O36" s="96"/>
      <c r="P36" s="144">
        <f t="shared" si="17"/>
        <v>1</v>
      </c>
      <c r="Y36" s="94" t="s">
        <v>303</v>
      </c>
      <c r="AA36" s="94">
        <v>13</v>
      </c>
      <c r="AC36" s="87" t="s">
        <v>21</v>
      </c>
      <c r="AD36" s="87" t="s">
        <v>280</v>
      </c>
      <c r="AE36" s="87">
        <v>1</v>
      </c>
    </row>
    <row r="37" spans="1:31" x14ac:dyDescent="0.25">
      <c r="A37" s="62" t="s">
        <v>8</v>
      </c>
      <c r="B37" s="62" t="s">
        <v>208</v>
      </c>
      <c r="C37" s="30">
        <f t="shared" si="5"/>
        <v>0</v>
      </c>
      <c r="D37" s="10">
        <f t="shared" si="6"/>
        <v>0</v>
      </c>
      <c r="E37" s="64">
        <f t="shared" si="7"/>
        <v>0</v>
      </c>
      <c r="F37" s="3">
        <f t="shared" si="8"/>
        <v>0</v>
      </c>
      <c r="G37" s="3">
        <f t="shared" si="9"/>
        <v>0</v>
      </c>
      <c r="H37" s="3">
        <f t="shared" si="10"/>
        <v>0</v>
      </c>
      <c r="I37" s="30">
        <f t="shared" si="11"/>
        <v>0</v>
      </c>
      <c r="J37" s="2">
        <f t="shared" si="12"/>
        <v>0</v>
      </c>
      <c r="K37" s="77">
        <f t="shared" si="13"/>
        <v>0</v>
      </c>
      <c r="L37" s="96">
        <f t="shared" si="14"/>
        <v>0</v>
      </c>
      <c r="M37" s="96">
        <f t="shared" si="15"/>
        <v>0</v>
      </c>
      <c r="N37" s="149">
        <f t="shared" si="16"/>
        <v>0</v>
      </c>
      <c r="O37" s="96"/>
      <c r="P37" s="144">
        <f t="shared" si="17"/>
        <v>0</v>
      </c>
      <c r="Y37" s="94" t="s">
        <v>12</v>
      </c>
      <c r="Z37" s="94" t="s">
        <v>232</v>
      </c>
      <c r="AA37" s="94">
        <v>1</v>
      </c>
      <c r="AC37" s="87" t="s">
        <v>310</v>
      </c>
      <c r="AE37" s="87">
        <v>1</v>
      </c>
    </row>
    <row r="38" spans="1:31" x14ac:dyDescent="0.25">
      <c r="A38" s="62" t="s">
        <v>9</v>
      </c>
      <c r="B38" s="62" t="s">
        <v>209</v>
      </c>
      <c r="C38" s="30">
        <f t="shared" si="5"/>
        <v>1</v>
      </c>
      <c r="D38" s="10">
        <f t="shared" si="6"/>
        <v>0</v>
      </c>
      <c r="E38" s="64">
        <f t="shared" si="7"/>
        <v>0</v>
      </c>
      <c r="F38" s="3">
        <f t="shared" si="8"/>
        <v>0</v>
      </c>
      <c r="G38" s="3">
        <f t="shared" si="9"/>
        <v>0</v>
      </c>
      <c r="H38" s="3">
        <f t="shared" si="10"/>
        <v>0</v>
      </c>
      <c r="I38" s="30">
        <f t="shared" si="11"/>
        <v>1</v>
      </c>
      <c r="J38" s="2">
        <f t="shared" si="12"/>
        <v>1</v>
      </c>
      <c r="K38" s="77">
        <f t="shared" si="13"/>
        <v>1</v>
      </c>
      <c r="L38" s="96">
        <f t="shared" si="14"/>
        <v>0</v>
      </c>
      <c r="M38" s="96">
        <f t="shared" si="15"/>
        <v>0</v>
      </c>
      <c r="N38" s="149">
        <f t="shared" si="16"/>
        <v>0</v>
      </c>
      <c r="O38" s="96"/>
      <c r="P38" s="144">
        <f t="shared" si="17"/>
        <v>0</v>
      </c>
      <c r="Z38" s="94" t="s">
        <v>233</v>
      </c>
      <c r="AA38" s="94">
        <v>1</v>
      </c>
      <c r="AC38" s="87" t="s">
        <v>75</v>
      </c>
      <c r="AE38" s="87">
        <v>108</v>
      </c>
    </row>
    <row r="39" spans="1:31" x14ac:dyDescent="0.25">
      <c r="A39" s="62" t="s">
        <v>9</v>
      </c>
      <c r="B39" s="62" t="s">
        <v>210</v>
      </c>
      <c r="C39" s="30">
        <f t="shared" si="5"/>
        <v>4</v>
      </c>
      <c r="D39" s="10">
        <f t="shared" si="6"/>
        <v>3</v>
      </c>
      <c r="E39" s="64">
        <f t="shared" si="7"/>
        <v>1</v>
      </c>
      <c r="F39" s="3">
        <f t="shared" si="8"/>
        <v>0</v>
      </c>
      <c r="G39" s="3">
        <f t="shared" si="9"/>
        <v>0</v>
      </c>
      <c r="H39" s="3">
        <f t="shared" si="10"/>
        <v>1</v>
      </c>
      <c r="I39" s="30">
        <f t="shared" si="11"/>
        <v>1</v>
      </c>
      <c r="J39" s="2">
        <f t="shared" si="12"/>
        <v>1</v>
      </c>
      <c r="K39" s="77">
        <f t="shared" si="13"/>
        <v>2</v>
      </c>
      <c r="L39" s="96">
        <f t="shared" si="14"/>
        <v>1</v>
      </c>
      <c r="M39" s="96">
        <f t="shared" si="15"/>
        <v>0</v>
      </c>
      <c r="N39" s="149">
        <f t="shared" si="16"/>
        <v>0</v>
      </c>
      <c r="O39" s="96"/>
      <c r="P39" s="144">
        <f t="shared" si="17"/>
        <v>1</v>
      </c>
      <c r="Y39" s="94" t="s">
        <v>304</v>
      </c>
      <c r="AA39" s="94">
        <v>2</v>
      </c>
    </row>
    <row r="40" spans="1:31" x14ac:dyDescent="0.25">
      <c r="A40" s="62" t="s">
        <v>9</v>
      </c>
      <c r="B40" s="62" t="s">
        <v>211</v>
      </c>
      <c r="C40" s="30">
        <f t="shared" si="5"/>
        <v>162</v>
      </c>
      <c r="D40" s="10">
        <f t="shared" si="6"/>
        <v>138</v>
      </c>
      <c r="E40" s="64">
        <f t="shared" si="7"/>
        <v>13</v>
      </c>
      <c r="F40" s="3">
        <f t="shared" si="8"/>
        <v>7</v>
      </c>
      <c r="G40" s="3">
        <f t="shared" si="9"/>
        <v>1</v>
      </c>
      <c r="H40" s="3">
        <f t="shared" si="10"/>
        <v>21</v>
      </c>
      <c r="I40" s="30">
        <f t="shared" si="11"/>
        <v>24</v>
      </c>
      <c r="J40" s="2">
        <f t="shared" si="12"/>
        <v>1</v>
      </c>
      <c r="K40" s="77">
        <f>J40+H40</f>
        <v>22</v>
      </c>
      <c r="L40" s="96">
        <f t="shared" si="14"/>
        <v>21</v>
      </c>
      <c r="M40" s="96">
        <f t="shared" si="15"/>
        <v>12</v>
      </c>
      <c r="N40" s="149">
        <f t="shared" si="16"/>
        <v>20</v>
      </c>
      <c r="O40" s="96"/>
      <c r="P40" s="144">
        <f t="shared" si="17"/>
        <v>1</v>
      </c>
      <c r="Y40" s="94" t="s">
        <v>13</v>
      </c>
      <c r="Z40" s="94" t="s">
        <v>237</v>
      </c>
      <c r="AA40" s="94">
        <v>2</v>
      </c>
    </row>
    <row r="41" spans="1:31" x14ac:dyDescent="0.25">
      <c r="A41" s="62" t="s">
        <v>9</v>
      </c>
      <c r="B41" s="62" t="s">
        <v>212</v>
      </c>
      <c r="C41" s="30">
        <f t="shared" si="5"/>
        <v>94</v>
      </c>
      <c r="D41" s="10">
        <f t="shared" si="6"/>
        <v>71</v>
      </c>
      <c r="E41" s="64">
        <f t="shared" si="7"/>
        <v>6</v>
      </c>
      <c r="F41" s="3">
        <f t="shared" si="8"/>
        <v>4</v>
      </c>
      <c r="G41" s="3">
        <f t="shared" si="9"/>
        <v>1</v>
      </c>
      <c r="H41" s="3">
        <f t="shared" si="10"/>
        <v>11</v>
      </c>
      <c r="I41" s="30">
        <f t="shared" si="11"/>
        <v>23</v>
      </c>
      <c r="J41" s="2">
        <f t="shared" si="12"/>
        <v>1</v>
      </c>
      <c r="K41" s="77">
        <f t="shared" si="13"/>
        <v>12</v>
      </c>
      <c r="L41" s="96">
        <f t="shared" si="14"/>
        <v>11</v>
      </c>
      <c r="M41" s="96">
        <f t="shared" si="15"/>
        <v>6</v>
      </c>
      <c r="N41" s="149">
        <f t="shared" si="16"/>
        <v>11</v>
      </c>
      <c r="O41" s="96"/>
      <c r="P41" s="144">
        <f t="shared" si="17"/>
        <v>0</v>
      </c>
      <c r="Y41" s="94" t="s">
        <v>305</v>
      </c>
      <c r="AA41" s="94">
        <v>2</v>
      </c>
    </row>
    <row r="42" spans="1:31" x14ac:dyDescent="0.25">
      <c r="A42" s="62" t="s">
        <v>9</v>
      </c>
      <c r="B42" s="62" t="s">
        <v>213</v>
      </c>
      <c r="C42" s="30">
        <f t="shared" si="5"/>
        <v>1</v>
      </c>
      <c r="D42" s="10">
        <f t="shared" si="6"/>
        <v>1</v>
      </c>
      <c r="E42" s="64">
        <f t="shared" si="7"/>
        <v>1</v>
      </c>
      <c r="F42" s="3">
        <f t="shared" si="8"/>
        <v>0</v>
      </c>
      <c r="G42" s="3">
        <f t="shared" si="9"/>
        <v>0</v>
      </c>
      <c r="H42" s="3">
        <f t="shared" si="10"/>
        <v>1</v>
      </c>
      <c r="I42" s="30">
        <f t="shared" si="11"/>
        <v>0</v>
      </c>
      <c r="J42" s="2">
        <f t="shared" si="12"/>
        <v>0</v>
      </c>
      <c r="K42" s="77">
        <f t="shared" si="13"/>
        <v>1</v>
      </c>
      <c r="L42" s="96">
        <f t="shared" si="14"/>
        <v>1</v>
      </c>
      <c r="M42" s="96">
        <f t="shared" si="15"/>
        <v>0</v>
      </c>
      <c r="N42" s="149">
        <f t="shared" si="16"/>
        <v>0</v>
      </c>
      <c r="O42" s="96"/>
      <c r="P42" s="144">
        <f t="shared" si="17"/>
        <v>1</v>
      </c>
      <c r="Y42" s="94" t="s">
        <v>14</v>
      </c>
      <c r="Z42" s="94" t="s">
        <v>242</v>
      </c>
      <c r="AA42" s="94">
        <v>2</v>
      </c>
    </row>
    <row r="43" spans="1:31" x14ac:dyDescent="0.25">
      <c r="A43" s="62" t="s">
        <v>9</v>
      </c>
      <c r="B43" s="62" t="s">
        <v>214</v>
      </c>
      <c r="C43" s="30">
        <f t="shared" si="5"/>
        <v>1</v>
      </c>
      <c r="D43" s="10">
        <f t="shared" si="6"/>
        <v>1</v>
      </c>
      <c r="E43" s="64">
        <f t="shared" si="7"/>
        <v>1</v>
      </c>
      <c r="F43" s="3">
        <f t="shared" si="8"/>
        <v>0</v>
      </c>
      <c r="G43" s="3">
        <f t="shared" si="9"/>
        <v>0</v>
      </c>
      <c r="H43" s="3">
        <f t="shared" si="10"/>
        <v>1</v>
      </c>
      <c r="I43" s="30">
        <f t="shared" si="11"/>
        <v>0</v>
      </c>
      <c r="J43" s="2">
        <f t="shared" si="12"/>
        <v>0</v>
      </c>
      <c r="K43" s="77">
        <f t="shared" si="13"/>
        <v>1</v>
      </c>
      <c r="L43" s="96">
        <f t="shared" si="14"/>
        <v>1</v>
      </c>
      <c r="M43" s="96">
        <f t="shared" si="15"/>
        <v>0</v>
      </c>
      <c r="N43" s="149">
        <f t="shared" si="16"/>
        <v>0</v>
      </c>
      <c r="O43" s="96"/>
      <c r="P43" s="144">
        <f t="shared" si="17"/>
        <v>1</v>
      </c>
      <c r="Z43" s="94" t="s">
        <v>245</v>
      </c>
      <c r="AA43" s="94">
        <v>1</v>
      </c>
    </row>
    <row r="44" spans="1:31" x14ac:dyDescent="0.25">
      <c r="A44" s="62" t="s">
        <v>9</v>
      </c>
      <c r="B44" s="62" t="s">
        <v>215</v>
      </c>
      <c r="C44" s="30">
        <f t="shared" si="5"/>
        <v>1</v>
      </c>
      <c r="D44" s="10">
        <f t="shared" si="6"/>
        <v>1</v>
      </c>
      <c r="E44" s="64">
        <f t="shared" si="7"/>
        <v>1</v>
      </c>
      <c r="F44" s="3">
        <f t="shared" si="8"/>
        <v>0</v>
      </c>
      <c r="G44" s="3">
        <f t="shared" si="9"/>
        <v>0</v>
      </c>
      <c r="H44" s="3">
        <f t="shared" si="10"/>
        <v>1</v>
      </c>
      <c r="I44" s="30">
        <f t="shared" si="11"/>
        <v>0</v>
      </c>
      <c r="J44" s="2">
        <f t="shared" si="12"/>
        <v>0</v>
      </c>
      <c r="K44" s="77">
        <f t="shared" si="13"/>
        <v>1</v>
      </c>
      <c r="L44" s="96">
        <f t="shared" si="14"/>
        <v>1</v>
      </c>
      <c r="M44" s="96">
        <f t="shared" si="15"/>
        <v>0</v>
      </c>
      <c r="N44" s="149">
        <f t="shared" si="16"/>
        <v>0</v>
      </c>
      <c r="O44" s="96"/>
      <c r="P44" s="144">
        <f t="shared" si="17"/>
        <v>1</v>
      </c>
      <c r="Z44" s="94" t="s">
        <v>247</v>
      </c>
      <c r="AA44" s="94">
        <v>1</v>
      </c>
    </row>
    <row r="45" spans="1:31" x14ac:dyDescent="0.25">
      <c r="A45" s="62" t="s">
        <v>9</v>
      </c>
      <c r="B45" s="62" t="s">
        <v>216</v>
      </c>
      <c r="C45" s="30">
        <f t="shared" si="5"/>
        <v>1</v>
      </c>
      <c r="D45" s="10">
        <f t="shared" si="6"/>
        <v>1</v>
      </c>
      <c r="E45" s="64">
        <f t="shared" si="7"/>
        <v>1</v>
      </c>
      <c r="F45" s="3">
        <f t="shared" si="8"/>
        <v>0</v>
      </c>
      <c r="G45" s="3">
        <f t="shared" si="9"/>
        <v>0</v>
      </c>
      <c r="H45" s="3">
        <f t="shared" si="10"/>
        <v>1</v>
      </c>
      <c r="I45" s="30">
        <f t="shared" si="11"/>
        <v>0</v>
      </c>
      <c r="J45" s="2">
        <f t="shared" si="12"/>
        <v>0</v>
      </c>
      <c r="K45" s="77">
        <f t="shared" si="13"/>
        <v>1</v>
      </c>
      <c r="L45" s="96">
        <f t="shared" si="14"/>
        <v>1</v>
      </c>
      <c r="M45" s="96">
        <f t="shared" si="15"/>
        <v>0</v>
      </c>
      <c r="N45" s="149">
        <f t="shared" si="16"/>
        <v>0</v>
      </c>
      <c r="O45" s="96"/>
      <c r="P45" s="144">
        <f t="shared" si="17"/>
        <v>1</v>
      </c>
      <c r="Y45" s="94" t="s">
        <v>306</v>
      </c>
      <c r="AA45" s="94">
        <v>4</v>
      </c>
    </row>
    <row r="46" spans="1:31" x14ac:dyDescent="0.25">
      <c r="A46" s="62" t="s">
        <v>9</v>
      </c>
      <c r="B46" s="62" t="s">
        <v>217</v>
      </c>
      <c r="C46" s="30">
        <f t="shared" si="5"/>
        <v>1</v>
      </c>
      <c r="D46" s="10">
        <f t="shared" si="6"/>
        <v>1</v>
      </c>
      <c r="E46" s="64">
        <f t="shared" si="7"/>
        <v>1</v>
      </c>
      <c r="F46" s="3">
        <f t="shared" si="8"/>
        <v>0</v>
      </c>
      <c r="G46" s="3">
        <f t="shared" si="9"/>
        <v>0</v>
      </c>
      <c r="H46" s="3">
        <f t="shared" si="10"/>
        <v>1</v>
      </c>
      <c r="I46" s="30">
        <f t="shared" si="11"/>
        <v>0</v>
      </c>
      <c r="J46" s="2">
        <f t="shared" si="12"/>
        <v>0</v>
      </c>
      <c r="K46" s="77">
        <f t="shared" si="13"/>
        <v>1</v>
      </c>
      <c r="L46" s="96">
        <f t="shared" si="14"/>
        <v>1</v>
      </c>
      <c r="M46" s="96">
        <f t="shared" si="15"/>
        <v>0</v>
      </c>
      <c r="N46" s="149">
        <f t="shared" si="16"/>
        <v>0</v>
      </c>
      <c r="O46" s="96"/>
      <c r="P46" s="144">
        <f t="shared" si="17"/>
        <v>1</v>
      </c>
      <c r="Y46" s="94" t="s">
        <v>15</v>
      </c>
      <c r="Z46" s="94" t="s">
        <v>253</v>
      </c>
      <c r="AA46" s="94">
        <v>1</v>
      </c>
    </row>
    <row r="47" spans="1:31" x14ac:dyDescent="0.25">
      <c r="A47" s="62" t="s">
        <v>9</v>
      </c>
      <c r="B47" s="62" t="s">
        <v>218</v>
      </c>
      <c r="C47" s="30">
        <f t="shared" si="5"/>
        <v>3</v>
      </c>
      <c r="D47" s="10">
        <f t="shared" si="6"/>
        <v>3</v>
      </c>
      <c r="E47" s="64">
        <f t="shared" si="7"/>
        <v>1</v>
      </c>
      <c r="F47" s="3">
        <f t="shared" si="8"/>
        <v>0</v>
      </c>
      <c r="G47" s="3">
        <f t="shared" si="9"/>
        <v>0</v>
      </c>
      <c r="H47" s="3">
        <f t="shared" si="10"/>
        <v>1</v>
      </c>
      <c r="I47" s="30">
        <f t="shared" si="11"/>
        <v>0</v>
      </c>
      <c r="J47" s="2">
        <f t="shared" si="12"/>
        <v>0</v>
      </c>
      <c r="K47" s="77">
        <f t="shared" si="13"/>
        <v>1</v>
      </c>
      <c r="L47" s="96">
        <f t="shared" si="14"/>
        <v>1</v>
      </c>
      <c r="M47" s="96">
        <f t="shared" si="15"/>
        <v>0</v>
      </c>
      <c r="N47" s="149">
        <f t="shared" si="16"/>
        <v>0</v>
      </c>
      <c r="O47" s="96"/>
      <c r="P47" s="144">
        <f t="shared" si="17"/>
        <v>1</v>
      </c>
      <c r="Z47" s="94" t="s">
        <v>254</v>
      </c>
      <c r="AA47" s="94">
        <v>1</v>
      </c>
    </row>
    <row r="48" spans="1:31" x14ac:dyDescent="0.25">
      <c r="A48" s="62" t="s">
        <v>10</v>
      </c>
      <c r="B48" s="62" t="s">
        <v>219</v>
      </c>
      <c r="C48" s="30">
        <f t="shared" si="5"/>
        <v>0</v>
      </c>
      <c r="D48" s="10">
        <f t="shared" si="6"/>
        <v>0</v>
      </c>
      <c r="E48" s="64">
        <f t="shared" si="7"/>
        <v>0</v>
      </c>
      <c r="F48" s="3">
        <f t="shared" si="8"/>
        <v>0</v>
      </c>
      <c r="G48" s="3">
        <f t="shared" si="9"/>
        <v>0</v>
      </c>
      <c r="H48" s="3">
        <f t="shared" si="10"/>
        <v>0</v>
      </c>
      <c r="I48" s="30">
        <f t="shared" si="11"/>
        <v>0</v>
      </c>
      <c r="J48" s="2">
        <f t="shared" si="12"/>
        <v>0</v>
      </c>
      <c r="K48" s="77">
        <f t="shared" si="13"/>
        <v>0</v>
      </c>
      <c r="L48" s="96">
        <f t="shared" si="14"/>
        <v>0</v>
      </c>
      <c r="M48" s="96">
        <f t="shared" si="15"/>
        <v>0</v>
      </c>
      <c r="N48" s="149">
        <f t="shared" si="16"/>
        <v>0</v>
      </c>
      <c r="O48" s="96"/>
      <c r="P48" s="144">
        <f t="shared" si="17"/>
        <v>0</v>
      </c>
      <c r="Z48" s="94" t="s">
        <v>255</v>
      </c>
      <c r="AA48" s="94">
        <v>21</v>
      </c>
    </row>
    <row r="49" spans="1:27" x14ac:dyDescent="0.25">
      <c r="A49" s="62" t="s">
        <v>10</v>
      </c>
      <c r="B49" s="62" t="s">
        <v>220</v>
      </c>
      <c r="C49" s="30">
        <f t="shared" si="5"/>
        <v>0</v>
      </c>
      <c r="D49" s="10">
        <f t="shared" si="6"/>
        <v>0</v>
      </c>
      <c r="E49" s="64">
        <f t="shared" si="7"/>
        <v>0</v>
      </c>
      <c r="F49" s="3">
        <f t="shared" si="8"/>
        <v>0</v>
      </c>
      <c r="G49" s="3">
        <f t="shared" si="9"/>
        <v>0</v>
      </c>
      <c r="H49" s="3">
        <f t="shared" si="10"/>
        <v>0</v>
      </c>
      <c r="I49" s="30">
        <f t="shared" si="11"/>
        <v>0</v>
      </c>
      <c r="J49" s="2">
        <f t="shared" si="12"/>
        <v>0</v>
      </c>
      <c r="K49" s="77">
        <f t="shared" si="13"/>
        <v>0</v>
      </c>
      <c r="L49" s="96">
        <f t="shared" si="14"/>
        <v>0</v>
      </c>
      <c r="M49" s="96">
        <f t="shared" si="15"/>
        <v>0</v>
      </c>
      <c r="N49" s="149">
        <f t="shared" si="16"/>
        <v>0</v>
      </c>
      <c r="O49" s="96"/>
      <c r="P49" s="144">
        <f t="shared" si="17"/>
        <v>0</v>
      </c>
      <c r="Y49" s="94" t="s">
        <v>307</v>
      </c>
      <c r="AA49" s="94">
        <v>23</v>
      </c>
    </row>
    <row r="50" spans="1:27" x14ac:dyDescent="0.25">
      <c r="A50" s="62" t="s">
        <v>10</v>
      </c>
      <c r="B50" s="62" t="s">
        <v>221</v>
      </c>
      <c r="C50" s="30">
        <f t="shared" si="5"/>
        <v>0</v>
      </c>
      <c r="D50" s="10">
        <f t="shared" si="6"/>
        <v>0</v>
      </c>
      <c r="E50" s="64">
        <f t="shared" si="7"/>
        <v>0</v>
      </c>
      <c r="F50" s="3">
        <f t="shared" si="8"/>
        <v>0</v>
      </c>
      <c r="G50" s="3">
        <f t="shared" si="9"/>
        <v>0</v>
      </c>
      <c r="H50" s="3">
        <f t="shared" si="10"/>
        <v>0</v>
      </c>
      <c r="I50" s="30">
        <f t="shared" si="11"/>
        <v>0</v>
      </c>
      <c r="J50" s="2">
        <f t="shared" si="12"/>
        <v>0</v>
      </c>
      <c r="K50" s="77">
        <f t="shared" si="13"/>
        <v>0</v>
      </c>
      <c r="L50" s="96">
        <f t="shared" si="14"/>
        <v>0</v>
      </c>
      <c r="M50" s="96">
        <f t="shared" si="15"/>
        <v>0</v>
      </c>
      <c r="N50" s="149">
        <f t="shared" si="16"/>
        <v>0</v>
      </c>
      <c r="O50" s="96"/>
      <c r="P50" s="144">
        <f t="shared" si="17"/>
        <v>0</v>
      </c>
      <c r="Y50" s="94" t="s">
        <v>17</v>
      </c>
      <c r="Z50" s="94" t="s">
        <v>268</v>
      </c>
      <c r="AA50" s="94">
        <v>1</v>
      </c>
    </row>
    <row r="51" spans="1:27" x14ac:dyDescent="0.25">
      <c r="A51" s="62" t="s">
        <v>10</v>
      </c>
      <c r="B51" s="62" t="s">
        <v>222</v>
      </c>
      <c r="C51" s="30">
        <f t="shared" si="5"/>
        <v>0</v>
      </c>
      <c r="D51" s="10">
        <f t="shared" si="6"/>
        <v>0</v>
      </c>
      <c r="E51" s="64">
        <f t="shared" si="7"/>
        <v>0</v>
      </c>
      <c r="F51" s="3">
        <f t="shared" si="8"/>
        <v>0</v>
      </c>
      <c r="G51" s="3">
        <f t="shared" si="9"/>
        <v>0</v>
      </c>
      <c r="H51" s="3">
        <f t="shared" si="10"/>
        <v>0</v>
      </c>
      <c r="I51" s="30">
        <f t="shared" si="11"/>
        <v>0</v>
      </c>
      <c r="J51" s="2">
        <f t="shared" si="12"/>
        <v>0</v>
      </c>
      <c r="K51" s="77">
        <f t="shared" si="13"/>
        <v>0</v>
      </c>
      <c r="L51" s="96">
        <f t="shared" si="14"/>
        <v>0</v>
      </c>
      <c r="M51" s="96">
        <f t="shared" si="15"/>
        <v>0</v>
      </c>
      <c r="N51" s="149">
        <f t="shared" si="16"/>
        <v>0</v>
      </c>
      <c r="O51" s="96"/>
      <c r="P51" s="144">
        <f t="shared" si="17"/>
        <v>0</v>
      </c>
      <c r="Z51" s="94" t="s">
        <v>271</v>
      </c>
      <c r="AA51" s="94">
        <v>2</v>
      </c>
    </row>
    <row r="52" spans="1:27" x14ac:dyDescent="0.25">
      <c r="A52" s="62" t="s">
        <v>10</v>
      </c>
      <c r="B52" s="62" t="s">
        <v>291</v>
      </c>
      <c r="C52" s="30">
        <f t="shared" si="5"/>
        <v>0</v>
      </c>
      <c r="D52" s="10">
        <f t="shared" si="6"/>
        <v>0</v>
      </c>
      <c r="E52" s="64">
        <f t="shared" si="7"/>
        <v>0</v>
      </c>
      <c r="F52" s="3">
        <f t="shared" si="8"/>
        <v>0</v>
      </c>
      <c r="G52" s="3">
        <f t="shared" si="9"/>
        <v>0</v>
      </c>
      <c r="H52" s="3">
        <f t="shared" si="10"/>
        <v>0</v>
      </c>
      <c r="I52" s="30">
        <f t="shared" si="11"/>
        <v>0</v>
      </c>
      <c r="J52" s="2">
        <f t="shared" si="12"/>
        <v>0</v>
      </c>
      <c r="K52" s="77">
        <f t="shared" si="13"/>
        <v>0</v>
      </c>
      <c r="L52" s="96">
        <f t="shared" si="14"/>
        <v>0</v>
      </c>
      <c r="M52" s="96">
        <f t="shared" si="15"/>
        <v>0</v>
      </c>
      <c r="N52" s="149">
        <f t="shared" si="16"/>
        <v>0</v>
      </c>
      <c r="O52" s="96"/>
      <c r="P52" s="144">
        <f t="shared" si="17"/>
        <v>0</v>
      </c>
      <c r="Y52" s="94" t="s">
        <v>308</v>
      </c>
      <c r="AA52" s="94">
        <v>3</v>
      </c>
    </row>
    <row r="53" spans="1:27" x14ac:dyDescent="0.25">
      <c r="A53" s="62" t="s">
        <v>11</v>
      </c>
      <c r="B53" s="62" t="s">
        <v>223</v>
      </c>
      <c r="C53" s="30">
        <f t="shared" si="5"/>
        <v>4</v>
      </c>
      <c r="D53" s="10">
        <f t="shared" si="6"/>
        <v>4</v>
      </c>
      <c r="E53" s="64">
        <f t="shared" si="7"/>
        <v>1</v>
      </c>
      <c r="F53" s="3">
        <f t="shared" si="8"/>
        <v>0</v>
      </c>
      <c r="G53" s="3">
        <f t="shared" si="9"/>
        <v>0</v>
      </c>
      <c r="H53" s="3">
        <f t="shared" si="10"/>
        <v>1</v>
      </c>
      <c r="I53" s="30">
        <f t="shared" si="11"/>
        <v>0</v>
      </c>
      <c r="J53" s="2">
        <f t="shared" si="12"/>
        <v>0</v>
      </c>
      <c r="K53" s="77">
        <f t="shared" si="13"/>
        <v>1</v>
      </c>
      <c r="L53" s="96">
        <f t="shared" si="14"/>
        <v>1</v>
      </c>
      <c r="M53" s="96">
        <f t="shared" si="15"/>
        <v>0</v>
      </c>
      <c r="N53" s="149">
        <f t="shared" si="16"/>
        <v>0</v>
      </c>
      <c r="O53" s="96"/>
      <c r="P53" s="144">
        <f t="shared" si="17"/>
        <v>1</v>
      </c>
      <c r="Y53" s="94" t="s">
        <v>18</v>
      </c>
      <c r="Z53" s="94" t="s">
        <v>276</v>
      </c>
      <c r="AA53" s="94">
        <v>2</v>
      </c>
    </row>
    <row r="54" spans="1:27" x14ac:dyDescent="0.25">
      <c r="A54" s="62" t="s">
        <v>11</v>
      </c>
      <c r="B54" s="62" t="s">
        <v>224</v>
      </c>
      <c r="C54" s="30">
        <f t="shared" si="5"/>
        <v>0</v>
      </c>
      <c r="D54" s="10">
        <f t="shared" si="6"/>
        <v>0</v>
      </c>
      <c r="E54" s="64">
        <f t="shared" si="7"/>
        <v>0</v>
      </c>
      <c r="F54" s="3">
        <f t="shared" si="8"/>
        <v>0</v>
      </c>
      <c r="G54" s="3">
        <f t="shared" si="9"/>
        <v>0</v>
      </c>
      <c r="H54" s="3">
        <f t="shared" si="10"/>
        <v>0</v>
      </c>
      <c r="I54" s="30">
        <f t="shared" si="11"/>
        <v>0</v>
      </c>
      <c r="J54" s="2">
        <f t="shared" si="12"/>
        <v>0</v>
      </c>
      <c r="K54" s="77">
        <f t="shared" si="13"/>
        <v>0</v>
      </c>
      <c r="L54" s="96">
        <f t="shared" si="14"/>
        <v>0</v>
      </c>
      <c r="M54" s="96">
        <f t="shared" si="15"/>
        <v>0</v>
      </c>
      <c r="N54" s="149">
        <f t="shared" si="16"/>
        <v>0</v>
      </c>
      <c r="O54" s="96"/>
      <c r="P54" s="144">
        <f t="shared" si="17"/>
        <v>0</v>
      </c>
      <c r="Y54" s="94" t="s">
        <v>309</v>
      </c>
      <c r="AA54" s="94">
        <v>2</v>
      </c>
    </row>
    <row r="55" spans="1:27" x14ac:dyDescent="0.25">
      <c r="A55" s="62" t="s">
        <v>11</v>
      </c>
      <c r="B55" s="62" t="s">
        <v>225</v>
      </c>
      <c r="C55" s="30">
        <f t="shared" si="5"/>
        <v>0</v>
      </c>
      <c r="D55" s="10">
        <f t="shared" si="6"/>
        <v>0</v>
      </c>
      <c r="E55" s="64">
        <f t="shared" si="7"/>
        <v>0</v>
      </c>
      <c r="F55" s="3">
        <f t="shared" si="8"/>
        <v>0</v>
      </c>
      <c r="G55" s="3">
        <f t="shared" si="9"/>
        <v>0</v>
      </c>
      <c r="H55" s="3">
        <f t="shared" si="10"/>
        <v>0</v>
      </c>
      <c r="I55" s="30">
        <f t="shared" si="11"/>
        <v>0</v>
      </c>
      <c r="J55" s="2">
        <f t="shared" si="12"/>
        <v>0</v>
      </c>
      <c r="K55" s="77">
        <f t="shared" si="13"/>
        <v>0</v>
      </c>
      <c r="L55" s="96">
        <f t="shared" si="14"/>
        <v>0</v>
      </c>
      <c r="M55" s="96">
        <f t="shared" si="15"/>
        <v>0</v>
      </c>
      <c r="N55" s="149">
        <f t="shared" si="16"/>
        <v>0</v>
      </c>
      <c r="O55" s="96"/>
      <c r="P55" s="144">
        <f t="shared" si="17"/>
        <v>0</v>
      </c>
      <c r="Y55" s="94" t="s">
        <v>21</v>
      </c>
      <c r="Z55" s="94" t="s">
        <v>279</v>
      </c>
      <c r="AA55" s="94">
        <v>2</v>
      </c>
    </row>
    <row r="56" spans="1:27" x14ac:dyDescent="0.25">
      <c r="A56" s="62" t="s">
        <v>11</v>
      </c>
      <c r="B56" s="62" t="s">
        <v>226</v>
      </c>
      <c r="C56" s="30">
        <f t="shared" si="5"/>
        <v>0</v>
      </c>
      <c r="D56" s="10">
        <f t="shared" si="6"/>
        <v>0</v>
      </c>
      <c r="E56" s="64">
        <f t="shared" si="7"/>
        <v>0</v>
      </c>
      <c r="F56" s="3">
        <f t="shared" si="8"/>
        <v>0</v>
      </c>
      <c r="G56" s="3">
        <f t="shared" si="9"/>
        <v>0</v>
      </c>
      <c r="H56" s="3">
        <f t="shared" si="10"/>
        <v>0</v>
      </c>
      <c r="I56" s="30">
        <f t="shared" si="11"/>
        <v>0</v>
      </c>
      <c r="J56" s="2">
        <f t="shared" si="12"/>
        <v>0</v>
      </c>
      <c r="K56" s="77">
        <f t="shared" si="13"/>
        <v>0</v>
      </c>
      <c r="L56" s="96">
        <f t="shared" si="14"/>
        <v>0</v>
      </c>
      <c r="M56" s="96">
        <f t="shared" si="15"/>
        <v>0</v>
      </c>
      <c r="N56" s="149">
        <f t="shared" si="16"/>
        <v>0</v>
      </c>
      <c r="O56" s="96"/>
      <c r="P56" s="144">
        <f t="shared" si="17"/>
        <v>0</v>
      </c>
      <c r="Z56" s="94" t="s">
        <v>280</v>
      </c>
      <c r="AA56" s="94">
        <v>1</v>
      </c>
    </row>
    <row r="57" spans="1:27" x14ac:dyDescent="0.25">
      <c r="A57" s="62" t="s">
        <v>11</v>
      </c>
      <c r="B57" s="62" t="s">
        <v>227</v>
      </c>
      <c r="C57" s="30">
        <f t="shared" si="5"/>
        <v>5</v>
      </c>
      <c r="D57" s="10">
        <f t="shared" si="6"/>
        <v>4</v>
      </c>
      <c r="E57" s="64">
        <f t="shared" si="7"/>
        <v>1</v>
      </c>
      <c r="F57" s="3">
        <f t="shared" si="8"/>
        <v>0</v>
      </c>
      <c r="G57" s="3">
        <f t="shared" si="9"/>
        <v>0</v>
      </c>
      <c r="H57" s="3">
        <f t="shared" si="10"/>
        <v>1</v>
      </c>
      <c r="I57" s="30">
        <f t="shared" si="11"/>
        <v>1</v>
      </c>
      <c r="J57" s="2">
        <f t="shared" si="12"/>
        <v>1</v>
      </c>
      <c r="K57" s="77">
        <f t="shared" si="13"/>
        <v>2</v>
      </c>
      <c r="L57" s="96">
        <f t="shared" si="14"/>
        <v>1</v>
      </c>
      <c r="M57" s="96">
        <f t="shared" si="15"/>
        <v>0</v>
      </c>
      <c r="N57" s="149">
        <f t="shared" si="16"/>
        <v>0</v>
      </c>
      <c r="O57" s="96"/>
      <c r="P57" s="144">
        <f t="shared" si="17"/>
        <v>1</v>
      </c>
      <c r="Y57" s="94" t="s">
        <v>310</v>
      </c>
      <c r="AA57" s="94">
        <v>3</v>
      </c>
    </row>
    <row r="58" spans="1:27" x14ac:dyDescent="0.25">
      <c r="A58" s="62" t="s">
        <v>11</v>
      </c>
      <c r="B58" s="62" t="s">
        <v>228</v>
      </c>
      <c r="C58" s="30">
        <f t="shared" si="5"/>
        <v>2</v>
      </c>
      <c r="D58" s="10">
        <f t="shared" si="6"/>
        <v>1</v>
      </c>
      <c r="E58" s="64">
        <f t="shared" si="7"/>
        <v>1</v>
      </c>
      <c r="F58" s="3">
        <f t="shared" si="8"/>
        <v>0</v>
      </c>
      <c r="G58" s="3">
        <f t="shared" si="9"/>
        <v>0</v>
      </c>
      <c r="H58" s="3">
        <f t="shared" si="10"/>
        <v>1</v>
      </c>
      <c r="I58" s="30">
        <f t="shared" si="11"/>
        <v>1</v>
      </c>
      <c r="J58" s="2">
        <f t="shared" si="12"/>
        <v>1</v>
      </c>
      <c r="K58" s="77">
        <f t="shared" si="13"/>
        <v>2</v>
      </c>
      <c r="L58" s="96">
        <f t="shared" si="14"/>
        <v>1</v>
      </c>
      <c r="M58" s="96">
        <f t="shared" si="15"/>
        <v>0</v>
      </c>
      <c r="N58" s="149">
        <f t="shared" si="16"/>
        <v>0</v>
      </c>
      <c r="O58" s="96"/>
      <c r="P58" s="144">
        <f t="shared" si="17"/>
        <v>1</v>
      </c>
      <c r="Y58" s="94" t="s">
        <v>23</v>
      </c>
      <c r="Z58" s="94" t="s">
        <v>283</v>
      </c>
      <c r="AA58" s="94">
        <v>2</v>
      </c>
    </row>
    <row r="59" spans="1:27" x14ac:dyDescent="0.25">
      <c r="A59" s="62" t="s">
        <v>11</v>
      </c>
      <c r="B59" s="62" t="s">
        <v>229</v>
      </c>
      <c r="C59" s="30">
        <f t="shared" si="5"/>
        <v>5</v>
      </c>
      <c r="D59" s="10">
        <f t="shared" si="6"/>
        <v>4</v>
      </c>
      <c r="E59" s="64">
        <f t="shared" si="7"/>
        <v>1</v>
      </c>
      <c r="F59" s="3">
        <f t="shared" si="8"/>
        <v>0</v>
      </c>
      <c r="G59" s="3">
        <f t="shared" si="9"/>
        <v>0</v>
      </c>
      <c r="H59" s="3">
        <f t="shared" si="10"/>
        <v>1</v>
      </c>
      <c r="I59" s="30">
        <f t="shared" si="11"/>
        <v>1</v>
      </c>
      <c r="J59" s="2">
        <f t="shared" si="12"/>
        <v>1</v>
      </c>
      <c r="K59" s="77">
        <f t="shared" si="13"/>
        <v>2</v>
      </c>
      <c r="L59" s="96">
        <f t="shared" si="14"/>
        <v>1</v>
      </c>
      <c r="M59" s="96">
        <f t="shared" si="15"/>
        <v>0</v>
      </c>
      <c r="N59" s="149">
        <f t="shared" si="16"/>
        <v>0</v>
      </c>
      <c r="O59" s="96"/>
      <c r="P59" s="144">
        <f t="shared" si="17"/>
        <v>1</v>
      </c>
      <c r="Z59" s="94" t="s">
        <v>285</v>
      </c>
      <c r="AA59" s="94">
        <v>1</v>
      </c>
    </row>
    <row r="60" spans="1:27" x14ac:dyDescent="0.25">
      <c r="A60" s="62" t="s">
        <v>11</v>
      </c>
      <c r="B60" s="62" t="s">
        <v>230</v>
      </c>
      <c r="C60" s="30">
        <f t="shared" si="5"/>
        <v>0</v>
      </c>
      <c r="D60" s="10">
        <f t="shared" si="6"/>
        <v>0</v>
      </c>
      <c r="E60" s="64">
        <f t="shared" si="7"/>
        <v>0</v>
      </c>
      <c r="F60" s="3">
        <f t="shared" si="8"/>
        <v>0</v>
      </c>
      <c r="G60" s="3">
        <f t="shared" si="9"/>
        <v>0</v>
      </c>
      <c r="H60" s="3">
        <f t="shared" si="10"/>
        <v>0</v>
      </c>
      <c r="I60" s="30">
        <f t="shared" si="11"/>
        <v>0</v>
      </c>
      <c r="J60" s="2">
        <f t="shared" si="12"/>
        <v>0</v>
      </c>
      <c r="K60" s="77">
        <f t="shared" si="13"/>
        <v>0</v>
      </c>
      <c r="L60" s="96">
        <f t="shared" si="14"/>
        <v>0</v>
      </c>
      <c r="M60" s="96">
        <f t="shared" si="15"/>
        <v>0</v>
      </c>
      <c r="N60" s="149">
        <f t="shared" si="16"/>
        <v>0</v>
      </c>
      <c r="O60" s="96"/>
      <c r="P60" s="144">
        <f t="shared" si="17"/>
        <v>0</v>
      </c>
      <c r="Z60" s="94" t="s">
        <v>287</v>
      </c>
      <c r="AA60" s="94">
        <v>1</v>
      </c>
    </row>
    <row r="61" spans="1:27" x14ac:dyDescent="0.25">
      <c r="A61" s="62" t="s">
        <v>12</v>
      </c>
      <c r="B61" s="62" t="s">
        <v>231</v>
      </c>
      <c r="C61" s="30">
        <f t="shared" si="5"/>
        <v>0</v>
      </c>
      <c r="D61" s="10">
        <f t="shared" si="6"/>
        <v>0</v>
      </c>
      <c r="E61" s="64">
        <f t="shared" si="7"/>
        <v>0</v>
      </c>
      <c r="F61" s="3">
        <f t="shared" si="8"/>
        <v>0</v>
      </c>
      <c r="G61" s="3">
        <f t="shared" si="9"/>
        <v>0</v>
      </c>
      <c r="H61" s="3">
        <f t="shared" si="10"/>
        <v>0</v>
      </c>
      <c r="I61" s="30">
        <f t="shared" si="11"/>
        <v>0</v>
      </c>
      <c r="J61" s="2">
        <f t="shared" si="12"/>
        <v>0</v>
      </c>
      <c r="K61" s="77">
        <f t="shared" si="13"/>
        <v>0</v>
      </c>
      <c r="L61" s="96">
        <f t="shared" si="14"/>
        <v>0</v>
      </c>
      <c r="M61" s="96">
        <f t="shared" si="15"/>
        <v>0</v>
      </c>
      <c r="N61" s="149">
        <f t="shared" si="16"/>
        <v>0</v>
      </c>
      <c r="O61" s="96"/>
      <c r="P61" s="144">
        <f t="shared" si="17"/>
        <v>0</v>
      </c>
      <c r="Z61" s="94" t="s">
        <v>289</v>
      </c>
      <c r="AA61" s="94">
        <v>1</v>
      </c>
    </row>
    <row r="62" spans="1:27" x14ac:dyDescent="0.25">
      <c r="A62" s="62" t="s">
        <v>12</v>
      </c>
      <c r="B62" s="62" t="s">
        <v>232</v>
      </c>
      <c r="C62" s="30">
        <f t="shared" si="5"/>
        <v>1</v>
      </c>
      <c r="D62" s="10">
        <f t="shared" si="6"/>
        <v>1</v>
      </c>
      <c r="E62" s="64">
        <f t="shared" si="7"/>
        <v>1</v>
      </c>
      <c r="F62" s="3">
        <f t="shared" si="8"/>
        <v>0</v>
      </c>
      <c r="G62" s="3">
        <f t="shared" si="9"/>
        <v>0</v>
      </c>
      <c r="H62" s="3">
        <f t="shared" si="10"/>
        <v>1</v>
      </c>
      <c r="I62" s="30">
        <f t="shared" si="11"/>
        <v>0</v>
      </c>
      <c r="J62" s="2">
        <f t="shared" si="12"/>
        <v>0</v>
      </c>
      <c r="K62" s="77">
        <f t="shared" si="13"/>
        <v>1</v>
      </c>
      <c r="L62" s="96">
        <f t="shared" si="14"/>
        <v>1</v>
      </c>
      <c r="M62" s="96">
        <f t="shared" si="15"/>
        <v>0</v>
      </c>
      <c r="N62" s="149">
        <f t="shared" si="16"/>
        <v>0</v>
      </c>
      <c r="O62" s="96"/>
      <c r="P62" s="144">
        <f t="shared" si="17"/>
        <v>1</v>
      </c>
      <c r="Y62" s="94" t="s">
        <v>311</v>
      </c>
      <c r="AA62" s="94">
        <v>5</v>
      </c>
    </row>
    <row r="63" spans="1:27" x14ac:dyDescent="0.25">
      <c r="A63" s="62" t="s">
        <v>12</v>
      </c>
      <c r="B63" s="62" t="s">
        <v>233</v>
      </c>
      <c r="C63" s="30">
        <f t="shared" si="5"/>
        <v>1</v>
      </c>
      <c r="D63" s="10">
        <f t="shared" si="6"/>
        <v>1</v>
      </c>
      <c r="E63" s="64">
        <f t="shared" si="7"/>
        <v>1</v>
      </c>
      <c r="F63" s="3">
        <f t="shared" si="8"/>
        <v>0</v>
      </c>
      <c r="G63" s="3">
        <f t="shared" si="9"/>
        <v>0</v>
      </c>
      <c r="H63" s="3">
        <f t="shared" si="10"/>
        <v>1</v>
      </c>
      <c r="I63" s="30">
        <f t="shared" si="11"/>
        <v>0</v>
      </c>
      <c r="J63" s="2">
        <f t="shared" si="12"/>
        <v>0</v>
      </c>
      <c r="K63" s="77">
        <f t="shared" si="13"/>
        <v>1</v>
      </c>
      <c r="L63" s="96">
        <f t="shared" si="14"/>
        <v>1</v>
      </c>
      <c r="M63" s="96">
        <f t="shared" si="15"/>
        <v>0</v>
      </c>
      <c r="N63" s="149">
        <f t="shared" si="16"/>
        <v>0</v>
      </c>
      <c r="O63" s="96"/>
      <c r="P63" s="144">
        <f t="shared" si="17"/>
        <v>1</v>
      </c>
      <c r="Y63" s="94" t="s">
        <v>75</v>
      </c>
      <c r="AA63" s="94">
        <v>1034</v>
      </c>
    </row>
    <row r="64" spans="1:27" x14ac:dyDescent="0.25">
      <c r="A64" s="62" t="s">
        <v>12</v>
      </c>
      <c r="B64" s="62" t="s">
        <v>234</v>
      </c>
      <c r="C64" s="30">
        <f t="shared" si="5"/>
        <v>0</v>
      </c>
      <c r="D64" s="10">
        <f t="shared" si="6"/>
        <v>0</v>
      </c>
      <c r="E64" s="64">
        <f t="shared" si="7"/>
        <v>0</v>
      </c>
      <c r="F64" s="3">
        <f t="shared" si="8"/>
        <v>0</v>
      </c>
      <c r="G64" s="3">
        <f t="shared" si="9"/>
        <v>0</v>
      </c>
      <c r="H64" s="3">
        <f t="shared" si="10"/>
        <v>0</v>
      </c>
      <c r="I64" s="30">
        <f t="shared" si="11"/>
        <v>0</v>
      </c>
      <c r="J64" s="2">
        <f t="shared" si="12"/>
        <v>0</v>
      </c>
      <c r="K64" s="77">
        <f t="shared" si="13"/>
        <v>0</v>
      </c>
      <c r="L64" s="96">
        <f t="shared" si="14"/>
        <v>0</v>
      </c>
      <c r="M64" s="96">
        <f t="shared" si="15"/>
        <v>0</v>
      </c>
      <c r="N64" s="149">
        <f t="shared" si="16"/>
        <v>0</v>
      </c>
      <c r="O64" s="96"/>
      <c r="P64" s="144">
        <f t="shared" si="17"/>
        <v>0</v>
      </c>
    </row>
    <row r="65" spans="1:16" x14ac:dyDescent="0.25">
      <c r="A65" s="62" t="s">
        <v>12</v>
      </c>
      <c r="B65" s="62" t="s">
        <v>235</v>
      </c>
      <c r="C65" s="30">
        <f t="shared" si="5"/>
        <v>0</v>
      </c>
      <c r="D65" s="10">
        <f t="shared" si="6"/>
        <v>0</v>
      </c>
      <c r="E65" s="64">
        <f t="shared" si="7"/>
        <v>0</v>
      </c>
      <c r="F65" s="3">
        <f t="shared" si="8"/>
        <v>0</v>
      </c>
      <c r="G65" s="3">
        <f t="shared" si="9"/>
        <v>0</v>
      </c>
      <c r="H65" s="3">
        <f t="shared" si="10"/>
        <v>0</v>
      </c>
      <c r="I65" s="30">
        <f t="shared" si="11"/>
        <v>0</v>
      </c>
      <c r="J65" s="2">
        <f t="shared" si="12"/>
        <v>0</v>
      </c>
      <c r="K65" s="77">
        <f t="shared" si="13"/>
        <v>0</v>
      </c>
      <c r="L65" s="96">
        <f t="shared" si="14"/>
        <v>0</v>
      </c>
      <c r="M65" s="96">
        <f t="shared" si="15"/>
        <v>0</v>
      </c>
      <c r="N65" s="149">
        <f t="shared" si="16"/>
        <v>0</v>
      </c>
      <c r="O65" s="96"/>
      <c r="P65" s="144">
        <f t="shared" si="17"/>
        <v>0</v>
      </c>
    </row>
    <row r="66" spans="1:16" x14ac:dyDescent="0.25">
      <c r="A66" s="62" t="s">
        <v>13</v>
      </c>
      <c r="B66" s="62" t="s">
        <v>236</v>
      </c>
      <c r="C66" s="30">
        <f t="shared" si="5"/>
        <v>0</v>
      </c>
      <c r="D66" s="10">
        <f t="shared" si="6"/>
        <v>0</v>
      </c>
      <c r="E66" s="64">
        <f t="shared" si="7"/>
        <v>0</v>
      </c>
      <c r="F66" s="3">
        <f t="shared" si="8"/>
        <v>0</v>
      </c>
      <c r="G66" s="3">
        <f t="shared" si="9"/>
        <v>0</v>
      </c>
      <c r="H66" s="3">
        <f t="shared" si="10"/>
        <v>0</v>
      </c>
      <c r="I66" s="30">
        <f t="shared" si="11"/>
        <v>0</v>
      </c>
      <c r="J66" s="2">
        <f t="shared" si="12"/>
        <v>0</v>
      </c>
      <c r="K66" s="77">
        <f t="shared" si="13"/>
        <v>0</v>
      </c>
      <c r="L66" s="96">
        <f t="shared" si="14"/>
        <v>0</v>
      </c>
      <c r="M66" s="96">
        <f t="shared" si="15"/>
        <v>0</v>
      </c>
      <c r="N66" s="149">
        <f t="shared" si="16"/>
        <v>0</v>
      </c>
      <c r="O66" s="96"/>
      <c r="P66" s="144">
        <f t="shared" si="17"/>
        <v>0</v>
      </c>
    </row>
    <row r="67" spans="1:16" x14ac:dyDescent="0.25">
      <c r="A67" s="62" t="s">
        <v>13</v>
      </c>
      <c r="B67" s="62" t="s">
        <v>237</v>
      </c>
      <c r="C67" s="30">
        <f t="shared" si="5"/>
        <v>2</v>
      </c>
      <c r="D67" s="10">
        <f t="shared" si="6"/>
        <v>2</v>
      </c>
      <c r="E67" s="64">
        <f t="shared" si="7"/>
        <v>1</v>
      </c>
      <c r="F67" s="3">
        <f t="shared" si="8"/>
        <v>0</v>
      </c>
      <c r="G67" s="3">
        <f t="shared" si="9"/>
        <v>0</v>
      </c>
      <c r="H67" s="3">
        <f t="shared" si="10"/>
        <v>1</v>
      </c>
      <c r="I67" s="30">
        <f t="shared" si="11"/>
        <v>0</v>
      </c>
      <c r="J67" s="2">
        <f t="shared" si="12"/>
        <v>0</v>
      </c>
      <c r="K67" s="77">
        <f t="shared" si="13"/>
        <v>1</v>
      </c>
      <c r="L67" s="96">
        <f t="shared" si="14"/>
        <v>1</v>
      </c>
      <c r="M67" s="96">
        <f t="shared" si="15"/>
        <v>0</v>
      </c>
      <c r="N67" s="149">
        <f t="shared" si="16"/>
        <v>0</v>
      </c>
      <c r="O67" s="96"/>
      <c r="P67" s="144">
        <f t="shared" si="17"/>
        <v>1</v>
      </c>
    </row>
    <row r="68" spans="1:16" x14ac:dyDescent="0.25">
      <c r="A68" s="62" t="s">
        <v>13</v>
      </c>
      <c r="B68" s="62" t="s">
        <v>238</v>
      </c>
      <c r="C68" s="30">
        <f t="shared" si="5"/>
        <v>0</v>
      </c>
      <c r="D68" s="10">
        <f t="shared" si="6"/>
        <v>0</v>
      </c>
      <c r="E68" s="64">
        <f t="shared" si="7"/>
        <v>0</v>
      </c>
      <c r="F68" s="3">
        <f t="shared" si="8"/>
        <v>0</v>
      </c>
      <c r="G68" s="3">
        <f t="shared" si="9"/>
        <v>0</v>
      </c>
      <c r="H68" s="3">
        <f t="shared" si="10"/>
        <v>0</v>
      </c>
      <c r="I68" s="30">
        <f t="shared" si="11"/>
        <v>0</v>
      </c>
      <c r="J68" s="2">
        <f t="shared" si="12"/>
        <v>0</v>
      </c>
      <c r="K68" s="77">
        <f t="shared" si="13"/>
        <v>0</v>
      </c>
      <c r="L68" s="96">
        <f t="shared" si="14"/>
        <v>0</v>
      </c>
      <c r="M68" s="96">
        <f t="shared" si="15"/>
        <v>0</v>
      </c>
      <c r="N68" s="149">
        <f t="shared" si="16"/>
        <v>0</v>
      </c>
      <c r="O68" s="96"/>
      <c r="P68" s="144">
        <f t="shared" si="17"/>
        <v>0</v>
      </c>
    </row>
    <row r="69" spans="1:16" x14ac:dyDescent="0.25">
      <c r="A69" s="62" t="s">
        <v>13</v>
      </c>
      <c r="B69" s="62" t="s">
        <v>239</v>
      </c>
      <c r="C69" s="30">
        <f t="shared" si="5"/>
        <v>0</v>
      </c>
      <c r="D69" s="10">
        <f t="shared" si="6"/>
        <v>0</v>
      </c>
      <c r="E69" s="64">
        <f t="shared" si="7"/>
        <v>0</v>
      </c>
      <c r="F69" s="3">
        <f t="shared" si="8"/>
        <v>0</v>
      </c>
      <c r="G69" s="3">
        <f t="shared" si="9"/>
        <v>0</v>
      </c>
      <c r="H69" s="3">
        <f t="shared" si="10"/>
        <v>0</v>
      </c>
      <c r="I69" s="30">
        <f t="shared" si="11"/>
        <v>0</v>
      </c>
      <c r="J69" s="2">
        <f t="shared" si="12"/>
        <v>0</v>
      </c>
      <c r="K69" s="77">
        <f t="shared" si="13"/>
        <v>0</v>
      </c>
      <c r="L69" s="96">
        <f t="shared" si="14"/>
        <v>0</v>
      </c>
      <c r="M69" s="96">
        <f t="shared" si="15"/>
        <v>0</v>
      </c>
      <c r="N69" s="149">
        <f t="shared" si="16"/>
        <v>0</v>
      </c>
      <c r="O69" s="96"/>
      <c r="P69" s="144">
        <f t="shared" si="17"/>
        <v>0</v>
      </c>
    </row>
    <row r="70" spans="1:16" x14ac:dyDescent="0.25">
      <c r="A70" s="62" t="s">
        <v>14</v>
      </c>
      <c r="B70" s="62" t="s">
        <v>293</v>
      </c>
      <c r="C70" s="30">
        <f t="shared" si="5"/>
        <v>0</v>
      </c>
      <c r="D70" s="10">
        <f t="shared" si="6"/>
        <v>0</v>
      </c>
      <c r="E70" s="64">
        <f t="shared" si="7"/>
        <v>0</v>
      </c>
      <c r="F70" s="3">
        <f t="shared" si="8"/>
        <v>0</v>
      </c>
      <c r="G70" s="3">
        <f t="shared" si="9"/>
        <v>0</v>
      </c>
      <c r="H70" s="3">
        <f t="shared" si="10"/>
        <v>0</v>
      </c>
      <c r="I70" s="30">
        <f t="shared" si="11"/>
        <v>0</v>
      </c>
      <c r="J70" s="2">
        <f t="shared" si="12"/>
        <v>0</v>
      </c>
      <c r="K70" s="77">
        <f t="shared" si="13"/>
        <v>0</v>
      </c>
      <c r="L70" s="96">
        <f t="shared" si="14"/>
        <v>0</v>
      </c>
      <c r="M70" s="96">
        <f t="shared" si="15"/>
        <v>0</v>
      </c>
      <c r="N70" s="149">
        <f t="shared" si="16"/>
        <v>0</v>
      </c>
      <c r="O70" s="96"/>
      <c r="P70" s="144">
        <f t="shared" si="17"/>
        <v>0</v>
      </c>
    </row>
    <row r="71" spans="1:16" x14ac:dyDescent="0.25">
      <c r="A71" s="62" t="s">
        <v>14</v>
      </c>
      <c r="B71" s="62" t="s">
        <v>294</v>
      </c>
      <c r="C71" s="30">
        <f t="shared" ref="C71:C122" si="18">D71+I71</f>
        <v>0</v>
      </c>
      <c r="D71" s="10">
        <f t="shared" ref="D71:D122" si="19">SUMIFS(AA:AA,Z:Z,B71)</f>
        <v>0</v>
      </c>
      <c r="E71" s="64">
        <f t="shared" ref="E71:E122" si="20">IF(L71&gt;N71,ROUND((D71*0.6*$G$127),0)+P71,ROUND((D71*0.6*$G$127),0)+P71)</f>
        <v>0</v>
      </c>
      <c r="F71" s="3">
        <f t="shared" ref="F71:F122" si="21">ROUND((D71*0.35*$G$127),0)</f>
        <v>0</v>
      </c>
      <c r="G71" s="3">
        <f t="shared" ref="G71:G122" si="22">ROUND((D71*0.05*$G$127),0)</f>
        <v>0</v>
      </c>
      <c r="H71" s="3">
        <f t="shared" ref="H71:H122" si="23">SUM(E71:G71)</f>
        <v>0</v>
      </c>
      <c r="I71" s="30">
        <f t="shared" ref="I71:I122" si="24">SUMIFS(AE:AE,AD:AD,B71)</f>
        <v>0</v>
      </c>
      <c r="J71" s="2">
        <f t="shared" ref="J71:J122" si="25">ROUNDUP((I71*$H$127),0)</f>
        <v>0</v>
      </c>
      <c r="K71" s="77">
        <f t="shared" ref="K71:K122" si="26">J71+H71</f>
        <v>0</v>
      </c>
      <c r="L71" s="96">
        <f t="shared" ref="L71:L122" si="27">ROUNDUP((D71*$G$127),0)</f>
        <v>0</v>
      </c>
      <c r="M71" s="96">
        <f t="shared" ref="M71:M122" si="28">ROUND((D71*0.6*$G$127),0)</f>
        <v>0</v>
      </c>
      <c r="N71" s="149">
        <f t="shared" ref="N71:N122" si="29">M71+F71+G71</f>
        <v>0</v>
      </c>
      <c r="O71" s="96"/>
      <c r="P71" s="144">
        <f t="shared" ref="P71:P122" si="30">L71-N71</f>
        <v>0</v>
      </c>
    </row>
    <row r="72" spans="1:16" x14ac:dyDescent="0.25">
      <c r="A72" s="62" t="s">
        <v>14</v>
      </c>
      <c r="B72" s="62" t="s">
        <v>240</v>
      </c>
      <c r="C72" s="30">
        <f t="shared" si="18"/>
        <v>0</v>
      </c>
      <c r="D72" s="10">
        <f t="shared" si="19"/>
        <v>0</v>
      </c>
      <c r="E72" s="64">
        <f t="shared" si="20"/>
        <v>0</v>
      </c>
      <c r="F72" s="3">
        <f t="shared" si="21"/>
        <v>0</v>
      </c>
      <c r="G72" s="3">
        <f t="shared" si="22"/>
        <v>0</v>
      </c>
      <c r="H72" s="3">
        <f t="shared" si="23"/>
        <v>0</v>
      </c>
      <c r="I72" s="30">
        <f t="shared" si="24"/>
        <v>0</v>
      </c>
      <c r="J72" s="2">
        <f t="shared" si="25"/>
        <v>0</v>
      </c>
      <c r="K72" s="77">
        <f t="shared" si="26"/>
        <v>0</v>
      </c>
      <c r="L72" s="96">
        <f t="shared" si="27"/>
        <v>0</v>
      </c>
      <c r="M72" s="96">
        <f t="shared" si="28"/>
        <v>0</v>
      </c>
      <c r="N72" s="149">
        <f t="shared" si="29"/>
        <v>0</v>
      </c>
      <c r="O72" s="96"/>
      <c r="P72" s="144">
        <f t="shared" si="30"/>
        <v>0</v>
      </c>
    </row>
    <row r="73" spans="1:16" x14ac:dyDescent="0.25">
      <c r="A73" s="62" t="s">
        <v>14</v>
      </c>
      <c r="B73" s="62" t="s">
        <v>241</v>
      </c>
      <c r="C73" s="30">
        <f t="shared" si="18"/>
        <v>0</v>
      </c>
      <c r="D73" s="10">
        <f t="shared" si="19"/>
        <v>0</v>
      </c>
      <c r="E73" s="64">
        <f t="shared" si="20"/>
        <v>0</v>
      </c>
      <c r="F73" s="3">
        <f t="shared" si="21"/>
        <v>0</v>
      </c>
      <c r="G73" s="3">
        <f t="shared" si="22"/>
        <v>0</v>
      </c>
      <c r="H73" s="3">
        <f t="shared" si="23"/>
        <v>0</v>
      </c>
      <c r="I73" s="30">
        <f t="shared" si="24"/>
        <v>0</v>
      </c>
      <c r="J73" s="2">
        <f t="shared" si="25"/>
        <v>0</v>
      </c>
      <c r="K73" s="77">
        <f t="shared" si="26"/>
        <v>0</v>
      </c>
      <c r="L73" s="96">
        <f t="shared" si="27"/>
        <v>0</v>
      </c>
      <c r="M73" s="96">
        <f t="shared" si="28"/>
        <v>0</v>
      </c>
      <c r="N73" s="149">
        <f t="shared" si="29"/>
        <v>0</v>
      </c>
      <c r="O73" s="96"/>
      <c r="P73" s="144">
        <f t="shared" si="30"/>
        <v>0</v>
      </c>
    </row>
    <row r="74" spans="1:16" x14ac:dyDescent="0.25">
      <c r="A74" s="62" t="s">
        <v>14</v>
      </c>
      <c r="B74" s="62" t="s">
        <v>242</v>
      </c>
      <c r="C74" s="30">
        <f t="shared" si="18"/>
        <v>2</v>
      </c>
      <c r="D74" s="10">
        <f t="shared" si="19"/>
        <v>2</v>
      </c>
      <c r="E74" s="64">
        <f t="shared" si="20"/>
        <v>1</v>
      </c>
      <c r="F74" s="3">
        <f t="shared" si="21"/>
        <v>0</v>
      </c>
      <c r="G74" s="3">
        <f t="shared" si="22"/>
        <v>0</v>
      </c>
      <c r="H74" s="3">
        <f t="shared" si="23"/>
        <v>1</v>
      </c>
      <c r="I74" s="30">
        <f t="shared" si="24"/>
        <v>0</v>
      </c>
      <c r="J74" s="2">
        <f t="shared" si="25"/>
        <v>0</v>
      </c>
      <c r="K74" s="77">
        <f t="shared" si="26"/>
        <v>1</v>
      </c>
      <c r="L74" s="96">
        <f t="shared" si="27"/>
        <v>1</v>
      </c>
      <c r="M74" s="96">
        <f t="shared" si="28"/>
        <v>0</v>
      </c>
      <c r="N74" s="149">
        <f t="shared" si="29"/>
        <v>0</v>
      </c>
      <c r="O74" s="96"/>
      <c r="P74" s="144">
        <f t="shared" si="30"/>
        <v>1</v>
      </c>
    </row>
    <row r="75" spans="1:16" x14ac:dyDescent="0.25">
      <c r="A75" s="62" t="s">
        <v>14</v>
      </c>
      <c r="B75" s="62" t="s">
        <v>243</v>
      </c>
      <c r="C75" s="30">
        <f t="shared" si="18"/>
        <v>0</v>
      </c>
      <c r="D75" s="10">
        <f t="shared" si="19"/>
        <v>0</v>
      </c>
      <c r="E75" s="64">
        <f t="shared" si="20"/>
        <v>0</v>
      </c>
      <c r="F75" s="3">
        <f t="shared" si="21"/>
        <v>0</v>
      </c>
      <c r="G75" s="3">
        <f t="shared" si="22"/>
        <v>0</v>
      </c>
      <c r="H75" s="3">
        <f t="shared" si="23"/>
        <v>0</v>
      </c>
      <c r="I75" s="30">
        <f t="shared" si="24"/>
        <v>0</v>
      </c>
      <c r="J75" s="2">
        <f t="shared" si="25"/>
        <v>0</v>
      </c>
      <c r="K75" s="77">
        <f t="shared" si="26"/>
        <v>0</v>
      </c>
      <c r="L75" s="96">
        <f t="shared" si="27"/>
        <v>0</v>
      </c>
      <c r="M75" s="96">
        <f t="shared" si="28"/>
        <v>0</v>
      </c>
      <c r="N75" s="149">
        <f t="shared" si="29"/>
        <v>0</v>
      </c>
      <c r="O75" s="96"/>
      <c r="P75" s="144">
        <f t="shared" si="30"/>
        <v>0</v>
      </c>
    </row>
    <row r="76" spans="1:16" x14ac:dyDescent="0.25">
      <c r="A76" s="62" t="s">
        <v>14</v>
      </c>
      <c r="B76" s="62" t="s">
        <v>244</v>
      </c>
      <c r="C76" s="30">
        <f t="shared" si="18"/>
        <v>0</v>
      </c>
      <c r="D76" s="10">
        <f t="shared" si="19"/>
        <v>0</v>
      </c>
      <c r="E76" s="64">
        <f t="shared" si="20"/>
        <v>0</v>
      </c>
      <c r="F76" s="3">
        <f t="shared" si="21"/>
        <v>0</v>
      </c>
      <c r="G76" s="3">
        <f t="shared" si="22"/>
        <v>0</v>
      </c>
      <c r="H76" s="3">
        <f t="shared" si="23"/>
        <v>0</v>
      </c>
      <c r="I76" s="30">
        <f t="shared" si="24"/>
        <v>0</v>
      </c>
      <c r="J76" s="2">
        <f t="shared" si="25"/>
        <v>0</v>
      </c>
      <c r="K76" s="77">
        <f t="shared" si="26"/>
        <v>0</v>
      </c>
      <c r="L76" s="96">
        <f t="shared" si="27"/>
        <v>0</v>
      </c>
      <c r="M76" s="96">
        <f t="shared" si="28"/>
        <v>0</v>
      </c>
      <c r="N76" s="149">
        <f t="shared" si="29"/>
        <v>0</v>
      </c>
      <c r="O76" s="96"/>
      <c r="P76" s="144">
        <f t="shared" si="30"/>
        <v>0</v>
      </c>
    </row>
    <row r="77" spans="1:16" x14ac:dyDescent="0.25">
      <c r="A77" s="62" t="s">
        <v>14</v>
      </c>
      <c r="B77" s="62" t="s">
        <v>245</v>
      </c>
      <c r="C77" s="30">
        <f t="shared" si="18"/>
        <v>1</v>
      </c>
      <c r="D77" s="10">
        <f t="shared" si="19"/>
        <v>1</v>
      </c>
      <c r="E77" s="64">
        <f t="shared" si="20"/>
        <v>1</v>
      </c>
      <c r="F77" s="3">
        <f t="shared" si="21"/>
        <v>0</v>
      </c>
      <c r="G77" s="3">
        <f t="shared" si="22"/>
        <v>0</v>
      </c>
      <c r="H77" s="3">
        <f t="shared" si="23"/>
        <v>1</v>
      </c>
      <c r="I77" s="30">
        <f t="shared" si="24"/>
        <v>0</v>
      </c>
      <c r="J77" s="2">
        <f t="shared" si="25"/>
        <v>0</v>
      </c>
      <c r="K77" s="77">
        <f t="shared" si="26"/>
        <v>1</v>
      </c>
      <c r="L77" s="96">
        <f t="shared" si="27"/>
        <v>1</v>
      </c>
      <c r="M77" s="96">
        <f t="shared" si="28"/>
        <v>0</v>
      </c>
      <c r="N77" s="149">
        <f t="shared" si="29"/>
        <v>0</v>
      </c>
      <c r="O77" s="96"/>
      <c r="P77" s="144">
        <f t="shared" si="30"/>
        <v>1</v>
      </c>
    </row>
    <row r="78" spans="1:16" x14ac:dyDescent="0.25">
      <c r="A78" s="62" t="s">
        <v>14</v>
      </c>
      <c r="B78" s="62" t="s">
        <v>246</v>
      </c>
      <c r="C78" s="30">
        <f t="shared" si="18"/>
        <v>0</v>
      </c>
      <c r="D78" s="10">
        <f t="shared" si="19"/>
        <v>0</v>
      </c>
      <c r="E78" s="64">
        <f t="shared" si="20"/>
        <v>0</v>
      </c>
      <c r="F78" s="3">
        <f t="shared" si="21"/>
        <v>0</v>
      </c>
      <c r="G78" s="3">
        <f t="shared" si="22"/>
        <v>0</v>
      </c>
      <c r="H78" s="3">
        <f t="shared" si="23"/>
        <v>0</v>
      </c>
      <c r="I78" s="30">
        <f t="shared" si="24"/>
        <v>0</v>
      </c>
      <c r="J78" s="2">
        <f t="shared" si="25"/>
        <v>0</v>
      </c>
      <c r="K78" s="77">
        <f t="shared" si="26"/>
        <v>0</v>
      </c>
      <c r="L78" s="96">
        <f t="shared" si="27"/>
        <v>0</v>
      </c>
      <c r="M78" s="96">
        <f t="shared" si="28"/>
        <v>0</v>
      </c>
      <c r="N78" s="149">
        <f t="shared" si="29"/>
        <v>0</v>
      </c>
      <c r="O78" s="96"/>
      <c r="P78" s="144">
        <f t="shared" si="30"/>
        <v>0</v>
      </c>
    </row>
    <row r="79" spans="1:16" x14ac:dyDescent="0.25">
      <c r="A79" s="62" t="s">
        <v>14</v>
      </c>
      <c r="B79" s="62" t="s">
        <v>247</v>
      </c>
      <c r="C79" s="30">
        <f t="shared" si="18"/>
        <v>1</v>
      </c>
      <c r="D79" s="10">
        <f t="shared" si="19"/>
        <v>1</v>
      </c>
      <c r="E79" s="64">
        <f t="shared" si="20"/>
        <v>1</v>
      </c>
      <c r="F79" s="3">
        <f t="shared" si="21"/>
        <v>0</v>
      </c>
      <c r="G79" s="3">
        <f t="shared" si="22"/>
        <v>0</v>
      </c>
      <c r="H79" s="3">
        <f t="shared" si="23"/>
        <v>1</v>
      </c>
      <c r="I79" s="30">
        <f t="shared" si="24"/>
        <v>0</v>
      </c>
      <c r="J79" s="2">
        <f t="shared" si="25"/>
        <v>0</v>
      </c>
      <c r="K79" s="77">
        <f t="shared" si="26"/>
        <v>1</v>
      </c>
      <c r="L79" s="96">
        <f t="shared" si="27"/>
        <v>1</v>
      </c>
      <c r="M79" s="96">
        <f t="shared" si="28"/>
        <v>0</v>
      </c>
      <c r="N79" s="149">
        <f t="shared" si="29"/>
        <v>0</v>
      </c>
      <c r="O79" s="96"/>
      <c r="P79" s="144">
        <f t="shared" si="30"/>
        <v>1</v>
      </c>
    </row>
    <row r="80" spans="1:16" x14ac:dyDescent="0.25">
      <c r="A80" s="62" t="s">
        <v>14</v>
      </c>
      <c r="B80" s="62" t="s">
        <v>248</v>
      </c>
      <c r="C80" s="30">
        <f t="shared" si="18"/>
        <v>0</v>
      </c>
      <c r="D80" s="10">
        <f t="shared" si="19"/>
        <v>0</v>
      </c>
      <c r="E80" s="64">
        <f t="shared" si="20"/>
        <v>0</v>
      </c>
      <c r="F80" s="3">
        <f t="shared" si="21"/>
        <v>0</v>
      </c>
      <c r="G80" s="3">
        <f t="shared" si="22"/>
        <v>0</v>
      </c>
      <c r="H80" s="3">
        <f t="shared" si="23"/>
        <v>0</v>
      </c>
      <c r="I80" s="30">
        <f t="shared" si="24"/>
        <v>0</v>
      </c>
      <c r="J80" s="2">
        <f t="shared" si="25"/>
        <v>0</v>
      </c>
      <c r="K80" s="77">
        <f t="shared" si="26"/>
        <v>0</v>
      </c>
      <c r="L80" s="96">
        <f t="shared" si="27"/>
        <v>0</v>
      </c>
      <c r="M80" s="96">
        <f t="shared" si="28"/>
        <v>0</v>
      </c>
      <c r="N80" s="149">
        <f t="shared" si="29"/>
        <v>0</v>
      </c>
      <c r="O80" s="96"/>
      <c r="P80" s="144">
        <f t="shared" si="30"/>
        <v>0</v>
      </c>
    </row>
    <row r="81" spans="1:16" x14ac:dyDescent="0.25">
      <c r="A81" s="62" t="s">
        <v>14</v>
      </c>
      <c r="B81" s="62" t="s">
        <v>249</v>
      </c>
      <c r="C81" s="30">
        <f t="shared" si="18"/>
        <v>0</v>
      </c>
      <c r="D81" s="10">
        <f t="shared" si="19"/>
        <v>0</v>
      </c>
      <c r="E81" s="64">
        <f t="shared" si="20"/>
        <v>0</v>
      </c>
      <c r="F81" s="3">
        <f t="shared" si="21"/>
        <v>0</v>
      </c>
      <c r="G81" s="3">
        <f t="shared" si="22"/>
        <v>0</v>
      </c>
      <c r="H81" s="3">
        <f t="shared" si="23"/>
        <v>0</v>
      </c>
      <c r="I81" s="30">
        <f t="shared" si="24"/>
        <v>0</v>
      </c>
      <c r="J81" s="2">
        <f t="shared" si="25"/>
        <v>0</v>
      </c>
      <c r="K81" s="77">
        <f t="shared" si="26"/>
        <v>0</v>
      </c>
      <c r="L81" s="96">
        <f t="shared" si="27"/>
        <v>0</v>
      </c>
      <c r="M81" s="96">
        <f t="shared" si="28"/>
        <v>0</v>
      </c>
      <c r="N81" s="149">
        <f t="shared" si="29"/>
        <v>0</v>
      </c>
      <c r="O81" s="96"/>
      <c r="P81" s="144">
        <f t="shared" si="30"/>
        <v>0</v>
      </c>
    </row>
    <row r="82" spans="1:16" x14ac:dyDescent="0.25">
      <c r="A82" s="62" t="s">
        <v>14</v>
      </c>
      <c r="B82" s="62" t="s">
        <v>250</v>
      </c>
      <c r="C82" s="30">
        <f t="shared" si="18"/>
        <v>0</v>
      </c>
      <c r="D82" s="10">
        <f t="shared" si="19"/>
        <v>0</v>
      </c>
      <c r="E82" s="64">
        <f t="shared" si="20"/>
        <v>0</v>
      </c>
      <c r="F82" s="3">
        <f t="shared" si="21"/>
        <v>0</v>
      </c>
      <c r="G82" s="3">
        <f t="shared" si="22"/>
        <v>0</v>
      </c>
      <c r="H82" s="3">
        <f t="shared" si="23"/>
        <v>0</v>
      </c>
      <c r="I82" s="30">
        <f t="shared" si="24"/>
        <v>0</v>
      </c>
      <c r="J82" s="2">
        <f t="shared" si="25"/>
        <v>0</v>
      </c>
      <c r="K82" s="77">
        <f t="shared" si="26"/>
        <v>0</v>
      </c>
      <c r="L82" s="96">
        <f t="shared" si="27"/>
        <v>0</v>
      </c>
      <c r="M82" s="96">
        <f t="shared" si="28"/>
        <v>0</v>
      </c>
      <c r="N82" s="149">
        <f t="shared" si="29"/>
        <v>0</v>
      </c>
      <c r="O82" s="96"/>
      <c r="P82" s="144">
        <f t="shared" si="30"/>
        <v>0</v>
      </c>
    </row>
    <row r="83" spans="1:16" x14ac:dyDescent="0.25">
      <c r="A83" s="62" t="s">
        <v>15</v>
      </c>
      <c r="B83" s="62" t="s">
        <v>251</v>
      </c>
      <c r="C83" s="30">
        <f t="shared" si="18"/>
        <v>0</v>
      </c>
      <c r="D83" s="10">
        <f t="shared" si="19"/>
        <v>0</v>
      </c>
      <c r="E83" s="64">
        <f t="shared" si="20"/>
        <v>0</v>
      </c>
      <c r="F83" s="3">
        <f t="shared" si="21"/>
        <v>0</v>
      </c>
      <c r="G83" s="3">
        <f t="shared" si="22"/>
        <v>0</v>
      </c>
      <c r="H83" s="3">
        <f t="shared" si="23"/>
        <v>0</v>
      </c>
      <c r="I83" s="30">
        <f t="shared" si="24"/>
        <v>0</v>
      </c>
      <c r="J83" s="2">
        <f t="shared" si="25"/>
        <v>0</v>
      </c>
      <c r="K83" s="77">
        <f t="shared" si="26"/>
        <v>0</v>
      </c>
      <c r="L83" s="96">
        <f t="shared" si="27"/>
        <v>0</v>
      </c>
      <c r="M83" s="96">
        <f t="shared" si="28"/>
        <v>0</v>
      </c>
      <c r="N83" s="149">
        <f t="shared" si="29"/>
        <v>0</v>
      </c>
      <c r="O83" s="96"/>
      <c r="P83" s="144">
        <f t="shared" si="30"/>
        <v>0</v>
      </c>
    </row>
    <row r="84" spans="1:16" x14ac:dyDescent="0.25">
      <c r="A84" s="62" t="s">
        <v>15</v>
      </c>
      <c r="B84" s="62" t="s">
        <v>252</v>
      </c>
      <c r="C84" s="30">
        <f t="shared" si="18"/>
        <v>1</v>
      </c>
      <c r="D84" s="10">
        <f t="shared" si="19"/>
        <v>0</v>
      </c>
      <c r="E84" s="64">
        <f t="shared" si="20"/>
        <v>0</v>
      </c>
      <c r="F84" s="3">
        <f t="shared" si="21"/>
        <v>0</v>
      </c>
      <c r="G84" s="3">
        <f t="shared" si="22"/>
        <v>0</v>
      </c>
      <c r="H84" s="3">
        <f t="shared" si="23"/>
        <v>0</v>
      </c>
      <c r="I84" s="30">
        <f t="shared" si="24"/>
        <v>1</v>
      </c>
      <c r="J84" s="2">
        <f t="shared" si="25"/>
        <v>1</v>
      </c>
      <c r="K84" s="77">
        <f t="shared" si="26"/>
        <v>1</v>
      </c>
      <c r="L84" s="96">
        <f t="shared" si="27"/>
        <v>0</v>
      </c>
      <c r="M84" s="96">
        <f t="shared" si="28"/>
        <v>0</v>
      </c>
      <c r="N84" s="149">
        <f t="shared" si="29"/>
        <v>0</v>
      </c>
      <c r="O84" s="96"/>
      <c r="P84" s="144">
        <f t="shared" si="30"/>
        <v>0</v>
      </c>
    </row>
    <row r="85" spans="1:16" x14ac:dyDescent="0.25">
      <c r="A85" s="62" t="s">
        <v>15</v>
      </c>
      <c r="B85" s="62" t="s">
        <v>253</v>
      </c>
      <c r="C85" s="30">
        <f t="shared" si="18"/>
        <v>1</v>
      </c>
      <c r="D85" s="10">
        <f t="shared" si="19"/>
        <v>1</v>
      </c>
      <c r="E85" s="64">
        <f t="shared" si="20"/>
        <v>1</v>
      </c>
      <c r="F85" s="3">
        <f t="shared" si="21"/>
        <v>0</v>
      </c>
      <c r="G85" s="3">
        <f t="shared" si="22"/>
        <v>0</v>
      </c>
      <c r="H85" s="3">
        <f t="shared" si="23"/>
        <v>1</v>
      </c>
      <c r="I85" s="30">
        <f t="shared" si="24"/>
        <v>0</v>
      </c>
      <c r="J85" s="2">
        <f t="shared" si="25"/>
        <v>0</v>
      </c>
      <c r="K85" s="77">
        <f t="shared" si="26"/>
        <v>1</v>
      </c>
      <c r="L85" s="96">
        <f t="shared" si="27"/>
        <v>1</v>
      </c>
      <c r="M85" s="96">
        <f t="shared" si="28"/>
        <v>0</v>
      </c>
      <c r="N85" s="149">
        <f t="shared" si="29"/>
        <v>0</v>
      </c>
      <c r="O85" s="96"/>
      <c r="P85" s="144">
        <f t="shared" si="30"/>
        <v>1</v>
      </c>
    </row>
    <row r="86" spans="1:16" x14ac:dyDescent="0.25">
      <c r="A86" s="62" t="s">
        <v>15</v>
      </c>
      <c r="B86" s="62" t="s">
        <v>254</v>
      </c>
      <c r="C86" s="30">
        <f t="shared" si="18"/>
        <v>2</v>
      </c>
      <c r="D86" s="10">
        <f t="shared" si="19"/>
        <v>1</v>
      </c>
      <c r="E86" s="64">
        <f t="shared" si="20"/>
        <v>1</v>
      </c>
      <c r="F86" s="3">
        <f t="shared" si="21"/>
        <v>0</v>
      </c>
      <c r="G86" s="3">
        <f t="shared" si="22"/>
        <v>0</v>
      </c>
      <c r="H86" s="3">
        <f t="shared" si="23"/>
        <v>1</v>
      </c>
      <c r="I86" s="30">
        <f t="shared" si="24"/>
        <v>1</v>
      </c>
      <c r="J86" s="2">
        <f t="shared" si="25"/>
        <v>1</v>
      </c>
      <c r="K86" s="77">
        <f t="shared" si="26"/>
        <v>2</v>
      </c>
      <c r="L86" s="96">
        <f t="shared" si="27"/>
        <v>1</v>
      </c>
      <c r="M86" s="96">
        <f t="shared" si="28"/>
        <v>0</v>
      </c>
      <c r="N86" s="149">
        <f t="shared" si="29"/>
        <v>0</v>
      </c>
      <c r="O86" s="96"/>
      <c r="P86" s="144">
        <f t="shared" si="30"/>
        <v>1</v>
      </c>
    </row>
    <row r="87" spans="1:16" x14ac:dyDescent="0.25">
      <c r="A87" s="62" t="s">
        <v>15</v>
      </c>
      <c r="B87" s="62" t="s">
        <v>255</v>
      </c>
      <c r="C87" s="30">
        <f t="shared" si="18"/>
        <v>23</v>
      </c>
      <c r="D87" s="10">
        <f t="shared" si="19"/>
        <v>21</v>
      </c>
      <c r="E87" s="64">
        <f t="shared" si="20"/>
        <v>3</v>
      </c>
      <c r="F87" s="3">
        <f t="shared" si="21"/>
        <v>1</v>
      </c>
      <c r="G87" s="3">
        <f t="shared" si="22"/>
        <v>0</v>
      </c>
      <c r="H87" s="3">
        <f t="shared" si="23"/>
        <v>4</v>
      </c>
      <c r="I87" s="30">
        <f t="shared" si="24"/>
        <v>2</v>
      </c>
      <c r="J87" s="2">
        <f t="shared" si="25"/>
        <v>1</v>
      </c>
      <c r="K87" s="77">
        <f t="shared" si="26"/>
        <v>5</v>
      </c>
      <c r="L87" s="96">
        <f t="shared" si="27"/>
        <v>4</v>
      </c>
      <c r="M87" s="96">
        <f t="shared" si="28"/>
        <v>2</v>
      </c>
      <c r="N87" s="149">
        <f t="shared" si="29"/>
        <v>3</v>
      </c>
      <c r="O87" s="96"/>
      <c r="P87" s="144">
        <f t="shared" si="30"/>
        <v>1</v>
      </c>
    </row>
    <row r="88" spans="1:16" x14ac:dyDescent="0.25">
      <c r="A88" s="62" t="s">
        <v>15</v>
      </c>
      <c r="B88" s="62" t="s">
        <v>256</v>
      </c>
      <c r="C88" s="30">
        <f t="shared" si="18"/>
        <v>0</v>
      </c>
      <c r="D88" s="10">
        <f t="shared" si="19"/>
        <v>0</v>
      </c>
      <c r="E88" s="64">
        <f t="shared" si="20"/>
        <v>0</v>
      </c>
      <c r="F88" s="3">
        <f t="shared" si="21"/>
        <v>0</v>
      </c>
      <c r="G88" s="3">
        <f t="shared" si="22"/>
        <v>0</v>
      </c>
      <c r="H88" s="3">
        <f t="shared" si="23"/>
        <v>0</v>
      </c>
      <c r="I88" s="30">
        <f t="shared" si="24"/>
        <v>0</v>
      </c>
      <c r="J88" s="2">
        <f t="shared" si="25"/>
        <v>0</v>
      </c>
      <c r="K88" s="77">
        <f t="shared" si="26"/>
        <v>0</v>
      </c>
      <c r="L88" s="96">
        <f t="shared" si="27"/>
        <v>0</v>
      </c>
      <c r="M88" s="96">
        <f t="shared" si="28"/>
        <v>0</v>
      </c>
      <c r="N88" s="149">
        <f t="shared" si="29"/>
        <v>0</v>
      </c>
      <c r="O88" s="96"/>
      <c r="P88" s="144">
        <f t="shared" si="30"/>
        <v>0</v>
      </c>
    </row>
    <row r="89" spans="1:16" x14ac:dyDescent="0.25">
      <c r="A89" s="62" t="s">
        <v>16</v>
      </c>
      <c r="B89" s="62" t="s">
        <v>257</v>
      </c>
      <c r="C89" s="30">
        <f t="shared" si="18"/>
        <v>0</v>
      </c>
      <c r="D89" s="10">
        <f t="shared" si="19"/>
        <v>0</v>
      </c>
      <c r="E89" s="64">
        <f t="shared" si="20"/>
        <v>0</v>
      </c>
      <c r="F89" s="3">
        <f t="shared" si="21"/>
        <v>0</v>
      </c>
      <c r="G89" s="3">
        <f t="shared" si="22"/>
        <v>0</v>
      </c>
      <c r="H89" s="3">
        <f t="shared" si="23"/>
        <v>0</v>
      </c>
      <c r="I89" s="30">
        <f t="shared" si="24"/>
        <v>0</v>
      </c>
      <c r="J89" s="2">
        <f t="shared" si="25"/>
        <v>0</v>
      </c>
      <c r="K89" s="77">
        <f t="shared" si="26"/>
        <v>0</v>
      </c>
      <c r="L89" s="96">
        <f t="shared" si="27"/>
        <v>0</v>
      </c>
      <c r="M89" s="96">
        <f t="shared" si="28"/>
        <v>0</v>
      </c>
      <c r="N89" s="149">
        <f t="shared" si="29"/>
        <v>0</v>
      </c>
      <c r="O89" s="96"/>
      <c r="P89" s="144">
        <f t="shared" si="30"/>
        <v>0</v>
      </c>
    </row>
    <row r="90" spans="1:16" x14ac:dyDescent="0.25">
      <c r="A90" s="62" t="s">
        <v>16</v>
      </c>
      <c r="B90" s="62" t="s">
        <v>258</v>
      </c>
      <c r="C90" s="30">
        <f t="shared" si="18"/>
        <v>0</v>
      </c>
      <c r="D90" s="10">
        <f t="shared" si="19"/>
        <v>0</v>
      </c>
      <c r="E90" s="64">
        <f t="shared" si="20"/>
        <v>0</v>
      </c>
      <c r="F90" s="3">
        <f t="shared" si="21"/>
        <v>0</v>
      </c>
      <c r="G90" s="3">
        <f t="shared" si="22"/>
        <v>0</v>
      </c>
      <c r="H90" s="3">
        <f t="shared" si="23"/>
        <v>0</v>
      </c>
      <c r="I90" s="30">
        <f t="shared" si="24"/>
        <v>0</v>
      </c>
      <c r="J90" s="2">
        <f t="shared" si="25"/>
        <v>0</v>
      </c>
      <c r="K90" s="77">
        <f t="shared" si="26"/>
        <v>0</v>
      </c>
      <c r="L90" s="96">
        <f t="shared" si="27"/>
        <v>0</v>
      </c>
      <c r="M90" s="96">
        <f t="shared" si="28"/>
        <v>0</v>
      </c>
      <c r="N90" s="149">
        <f t="shared" si="29"/>
        <v>0</v>
      </c>
      <c r="O90" s="96"/>
      <c r="P90" s="144">
        <f t="shared" si="30"/>
        <v>0</v>
      </c>
    </row>
    <row r="91" spans="1:16" x14ac:dyDescent="0.25">
      <c r="A91" s="62" t="s">
        <v>16</v>
      </c>
      <c r="B91" s="62" t="s">
        <v>259</v>
      </c>
      <c r="C91" s="30">
        <f t="shared" si="18"/>
        <v>0</v>
      </c>
      <c r="D91" s="10">
        <f t="shared" si="19"/>
        <v>0</v>
      </c>
      <c r="E91" s="64">
        <f t="shared" si="20"/>
        <v>0</v>
      </c>
      <c r="F91" s="3">
        <f t="shared" si="21"/>
        <v>0</v>
      </c>
      <c r="G91" s="3">
        <f t="shared" si="22"/>
        <v>0</v>
      </c>
      <c r="H91" s="3">
        <f t="shared" si="23"/>
        <v>0</v>
      </c>
      <c r="I91" s="30">
        <f t="shared" si="24"/>
        <v>0</v>
      </c>
      <c r="J91" s="2">
        <f t="shared" si="25"/>
        <v>0</v>
      </c>
      <c r="K91" s="77">
        <f t="shared" si="26"/>
        <v>0</v>
      </c>
      <c r="L91" s="96">
        <f t="shared" si="27"/>
        <v>0</v>
      </c>
      <c r="M91" s="96">
        <f t="shared" si="28"/>
        <v>0</v>
      </c>
      <c r="N91" s="149">
        <f t="shared" si="29"/>
        <v>0</v>
      </c>
      <c r="O91" s="96"/>
      <c r="P91" s="144">
        <f t="shared" si="30"/>
        <v>0</v>
      </c>
    </row>
    <row r="92" spans="1:16" x14ac:dyDescent="0.25">
      <c r="A92" s="62" t="s">
        <v>16</v>
      </c>
      <c r="B92" s="62" t="s">
        <v>260</v>
      </c>
      <c r="C92" s="30">
        <f t="shared" si="18"/>
        <v>0</v>
      </c>
      <c r="D92" s="10">
        <f t="shared" si="19"/>
        <v>0</v>
      </c>
      <c r="E92" s="64">
        <f t="shared" si="20"/>
        <v>0</v>
      </c>
      <c r="F92" s="3">
        <f t="shared" si="21"/>
        <v>0</v>
      </c>
      <c r="G92" s="3">
        <f t="shared" si="22"/>
        <v>0</v>
      </c>
      <c r="H92" s="3">
        <f t="shared" si="23"/>
        <v>0</v>
      </c>
      <c r="I92" s="30">
        <f t="shared" si="24"/>
        <v>0</v>
      </c>
      <c r="J92" s="2">
        <f t="shared" si="25"/>
        <v>0</v>
      </c>
      <c r="K92" s="77">
        <f t="shared" si="26"/>
        <v>0</v>
      </c>
      <c r="L92" s="96">
        <f t="shared" si="27"/>
        <v>0</v>
      </c>
      <c r="M92" s="96">
        <f t="shared" si="28"/>
        <v>0</v>
      </c>
      <c r="N92" s="149">
        <f t="shared" si="29"/>
        <v>0</v>
      </c>
      <c r="O92" s="96"/>
      <c r="P92" s="144">
        <f t="shared" si="30"/>
        <v>0</v>
      </c>
    </row>
    <row r="93" spans="1:16" x14ac:dyDescent="0.25">
      <c r="A93" s="62" t="s">
        <v>16</v>
      </c>
      <c r="B93" s="62" t="s">
        <v>261</v>
      </c>
      <c r="C93" s="30">
        <f t="shared" si="18"/>
        <v>0</v>
      </c>
      <c r="D93" s="10">
        <f t="shared" si="19"/>
        <v>0</v>
      </c>
      <c r="E93" s="64">
        <f t="shared" si="20"/>
        <v>0</v>
      </c>
      <c r="F93" s="3">
        <f t="shared" si="21"/>
        <v>0</v>
      </c>
      <c r="G93" s="3">
        <f t="shared" si="22"/>
        <v>0</v>
      </c>
      <c r="H93" s="3">
        <f t="shared" si="23"/>
        <v>0</v>
      </c>
      <c r="I93" s="30">
        <f t="shared" si="24"/>
        <v>0</v>
      </c>
      <c r="J93" s="2">
        <f t="shared" si="25"/>
        <v>0</v>
      </c>
      <c r="K93" s="77">
        <f t="shared" si="26"/>
        <v>0</v>
      </c>
      <c r="L93" s="96">
        <f t="shared" si="27"/>
        <v>0</v>
      </c>
      <c r="M93" s="96">
        <f t="shared" si="28"/>
        <v>0</v>
      </c>
      <c r="N93" s="149">
        <f t="shared" si="29"/>
        <v>0</v>
      </c>
      <c r="O93" s="96"/>
      <c r="P93" s="144">
        <f t="shared" si="30"/>
        <v>0</v>
      </c>
    </row>
    <row r="94" spans="1:16" x14ac:dyDescent="0.25">
      <c r="A94" s="62" t="s">
        <v>16</v>
      </c>
      <c r="B94" s="62" t="s">
        <v>262</v>
      </c>
      <c r="C94" s="30">
        <f t="shared" si="18"/>
        <v>0</v>
      </c>
      <c r="D94" s="10">
        <f t="shared" si="19"/>
        <v>0</v>
      </c>
      <c r="E94" s="64">
        <f t="shared" si="20"/>
        <v>0</v>
      </c>
      <c r="F94" s="3">
        <f t="shared" si="21"/>
        <v>0</v>
      </c>
      <c r="G94" s="3">
        <f t="shared" si="22"/>
        <v>0</v>
      </c>
      <c r="H94" s="3">
        <f t="shared" si="23"/>
        <v>0</v>
      </c>
      <c r="I94" s="30">
        <f t="shared" si="24"/>
        <v>0</v>
      </c>
      <c r="J94" s="2">
        <f t="shared" si="25"/>
        <v>0</v>
      </c>
      <c r="K94" s="77">
        <f t="shared" si="26"/>
        <v>0</v>
      </c>
      <c r="L94" s="96">
        <f t="shared" si="27"/>
        <v>0</v>
      </c>
      <c r="M94" s="96">
        <f t="shared" si="28"/>
        <v>0</v>
      </c>
      <c r="N94" s="149">
        <f t="shared" si="29"/>
        <v>0</v>
      </c>
      <c r="O94" s="96"/>
      <c r="P94" s="144">
        <f t="shared" si="30"/>
        <v>0</v>
      </c>
    </row>
    <row r="95" spans="1:16" x14ac:dyDescent="0.25">
      <c r="A95" s="62" t="s">
        <v>16</v>
      </c>
      <c r="B95" s="62" t="s">
        <v>263</v>
      </c>
      <c r="C95" s="30">
        <f t="shared" si="18"/>
        <v>0</v>
      </c>
      <c r="D95" s="10">
        <f t="shared" si="19"/>
        <v>0</v>
      </c>
      <c r="E95" s="64">
        <f t="shared" si="20"/>
        <v>0</v>
      </c>
      <c r="F95" s="3">
        <f t="shared" si="21"/>
        <v>0</v>
      </c>
      <c r="G95" s="3">
        <f t="shared" si="22"/>
        <v>0</v>
      </c>
      <c r="H95" s="3">
        <f t="shared" si="23"/>
        <v>0</v>
      </c>
      <c r="I95" s="30">
        <f t="shared" si="24"/>
        <v>0</v>
      </c>
      <c r="J95" s="2">
        <f t="shared" si="25"/>
        <v>0</v>
      </c>
      <c r="K95" s="77">
        <f t="shared" si="26"/>
        <v>0</v>
      </c>
      <c r="L95" s="96">
        <f t="shared" si="27"/>
        <v>0</v>
      </c>
      <c r="M95" s="96">
        <f t="shared" si="28"/>
        <v>0</v>
      </c>
      <c r="N95" s="149">
        <f t="shared" si="29"/>
        <v>0</v>
      </c>
      <c r="O95" s="96"/>
      <c r="P95" s="144">
        <f t="shared" si="30"/>
        <v>0</v>
      </c>
    </row>
    <row r="96" spans="1:16" x14ac:dyDescent="0.25">
      <c r="A96" s="62" t="s">
        <v>16</v>
      </c>
      <c r="B96" s="62" t="s">
        <v>264</v>
      </c>
      <c r="C96" s="30">
        <f t="shared" si="18"/>
        <v>0</v>
      </c>
      <c r="D96" s="10">
        <f t="shared" si="19"/>
        <v>0</v>
      </c>
      <c r="E96" s="64">
        <f t="shared" si="20"/>
        <v>0</v>
      </c>
      <c r="F96" s="3">
        <f t="shared" si="21"/>
        <v>0</v>
      </c>
      <c r="G96" s="3">
        <f t="shared" si="22"/>
        <v>0</v>
      </c>
      <c r="H96" s="3">
        <f t="shared" si="23"/>
        <v>0</v>
      </c>
      <c r="I96" s="30">
        <f t="shared" si="24"/>
        <v>0</v>
      </c>
      <c r="J96" s="2">
        <f t="shared" si="25"/>
        <v>0</v>
      </c>
      <c r="K96" s="77">
        <f t="shared" si="26"/>
        <v>0</v>
      </c>
      <c r="L96" s="96">
        <f t="shared" si="27"/>
        <v>0</v>
      </c>
      <c r="M96" s="96">
        <f t="shared" si="28"/>
        <v>0</v>
      </c>
      <c r="N96" s="149">
        <f t="shared" si="29"/>
        <v>0</v>
      </c>
      <c r="O96" s="96"/>
      <c r="P96" s="144">
        <f t="shared" si="30"/>
        <v>0</v>
      </c>
    </row>
    <row r="97" spans="1:16" x14ac:dyDescent="0.25">
      <c r="A97" s="62" t="s">
        <v>17</v>
      </c>
      <c r="B97" s="62" t="s">
        <v>265</v>
      </c>
      <c r="C97" s="30">
        <f t="shared" si="18"/>
        <v>0</v>
      </c>
      <c r="D97" s="10">
        <f t="shared" si="19"/>
        <v>0</v>
      </c>
      <c r="E97" s="64">
        <f t="shared" si="20"/>
        <v>0</v>
      </c>
      <c r="F97" s="3">
        <f t="shared" si="21"/>
        <v>0</v>
      </c>
      <c r="G97" s="3">
        <f t="shared" si="22"/>
        <v>0</v>
      </c>
      <c r="H97" s="3">
        <f t="shared" si="23"/>
        <v>0</v>
      </c>
      <c r="I97" s="30">
        <f t="shared" si="24"/>
        <v>0</v>
      </c>
      <c r="J97" s="2">
        <f t="shared" si="25"/>
        <v>0</v>
      </c>
      <c r="K97" s="77">
        <f t="shared" si="26"/>
        <v>0</v>
      </c>
      <c r="L97" s="96">
        <f t="shared" si="27"/>
        <v>0</v>
      </c>
      <c r="M97" s="96">
        <f t="shared" si="28"/>
        <v>0</v>
      </c>
      <c r="N97" s="149">
        <f t="shared" si="29"/>
        <v>0</v>
      </c>
      <c r="O97" s="96"/>
      <c r="P97" s="144">
        <f t="shared" si="30"/>
        <v>0</v>
      </c>
    </row>
    <row r="98" spans="1:16" x14ac:dyDescent="0.25">
      <c r="A98" s="62" t="s">
        <v>17</v>
      </c>
      <c r="B98" s="62" t="s">
        <v>266</v>
      </c>
      <c r="C98" s="30">
        <f t="shared" si="18"/>
        <v>0</v>
      </c>
      <c r="D98" s="10">
        <f t="shared" si="19"/>
        <v>0</v>
      </c>
      <c r="E98" s="64">
        <f t="shared" si="20"/>
        <v>0</v>
      </c>
      <c r="F98" s="3">
        <f t="shared" si="21"/>
        <v>0</v>
      </c>
      <c r="G98" s="3">
        <f t="shared" si="22"/>
        <v>0</v>
      </c>
      <c r="H98" s="3">
        <f t="shared" si="23"/>
        <v>0</v>
      </c>
      <c r="I98" s="30">
        <f t="shared" si="24"/>
        <v>0</v>
      </c>
      <c r="J98" s="2">
        <f t="shared" si="25"/>
        <v>0</v>
      </c>
      <c r="K98" s="77">
        <f t="shared" si="26"/>
        <v>0</v>
      </c>
      <c r="L98" s="96">
        <f t="shared" si="27"/>
        <v>0</v>
      </c>
      <c r="M98" s="96">
        <f t="shared" si="28"/>
        <v>0</v>
      </c>
      <c r="N98" s="149">
        <f t="shared" si="29"/>
        <v>0</v>
      </c>
      <c r="O98" s="96"/>
      <c r="P98" s="144">
        <f t="shared" si="30"/>
        <v>0</v>
      </c>
    </row>
    <row r="99" spans="1:16" x14ac:dyDescent="0.25">
      <c r="A99" s="62" t="s">
        <v>17</v>
      </c>
      <c r="B99" s="62" t="s">
        <v>267</v>
      </c>
      <c r="C99" s="30">
        <f t="shared" si="18"/>
        <v>1</v>
      </c>
      <c r="D99" s="10">
        <f t="shared" si="19"/>
        <v>0</v>
      </c>
      <c r="E99" s="64">
        <f t="shared" si="20"/>
        <v>0</v>
      </c>
      <c r="F99" s="3">
        <f t="shared" si="21"/>
        <v>0</v>
      </c>
      <c r="G99" s="3">
        <f t="shared" si="22"/>
        <v>0</v>
      </c>
      <c r="H99" s="3">
        <f t="shared" si="23"/>
        <v>0</v>
      </c>
      <c r="I99" s="30">
        <f t="shared" si="24"/>
        <v>1</v>
      </c>
      <c r="J99" s="2">
        <f t="shared" si="25"/>
        <v>1</v>
      </c>
      <c r="K99" s="77">
        <f t="shared" si="26"/>
        <v>1</v>
      </c>
      <c r="L99" s="96">
        <f t="shared" si="27"/>
        <v>0</v>
      </c>
      <c r="M99" s="96">
        <f t="shared" si="28"/>
        <v>0</v>
      </c>
      <c r="N99" s="149">
        <f t="shared" si="29"/>
        <v>0</v>
      </c>
      <c r="O99" s="96"/>
      <c r="P99" s="144">
        <f t="shared" si="30"/>
        <v>0</v>
      </c>
    </row>
    <row r="100" spans="1:16" x14ac:dyDescent="0.25">
      <c r="A100" s="62" t="s">
        <v>17</v>
      </c>
      <c r="B100" s="62" t="s">
        <v>268</v>
      </c>
      <c r="C100" s="30">
        <f t="shared" si="18"/>
        <v>1</v>
      </c>
      <c r="D100" s="10">
        <f t="shared" si="19"/>
        <v>1</v>
      </c>
      <c r="E100" s="64">
        <f t="shared" si="20"/>
        <v>1</v>
      </c>
      <c r="F100" s="3">
        <f t="shared" si="21"/>
        <v>0</v>
      </c>
      <c r="G100" s="3">
        <f t="shared" si="22"/>
        <v>0</v>
      </c>
      <c r="H100" s="3">
        <f t="shared" si="23"/>
        <v>1</v>
      </c>
      <c r="I100" s="30">
        <f t="shared" si="24"/>
        <v>0</v>
      </c>
      <c r="J100" s="2">
        <f t="shared" si="25"/>
        <v>0</v>
      </c>
      <c r="K100" s="77">
        <f t="shared" si="26"/>
        <v>1</v>
      </c>
      <c r="L100" s="96">
        <f t="shared" si="27"/>
        <v>1</v>
      </c>
      <c r="M100" s="96">
        <f t="shared" si="28"/>
        <v>0</v>
      </c>
      <c r="N100" s="149">
        <f t="shared" si="29"/>
        <v>0</v>
      </c>
      <c r="O100" s="96"/>
      <c r="P100" s="144">
        <f t="shared" si="30"/>
        <v>1</v>
      </c>
    </row>
    <row r="101" spans="1:16" x14ac:dyDescent="0.25">
      <c r="A101" s="62" t="s">
        <v>17</v>
      </c>
      <c r="B101" s="62" t="s">
        <v>269</v>
      </c>
      <c r="C101" s="30">
        <f t="shared" si="18"/>
        <v>0</v>
      </c>
      <c r="D101" s="10">
        <f t="shared" si="19"/>
        <v>0</v>
      </c>
      <c r="E101" s="64">
        <f t="shared" si="20"/>
        <v>0</v>
      </c>
      <c r="F101" s="3">
        <f t="shared" si="21"/>
        <v>0</v>
      </c>
      <c r="G101" s="3">
        <f t="shared" si="22"/>
        <v>0</v>
      </c>
      <c r="H101" s="3">
        <f t="shared" si="23"/>
        <v>0</v>
      </c>
      <c r="I101" s="30">
        <f t="shared" si="24"/>
        <v>0</v>
      </c>
      <c r="J101" s="2">
        <f t="shared" si="25"/>
        <v>0</v>
      </c>
      <c r="K101" s="77">
        <f t="shared" si="26"/>
        <v>0</v>
      </c>
      <c r="L101" s="96">
        <f t="shared" si="27"/>
        <v>0</v>
      </c>
      <c r="M101" s="96">
        <f t="shared" si="28"/>
        <v>0</v>
      </c>
      <c r="N101" s="149">
        <f t="shared" si="29"/>
        <v>0</v>
      </c>
      <c r="O101" s="96"/>
      <c r="P101" s="144">
        <f t="shared" si="30"/>
        <v>0</v>
      </c>
    </row>
    <row r="102" spans="1:16" x14ac:dyDescent="0.25">
      <c r="A102" s="62" t="s">
        <v>17</v>
      </c>
      <c r="B102" s="62" t="s">
        <v>270</v>
      </c>
      <c r="C102" s="30">
        <f t="shared" si="18"/>
        <v>0</v>
      </c>
      <c r="D102" s="10">
        <f t="shared" si="19"/>
        <v>0</v>
      </c>
      <c r="E102" s="64">
        <f t="shared" si="20"/>
        <v>0</v>
      </c>
      <c r="F102" s="3">
        <f t="shared" si="21"/>
        <v>0</v>
      </c>
      <c r="G102" s="3">
        <f t="shared" si="22"/>
        <v>0</v>
      </c>
      <c r="H102" s="3">
        <f t="shared" si="23"/>
        <v>0</v>
      </c>
      <c r="I102" s="30">
        <f t="shared" si="24"/>
        <v>0</v>
      </c>
      <c r="J102" s="2">
        <f t="shared" si="25"/>
        <v>0</v>
      </c>
      <c r="K102" s="77">
        <f t="shared" si="26"/>
        <v>0</v>
      </c>
      <c r="L102" s="96">
        <f t="shared" si="27"/>
        <v>0</v>
      </c>
      <c r="M102" s="96">
        <f t="shared" si="28"/>
        <v>0</v>
      </c>
      <c r="N102" s="149">
        <f t="shared" si="29"/>
        <v>0</v>
      </c>
      <c r="O102" s="96"/>
      <c r="P102" s="144">
        <f t="shared" si="30"/>
        <v>0</v>
      </c>
    </row>
    <row r="103" spans="1:16" x14ac:dyDescent="0.25">
      <c r="A103" s="62" t="s">
        <v>17</v>
      </c>
      <c r="B103" s="62" t="s">
        <v>271</v>
      </c>
      <c r="C103" s="30">
        <f t="shared" si="18"/>
        <v>2</v>
      </c>
      <c r="D103" s="10">
        <f t="shared" si="19"/>
        <v>2</v>
      </c>
      <c r="E103" s="64">
        <f t="shared" si="20"/>
        <v>1</v>
      </c>
      <c r="F103" s="3">
        <f t="shared" si="21"/>
        <v>0</v>
      </c>
      <c r="G103" s="3">
        <f t="shared" si="22"/>
        <v>0</v>
      </c>
      <c r="H103" s="3">
        <f t="shared" si="23"/>
        <v>1</v>
      </c>
      <c r="I103" s="30">
        <f t="shared" si="24"/>
        <v>0</v>
      </c>
      <c r="J103" s="2">
        <f t="shared" si="25"/>
        <v>0</v>
      </c>
      <c r="K103" s="77">
        <f t="shared" si="26"/>
        <v>1</v>
      </c>
      <c r="L103" s="96">
        <f t="shared" si="27"/>
        <v>1</v>
      </c>
      <c r="M103" s="96">
        <f t="shared" si="28"/>
        <v>0</v>
      </c>
      <c r="N103" s="149">
        <f t="shared" si="29"/>
        <v>0</v>
      </c>
      <c r="O103" s="96"/>
      <c r="P103" s="144">
        <f t="shared" si="30"/>
        <v>1</v>
      </c>
    </row>
    <row r="104" spans="1:16" x14ac:dyDescent="0.25">
      <c r="A104" s="62" t="s">
        <v>17</v>
      </c>
      <c r="B104" s="62" t="s">
        <v>272</v>
      </c>
      <c r="C104" s="30">
        <f t="shared" si="18"/>
        <v>0</v>
      </c>
      <c r="D104" s="10">
        <f t="shared" si="19"/>
        <v>0</v>
      </c>
      <c r="E104" s="64">
        <f t="shared" si="20"/>
        <v>0</v>
      </c>
      <c r="F104" s="3">
        <f t="shared" si="21"/>
        <v>0</v>
      </c>
      <c r="G104" s="3">
        <f t="shared" si="22"/>
        <v>0</v>
      </c>
      <c r="H104" s="3">
        <f t="shared" si="23"/>
        <v>0</v>
      </c>
      <c r="I104" s="30">
        <f t="shared" si="24"/>
        <v>0</v>
      </c>
      <c r="J104" s="2">
        <f t="shared" si="25"/>
        <v>0</v>
      </c>
      <c r="K104" s="77">
        <f t="shared" si="26"/>
        <v>0</v>
      </c>
      <c r="L104" s="96">
        <f t="shared" si="27"/>
        <v>0</v>
      </c>
      <c r="M104" s="96">
        <f t="shared" si="28"/>
        <v>0</v>
      </c>
      <c r="N104" s="149">
        <f t="shared" si="29"/>
        <v>0</v>
      </c>
      <c r="O104" s="96"/>
      <c r="P104" s="144">
        <f t="shared" si="30"/>
        <v>0</v>
      </c>
    </row>
    <row r="105" spans="1:16" x14ac:dyDescent="0.25">
      <c r="A105" s="62" t="s">
        <v>17</v>
      </c>
      <c r="B105" s="62" t="s">
        <v>273</v>
      </c>
      <c r="C105" s="30">
        <f t="shared" si="18"/>
        <v>1</v>
      </c>
      <c r="D105" s="10">
        <f t="shared" si="19"/>
        <v>0</v>
      </c>
      <c r="E105" s="64">
        <f t="shared" si="20"/>
        <v>0</v>
      </c>
      <c r="F105" s="3">
        <f t="shared" si="21"/>
        <v>0</v>
      </c>
      <c r="G105" s="3">
        <f t="shared" si="22"/>
        <v>0</v>
      </c>
      <c r="H105" s="3">
        <f t="shared" si="23"/>
        <v>0</v>
      </c>
      <c r="I105" s="30">
        <f t="shared" si="24"/>
        <v>1</v>
      </c>
      <c r="J105" s="2">
        <f t="shared" si="25"/>
        <v>1</v>
      </c>
      <c r="K105" s="77">
        <f t="shared" si="26"/>
        <v>1</v>
      </c>
      <c r="L105" s="96">
        <f t="shared" si="27"/>
        <v>0</v>
      </c>
      <c r="M105" s="96">
        <f t="shared" si="28"/>
        <v>0</v>
      </c>
      <c r="N105" s="149">
        <f t="shared" si="29"/>
        <v>0</v>
      </c>
      <c r="O105" s="96"/>
      <c r="P105" s="144">
        <f t="shared" si="30"/>
        <v>0</v>
      </c>
    </row>
    <row r="106" spans="1:16" x14ac:dyDescent="0.25">
      <c r="A106" s="62" t="s">
        <v>18</v>
      </c>
      <c r="B106" s="62" t="s">
        <v>274</v>
      </c>
      <c r="C106" s="30">
        <f t="shared" si="18"/>
        <v>0</v>
      </c>
      <c r="D106" s="10">
        <f t="shared" si="19"/>
        <v>0</v>
      </c>
      <c r="E106" s="64">
        <f t="shared" si="20"/>
        <v>0</v>
      </c>
      <c r="F106" s="3">
        <f t="shared" si="21"/>
        <v>0</v>
      </c>
      <c r="G106" s="3">
        <f t="shared" si="22"/>
        <v>0</v>
      </c>
      <c r="H106" s="3">
        <f t="shared" si="23"/>
        <v>0</v>
      </c>
      <c r="I106" s="30">
        <f t="shared" si="24"/>
        <v>0</v>
      </c>
      <c r="J106" s="2">
        <f t="shared" si="25"/>
        <v>0</v>
      </c>
      <c r="K106" s="77">
        <f t="shared" si="26"/>
        <v>0</v>
      </c>
      <c r="L106" s="96">
        <f t="shared" si="27"/>
        <v>0</v>
      </c>
      <c r="M106" s="96">
        <f t="shared" si="28"/>
        <v>0</v>
      </c>
      <c r="N106" s="149">
        <f t="shared" si="29"/>
        <v>0</v>
      </c>
      <c r="O106" s="96"/>
      <c r="P106" s="144">
        <f t="shared" si="30"/>
        <v>0</v>
      </c>
    </row>
    <row r="107" spans="1:16" x14ac:dyDescent="0.25">
      <c r="A107" s="62" t="s">
        <v>18</v>
      </c>
      <c r="B107" s="62" t="s">
        <v>275</v>
      </c>
      <c r="C107" s="30">
        <f t="shared" si="18"/>
        <v>0</v>
      </c>
      <c r="D107" s="10">
        <f t="shared" si="19"/>
        <v>0</v>
      </c>
      <c r="E107" s="64">
        <f t="shared" si="20"/>
        <v>0</v>
      </c>
      <c r="F107" s="3">
        <f t="shared" si="21"/>
        <v>0</v>
      </c>
      <c r="G107" s="3">
        <f t="shared" si="22"/>
        <v>0</v>
      </c>
      <c r="H107" s="3">
        <f t="shared" si="23"/>
        <v>0</v>
      </c>
      <c r="I107" s="30">
        <f t="shared" si="24"/>
        <v>0</v>
      </c>
      <c r="J107" s="2">
        <f t="shared" si="25"/>
        <v>0</v>
      </c>
      <c r="K107" s="77">
        <f t="shared" si="26"/>
        <v>0</v>
      </c>
      <c r="L107" s="96">
        <f t="shared" si="27"/>
        <v>0</v>
      </c>
      <c r="M107" s="96">
        <f t="shared" si="28"/>
        <v>0</v>
      </c>
      <c r="N107" s="149">
        <f t="shared" si="29"/>
        <v>0</v>
      </c>
      <c r="O107" s="96"/>
      <c r="P107" s="144">
        <f t="shared" si="30"/>
        <v>0</v>
      </c>
    </row>
    <row r="108" spans="1:16" x14ac:dyDescent="0.25">
      <c r="A108" s="62" t="s">
        <v>18</v>
      </c>
      <c r="B108" s="62" t="s">
        <v>276</v>
      </c>
      <c r="C108" s="30">
        <f t="shared" si="18"/>
        <v>3</v>
      </c>
      <c r="D108" s="10">
        <f t="shared" si="19"/>
        <v>2</v>
      </c>
      <c r="E108" s="64">
        <f t="shared" si="20"/>
        <v>1</v>
      </c>
      <c r="F108" s="3">
        <f t="shared" si="21"/>
        <v>0</v>
      </c>
      <c r="G108" s="3">
        <f t="shared" si="22"/>
        <v>0</v>
      </c>
      <c r="H108" s="3">
        <f t="shared" si="23"/>
        <v>1</v>
      </c>
      <c r="I108" s="30">
        <f t="shared" si="24"/>
        <v>1</v>
      </c>
      <c r="J108" s="2">
        <f t="shared" si="25"/>
        <v>1</v>
      </c>
      <c r="K108" s="77">
        <f t="shared" si="26"/>
        <v>2</v>
      </c>
      <c r="L108" s="96">
        <f t="shared" si="27"/>
        <v>1</v>
      </c>
      <c r="M108" s="96">
        <f t="shared" si="28"/>
        <v>0</v>
      </c>
      <c r="N108" s="149">
        <f t="shared" si="29"/>
        <v>0</v>
      </c>
      <c r="O108" s="96"/>
      <c r="P108" s="144">
        <f t="shared" si="30"/>
        <v>1</v>
      </c>
    </row>
    <row r="109" spans="1:16" x14ac:dyDescent="0.25">
      <c r="A109" s="62" t="s">
        <v>19</v>
      </c>
      <c r="B109" s="62" t="s">
        <v>277</v>
      </c>
      <c r="C109" s="30">
        <f t="shared" si="18"/>
        <v>0</v>
      </c>
      <c r="D109" s="10">
        <f t="shared" si="19"/>
        <v>0</v>
      </c>
      <c r="E109" s="64">
        <f t="shared" si="20"/>
        <v>0</v>
      </c>
      <c r="F109" s="3">
        <f t="shared" si="21"/>
        <v>0</v>
      </c>
      <c r="G109" s="3">
        <f t="shared" si="22"/>
        <v>0</v>
      </c>
      <c r="H109" s="3">
        <f t="shared" si="23"/>
        <v>0</v>
      </c>
      <c r="I109" s="30">
        <f t="shared" si="24"/>
        <v>0</v>
      </c>
      <c r="J109" s="2">
        <f t="shared" si="25"/>
        <v>0</v>
      </c>
      <c r="K109" s="77">
        <f t="shared" si="26"/>
        <v>0</v>
      </c>
      <c r="L109" s="96">
        <f t="shared" si="27"/>
        <v>0</v>
      </c>
      <c r="M109" s="96">
        <f t="shared" si="28"/>
        <v>0</v>
      </c>
      <c r="N109" s="149">
        <f t="shared" si="29"/>
        <v>0</v>
      </c>
      <c r="O109" s="96"/>
      <c r="P109" s="144">
        <f t="shared" si="30"/>
        <v>0</v>
      </c>
    </row>
    <row r="110" spans="1:16" x14ac:dyDescent="0.25">
      <c r="A110" s="62" t="s">
        <v>20</v>
      </c>
      <c r="B110" s="62" t="s">
        <v>278</v>
      </c>
      <c r="C110" s="30">
        <f t="shared" si="18"/>
        <v>0</v>
      </c>
      <c r="D110" s="10">
        <f t="shared" si="19"/>
        <v>0</v>
      </c>
      <c r="E110" s="64">
        <f t="shared" si="20"/>
        <v>0</v>
      </c>
      <c r="F110" s="3">
        <f t="shared" si="21"/>
        <v>0</v>
      </c>
      <c r="G110" s="3">
        <f t="shared" si="22"/>
        <v>0</v>
      </c>
      <c r="H110" s="3">
        <f t="shared" si="23"/>
        <v>0</v>
      </c>
      <c r="I110" s="30">
        <f t="shared" si="24"/>
        <v>0</v>
      </c>
      <c r="J110" s="2">
        <f t="shared" si="25"/>
        <v>0</v>
      </c>
      <c r="K110" s="77">
        <f t="shared" si="26"/>
        <v>0</v>
      </c>
      <c r="L110" s="96">
        <f t="shared" si="27"/>
        <v>0</v>
      </c>
      <c r="M110" s="96">
        <f t="shared" si="28"/>
        <v>0</v>
      </c>
      <c r="N110" s="149">
        <f t="shared" si="29"/>
        <v>0</v>
      </c>
      <c r="O110" s="96"/>
      <c r="P110" s="144">
        <f t="shared" si="30"/>
        <v>0</v>
      </c>
    </row>
    <row r="111" spans="1:16" x14ac:dyDescent="0.25">
      <c r="A111" s="62" t="s">
        <v>21</v>
      </c>
      <c r="B111" s="62" t="s">
        <v>279</v>
      </c>
      <c r="C111" s="30">
        <f t="shared" si="18"/>
        <v>2</v>
      </c>
      <c r="D111" s="10">
        <f t="shared" si="19"/>
        <v>2</v>
      </c>
      <c r="E111" s="64">
        <f t="shared" si="20"/>
        <v>1</v>
      </c>
      <c r="F111" s="3">
        <f t="shared" si="21"/>
        <v>0</v>
      </c>
      <c r="G111" s="3">
        <f t="shared" si="22"/>
        <v>0</v>
      </c>
      <c r="H111" s="3">
        <f t="shared" si="23"/>
        <v>1</v>
      </c>
      <c r="I111" s="30">
        <f t="shared" si="24"/>
        <v>0</v>
      </c>
      <c r="J111" s="2">
        <f t="shared" si="25"/>
        <v>0</v>
      </c>
      <c r="K111" s="77">
        <f t="shared" si="26"/>
        <v>1</v>
      </c>
      <c r="L111" s="96">
        <f t="shared" si="27"/>
        <v>1</v>
      </c>
      <c r="M111" s="96">
        <f t="shared" si="28"/>
        <v>0</v>
      </c>
      <c r="N111" s="149">
        <f t="shared" si="29"/>
        <v>0</v>
      </c>
      <c r="O111" s="96"/>
      <c r="P111" s="144">
        <f t="shared" si="30"/>
        <v>1</v>
      </c>
    </row>
    <row r="112" spans="1:16" x14ac:dyDescent="0.25">
      <c r="A112" s="62" t="s">
        <v>21</v>
      </c>
      <c r="B112" s="62" t="s">
        <v>280</v>
      </c>
      <c r="C112" s="30">
        <f t="shared" si="18"/>
        <v>2</v>
      </c>
      <c r="D112" s="10">
        <f t="shared" si="19"/>
        <v>1</v>
      </c>
      <c r="E112" s="64">
        <f t="shared" si="20"/>
        <v>1</v>
      </c>
      <c r="F112" s="3">
        <f t="shared" si="21"/>
        <v>0</v>
      </c>
      <c r="G112" s="3">
        <f t="shared" si="22"/>
        <v>0</v>
      </c>
      <c r="H112" s="3">
        <f t="shared" si="23"/>
        <v>1</v>
      </c>
      <c r="I112" s="30">
        <f t="shared" si="24"/>
        <v>1</v>
      </c>
      <c r="J112" s="2">
        <f t="shared" si="25"/>
        <v>1</v>
      </c>
      <c r="K112" s="77">
        <f t="shared" si="26"/>
        <v>2</v>
      </c>
      <c r="L112" s="96">
        <f t="shared" si="27"/>
        <v>1</v>
      </c>
      <c r="M112" s="96">
        <f t="shared" si="28"/>
        <v>0</v>
      </c>
      <c r="N112" s="149">
        <f t="shared" si="29"/>
        <v>0</v>
      </c>
      <c r="O112" s="96"/>
      <c r="P112" s="144">
        <f t="shared" si="30"/>
        <v>1</v>
      </c>
    </row>
    <row r="113" spans="1:16" x14ac:dyDescent="0.25">
      <c r="A113" s="62" t="s">
        <v>22</v>
      </c>
      <c r="B113" s="62" t="s">
        <v>281</v>
      </c>
      <c r="C113" s="30">
        <f t="shared" si="18"/>
        <v>0</v>
      </c>
      <c r="D113" s="10">
        <f t="shared" si="19"/>
        <v>0</v>
      </c>
      <c r="E113" s="64">
        <f t="shared" si="20"/>
        <v>0</v>
      </c>
      <c r="F113" s="3">
        <f t="shared" si="21"/>
        <v>0</v>
      </c>
      <c r="G113" s="3">
        <f t="shared" si="22"/>
        <v>0</v>
      </c>
      <c r="H113" s="3">
        <f t="shared" si="23"/>
        <v>0</v>
      </c>
      <c r="I113" s="30">
        <f t="shared" si="24"/>
        <v>0</v>
      </c>
      <c r="J113" s="2">
        <f t="shared" si="25"/>
        <v>0</v>
      </c>
      <c r="K113" s="77">
        <f t="shared" si="26"/>
        <v>0</v>
      </c>
      <c r="L113" s="96">
        <f t="shared" si="27"/>
        <v>0</v>
      </c>
      <c r="M113" s="96">
        <f t="shared" si="28"/>
        <v>0</v>
      </c>
      <c r="N113" s="149">
        <f t="shared" si="29"/>
        <v>0</v>
      </c>
      <c r="O113" s="96"/>
      <c r="P113" s="144">
        <f t="shared" si="30"/>
        <v>0</v>
      </c>
    </row>
    <row r="114" spans="1:16" x14ac:dyDescent="0.25">
      <c r="A114" s="62" t="s">
        <v>23</v>
      </c>
      <c r="B114" s="62" t="s">
        <v>282</v>
      </c>
      <c r="C114" s="30">
        <f t="shared" si="18"/>
        <v>0</v>
      </c>
      <c r="D114" s="10">
        <f t="shared" si="19"/>
        <v>0</v>
      </c>
      <c r="E114" s="64">
        <f t="shared" si="20"/>
        <v>0</v>
      </c>
      <c r="F114" s="3">
        <f t="shared" si="21"/>
        <v>0</v>
      </c>
      <c r="G114" s="3">
        <f t="shared" si="22"/>
        <v>0</v>
      </c>
      <c r="H114" s="3">
        <f t="shared" si="23"/>
        <v>0</v>
      </c>
      <c r="I114" s="30">
        <f t="shared" si="24"/>
        <v>0</v>
      </c>
      <c r="J114" s="2">
        <f t="shared" si="25"/>
        <v>0</v>
      </c>
      <c r="K114" s="77">
        <f t="shared" si="26"/>
        <v>0</v>
      </c>
      <c r="L114" s="96">
        <f t="shared" si="27"/>
        <v>0</v>
      </c>
      <c r="M114" s="96">
        <f t="shared" si="28"/>
        <v>0</v>
      </c>
      <c r="N114" s="149">
        <f t="shared" si="29"/>
        <v>0</v>
      </c>
      <c r="O114" s="96"/>
      <c r="P114" s="144">
        <f t="shared" si="30"/>
        <v>0</v>
      </c>
    </row>
    <row r="115" spans="1:16" x14ac:dyDescent="0.25">
      <c r="A115" s="62" t="s">
        <v>23</v>
      </c>
      <c r="B115" s="62" t="s">
        <v>283</v>
      </c>
      <c r="C115" s="30">
        <f t="shared" si="18"/>
        <v>2</v>
      </c>
      <c r="D115" s="10">
        <f t="shared" si="19"/>
        <v>2</v>
      </c>
      <c r="E115" s="64">
        <f t="shared" si="20"/>
        <v>1</v>
      </c>
      <c r="F115" s="3">
        <f t="shared" si="21"/>
        <v>0</v>
      </c>
      <c r="G115" s="3">
        <f t="shared" si="22"/>
        <v>0</v>
      </c>
      <c r="H115" s="3">
        <f t="shared" si="23"/>
        <v>1</v>
      </c>
      <c r="I115" s="30">
        <f t="shared" si="24"/>
        <v>0</v>
      </c>
      <c r="J115" s="2">
        <f t="shared" si="25"/>
        <v>0</v>
      </c>
      <c r="K115" s="77">
        <f t="shared" si="26"/>
        <v>1</v>
      </c>
      <c r="L115" s="96">
        <f t="shared" si="27"/>
        <v>1</v>
      </c>
      <c r="M115" s="96">
        <f t="shared" si="28"/>
        <v>0</v>
      </c>
      <c r="N115" s="149">
        <f t="shared" si="29"/>
        <v>0</v>
      </c>
      <c r="O115" s="96"/>
      <c r="P115" s="144">
        <f t="shared" si="30"/>
        <v>1</v>
      </c>
    </row>
    <row r="116" spans="1:16" x14ac:dyDescent="0.25">
      <c r="A116" s="62" t="s">
        <v>23</v>
      </c>
      <c r="B116" s="62" t="s">
        <v>284</v>
      </c>
      <c r="C116" s="30">
        <f t="shared" si="18"/>
        <v>0</v>
      </c>
      <c r="D116" s="10">
        <f t="shared" si="19"/>
        <v>0</v>
      </c>
      <c r="E116" s="64">
        <f t="shared" si="20"/>
        <v>0</v>
      </c>
      <c r="F116" s="3">
        <f t="shared" si="21"/>
        <v>0</v>
      </c>
      <c r="G116" s="3">
        <f t="shared" si="22"/>
        <v>0</v>
      </c>
      <c r="H116" s="3">
        <f t="shared" si="23"/>
        <v>0</v>
      </c>
      <c r="I116" s="30">
        <f t="shared" si="24"/>
        <v>0</v>
      </c>
      <c r="J116" s="2">
        <f t="shared" si="25"/>
        <v>0</v>
      </c>
      <c r="K116" s="77">
        <f t="shared" si="26"/>
        <v>0</v>
      </c>
      <c r="L116" s="96">
        <f t="shared" si="27"/>
        <v>0</v>
      </c>
      <c r="M116" s="96">
        <f t="shared" si="28"/>
        <v>0</v>
      </c>
      <c r="N116" s="149">
        <f t="shared" si="29"/>
        <v>0</v>
      </c>
      <c r="O116" s="96"/>
      <c r="P116" s="144">
        <f t="shared" si="30"/>
        <v>0</v>
      </c>
    </row>
    <row r="117" spans="1:16" x14ac:dyDescent="0.25">
      <c r="A117" s="62" t="s">
        <v>23</v>
      </c>
      <c r="B117" s="62" t="s">
        <v>285</v>
      </c>
      <c r="C117" s="30">
        <f t="shared" si="18"/>
        <v>1</v>
      </c>
      <c r="D117" s="10">
        <f t="shared" si="19"/>
        <v>1</v>
      </c>
      <c r="E117" s="64">
        <f t="shared" si="20"/>
        <v>1</v>
      </c>
      <c r="F117" s="3">
        <f t="shared" si="21"/>
        <v>0</v>
      </c>
      <c r="G117" s="3">
        <f t="shared" si="22"/>
        <v>0</v>
      </c>
      <c r="H117" s="3">
        <f t="shared" si="23"/>
        <v>1</v>
      </c>
      <c r="I117" s="30">
        <f t="shared" si="24"/>
        <v>0</v>
      </c>
      <c r="J117" s="2">
        <f t="shared" si="25"/>
        <v>0</v>
      </c>
      <c r="K117" s="77">
        <f t="shared" si="26"/>
        <v>1</v>
      </c>
      <c r="L117" s="96">
        <f t="shared" si="27"/>
        <v>1</v>
      </c>
      <c r="M117" s="96">
        <f t="shared" si="28"/>
        <v>0</v>
      </c>
      <c r="N117" s="149">
        <f t="shared" si="29"/>
        <v>0</v>
      </c>
      <c r="O117" s="96"/>
      <c r="P117" s="144">
        <f t="shared" si="30"/>
        <v>1</v>
      </c>
    </row>
    <row r="118" spans="1:16" x14ac:dyDescent="0.25">
      <c r="A118" s="62" t="s">
        <v>23</v>
      </c>
      <c r="B118" s="62" t="s">
        <v>286</v>
      </c>
      <c r="C118" s="30">
        <f t="shared" si="18"/>
        <v>0</v>
      </c>
      <c r="D118" s="10">
        <f t="shared" si="19"/>
        <v>0</v>
      </c>
      <c r="E118" s="64">
        <f t="shared" si="20"/>
        <v>0</v>
      </c>
      <c r="F118" s="3">
        <f t="shared" si="21"/>
        <v>0</v>
      </c>
      <c r="G118" s="3">
        <f t="shared" si="22"/>
        <v>0</v>
      </c>
      <c r="H118" s="3">
        <f t="shared" si="23"/>
        <v>0</v>
      </c>
      <c r="I118" s="30">
        <f t="shared" si="24"/>
        <v>0</v>
      </c>
      <c r="J118" s="2">
        <f t="shared" si="25"/>
        <v>0</v>
      </c>
      <c r="K118" s="77">
        <f t="shared" si="26"/>
        <v>0</v>
      </c>
      <c r="L118" s="96">
        <f t="shared" si="27"/>
        <v>0</v>
      </c>
      <c r="M118" s="96">
        <f t="shared" si="28"/>
        <v>0</v>
      </c>
      <c r="N118" s="149">
        <f t="shared" si="29"/>
        <v>0</v>
      </c>
      <c r="O118" s="96"/>
      <c r="P118" s="144">
        <f t="shared" si="30"/>
        <v>0</v>
      </c>
    </row>
    <row r="119" spans="1:16" x14ac:dyDescent="0.25">
      <c r="A119" s="62" t="s">
        <v>23</v>
      </c>
      <c r="B119" s="62" t="s">
        <v>287</v>
      </c>
      <c r="C119" s="30">
        <f t="shared" si="18"/>
        <v>1</v>
      </c>
      <c r="D119" s="10">
        <f t="shared" si="19"/>
        <v>1</v>
      </c>
      <c r="E119" s="64">
        <f t="shared" si="20"/>
        <v>1</v>
      </c>
      <c r="F119" s="3">
        <f t="shared" si="21"/>
        <v>0</v>
      </c>
      <c r="G119" s="3">
        <f t="shared" si="22"/>
        <v>0</v>
      </c>
      <c r="H119" s="3">
        <f t="shared" si="23"/>
        <v>1</v>
      </c>
      <c r="I119" s="30">
        <f t="shared" si="24"/>
        <v>0</v>
      </c>
      <c r="J119" s="2">
        <f t="shared" si="25"/>
        <v>0</v>
      </c>
      <c r="K119" s="77">
        <f t="shared" si="26"/>
        <v>1</v>
      </c>
      <c r="L119" s="96">
        <f t="shared" si="27"/>
        <v>1</v>
      </c>
      <c r="M119" s="96">
        <f t="shared" si="28"/>
        <v>0</v>
      </c>
      <c r="N119" s="149">
        <f t="shared" si="29"/>
        <v>0</v>
      </c>
      <c r="O119" s="96"/>
      <c r="P119" s="144">
        <f t="shared" si="30"/>
        <v>1</v>
      </c>
    </row>
    <row r="120" spans="1:16" x14ac:dyDescent="0.25">
      <c r="A120" s="62" t="s">
        <v>23</v>
      </c>
      <c r="B120" s="62" t="s">
        <v>288</v>
      </c>
      <c r="C120" s="30">
        <f t="shared" si="18"/>
        <v>0</v>
      </c>
      <c r="D120" s="10">
        <f t="shared" si="19"/>
        <v>0</v>
      </c>
      <c r="E120" s="64">
        <f t="shared" si="20"/>
        <v>0</v>
      </c>
      <c r="F120" s="3">
        <f t="shared" si="21"/>
        <v>0</v>
      </c>
      <c r="G120" s="3">
        <f t="shared" si="22"/>
        <v>0</v>
      </c>
      <c r="H120" s="3">
        <f t="shared" si="23"/>
        <v>0</v>
      </c>
      <c r="I120" s="30">
        <f t="shared" si="24"/>
        <v>0</v>
      </c>
      <c r="J120" s="2">
        <f t="shared" si="25"/>
        <v>0</v>
      </c>
      <c r="K120" s="77">
        <f t="shared" si="26"/>
        <v>0</v>
      </c>
      <c r="L120" s="96">
        <f t="shared" si="27"/>
        <v>0</v>
      </c>
      <c r="M120" s="96">
        <f t="shared" si="28"/>
        <v>0</v>
      </c>
      <c r="N120" s="149">
        <f t="shared" si="29"/>
        <v>0</v>
      </c>
      <c r="O120" s="96"/>
      <c r="P120" s="144">
        <f t="shared" si="30"/>
        <v>0</v>
      </c>
    </row>
    <row r="121" spans="1:16" x14ac:dyDescent="0.25">
      <c r="A121" s="62" t="s">
        <v>23</v>
      </c>
      <c r="B121" s="62" t="s">
        <v>289</v>
      </c>
      <c r="C121" s="30">
        <f t="shared" si="18"/>
        <v>1</v>
      </c>
      <c r="D121" s="10">
        <f t="shared" si="19"/>
        <v>1</v>
      </c>
      <c r="E121" s="64">
        <f t="shared" si="20"/>
        <v>1</v>
      </c>
      <c r="F121" s="3">
        <f t="shared" si="21"/>
        <v>0</v>
      </c>
      <c r="G121" s="3">
        <f t="shared" si="22"/>
        <v>0</v>
      </c>
      <c r="H121" s="3">
        <f t="shared" si="23"/>
        <v>1</v>
      </c>
      <c r="I121" s="30">
        <f t="shared" si="24"/>
        <v>0</v>
      </c>
      <c r="J121" s="2">
        <f t="shared" si="25"/>
        <v>0</v>
      </c>
      <c r="K121" s="77">
        <f t="shared" si="26"/>
        <v>1</v>
      </c>
      <c r="L121" s="96">
        <f t="shared" si="27"/>
        <v>1</v>
      </c>
      <c r="M121" s="96">
        <f t="shared" si="28"/>
        <v>0</v>
      </c>
      <c r="N121" s="149">
        <f t="shared" si="29"/>
        <v>0</v>
      </c>
      <c r="O121" s="96"/>
      <c r="P121" s="144">
        <f t="shared" si="30"/>
        <v>1</v>
      </c>
    </row>
    <row r="122" spans="1:16" x14ac:dyDescent="0.25">
      <c r="A122" s="62" t="s">
        <v>23</v>
      </c>
      <c r="B122" s="62" t="s">
        <v>290</v>
      </c>
      <c r="C122" s="30">
        <f t="shared" si="18"/>
        <v>0</v>
      </c>
      <c r="D122" s="10">
        <f t="shared" si="19"/>
        <v>0</v>
      </c>
      <c r="E122" s="64">
        <f t="shared" si="20"/>
        <v>0</v>
      </c>
      <c r="F122" s="3">
        <f t="shared" si="21"/>
        <v>0</v>
      </c>
      <c r="G122" s="3">
        <f t="shared" si="22"/>
        <v>0</v>
      </c>
      <c r="H122" s="3">
        <f t="shared" si="23"/>
        <v>0</v>
      </c>
      <c r="I122" s="30">
        <f t="shared" si="24"/>
        <v>0</v>
      </c>
      <c r="J122" s="2">
        <f t="shared" si="25"/>
        <v>0</v>
      </c>
      <c r="K122" s="77">
        <f t="shared" si="26"/>
        <v>0</v>
      </c>
      <c r="L122" s="96">
        <f t="shared" si="27"/>
        <v>0</v>
      </c>
      <c r="M122" s="96">
        <f t="shared" si="28"/>
        <v>0</v>
      </c>
      <c r="N122" s="149">
        <f t="shared" si="29"/>
        <v>0</v>
      </c>
      <c r="O122" s="96"/>
      <c r="P122" s="144">
        <f t="shared" si="30"/>
        <v>0</v>
      </c>
    </row>
    <row r="123" spans="1:16" x14ac:dyDescent="0.25">
      <c r="A123" s="113"/>
      <c r="B123" s="114"/>
      <c r="C123" s="115"/>
      <c r="D123" s="115"/>
      <c r="E123" s="115"/>
      <c r="F123" s="115"/>
      <c r="G123" s="115"/>
      <c r="H123" s="116"/>
      <c r="I123" s="115"/>
      <c r="J123" s="115"/>
      <c r="K123" s="117"/>
      <c r="L123" s="151"/>
      <c r="M123" s="151"/>
      <c r="N123" s="152"/>
      <c r="O123" s="151"/>
    </row>
    <row r="124" spans="1:16" x14ac:dyDescent="0.25">
      <c r="A124" s="113"/>
      <c r="B124" s="114"/>
      <c r="C124" s="115"/>
      <c r="D124" s="115"/>
      <c r="E124" s="115"/>
      <c r="F124" s="115"/>
      <c r="G124" s="115"/>
      <c r="H124" s="116"/>
      <c r="I124" s="115"/>
      <c r="J124" s="115"/>
      <c r="K124" s="117"/>
      <c r="L124" s="151"/>
      <c r="M124" s="151"/>
      <c r="N124" s="152"/>
      <c r="O124" s="151"/>
    </row>
    <row r="125" spans="1:16" x14ac:dyDescent="0.25">
      <c r="A125" s="69"/>
      <c r="B125" s="99"/>
      <c r="C125" s="29"/>
      <c r="D125" s="8"/>
      <c r="E125" s="8"/>
      <c r="F125" s="8"/>
      <c r="G125" s="8"/>
      <c r="H125" s="8"/>
      <c r="I125" s="8"/>
      <c r="J125" s="8"/>
      <c r="K125" s="8"/>
      <c r="L125" s="96"/>
      <c r="M125" s="96"/>
      <c r="N125" s="96"/>
      <c r="O125" s="96"/>
    </row>
    <row r="126" spans="1:16" ht="15" customHeight="1" x14ac:dyDescent="0.25">
      <c r="A126" s="169" t="s">
        <v>54</v>
      </c>
      <c r="B126" s="107"/>
      <c r="C126" s="75"/>
      <c r="G126" s="33" t="s">
        <v>55</v>
      </c>
      <c r="H126" s="33" t="s">
        <v>56</v>
      </c>
      <c r="K126" s="8"/>
      <c r="L126" s="96"/>
      <c r="M126" s="96"/>
      <c r="N126" s="96"/>
      <c r="O126" s="96"/>
    </row>
    <row r="127" spans="1:16" x14ac:dyDescent="0.25">
      <c r="A127" s="169"/>
      <c r="B127" s="107"/>
      <c r="C127" s="75"/>
      <c r="D127" s="75"/>
      <c r="E127" s="19"/>
      <c r="F127" s="32" t="s">
        <v>53</v>
      </c>
      <c r="G127" s="31">
        <v>0.15</v>
      </c>
      <c r="H127" s="34">
        <v>0.01</v>
      </c>
      <c r="K127" s="8"/>
      <c r="L127" s="96"/>
      <c r="M127" s="96"/>
      <c r="N127" s="96"/>
      <c r="O127" s="96"/>
    </row>
    <row r="129" spans="17:26" ht="15.75" customHeight="1" x14ac:dyDescent="0.25">
      <c r="Q129" s="190" t="s">
        <v>125</v>
      </c>
      <c r="R129" s="190"/>
      <c r="S129" s="190"/>
      <c r="T129" s="190"/>
      <c r="U129" s="190"/>
      <c r="V129" s="190"/>
      <c r="W129" s="190"/>
      <c r="X129" s="190"/>
      <c r="Y129" s="190"/>
      <c r="Z129" s="190"/>
    </row>
    <row r="130" spans="17:26" ht="15.75" customHeight="1" x14ac:dyDescent="0.25">
      <c r="Q130" s="190" t="s">
        <v>126</v>
      </c>
      <c r="R130" s="190"/>
      <c r="S130" s="190"/>
      <c r="T130" s="190"/>
      <c r="U130" s="190"/>
      <c r="V130" s="190"/>
      <c r="W130" s="190"/>
      <c r="X130" s="190"/>
      <c r="Y130" s="190"/>
      <c r="Z130" s="190"/>
    </row>
  </sheetData>
  <mergeCells count="17">
    <mergeCell ref="Q129:Z129"/>
    <mergeCell ref="Q130:Z130"/>
    <mergeCell ref="E1:H1"/>
    <mergeCell ref="I1:I5"/>
    <mergeCell ref="K1:K5"/>
    <mergeCell ref="E2:H2"/>
    <mergeCell ref="E3:H3"/>
    <mergeCell ref="J3:J5"/>
    <mergeCell ref="F4:F5"/>
    <mergeCell ref="G4:G5"/>
    <mergeCell ref="H4:H5"/>
    <mergeCell ref="A126:A127"/>
    <mergeCell ref="C1:C5"/>
    <mergeCell ref="A1:A5"/>
    <mergeCell ref="D1:D5"/>
    <mergeCell ref="E4:E5"/>
    <mergeCell ref="B1: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362E3-2434-4128-8426-8B5A13649099}">
  <sheetPr>
    <tabColor rgb="FF002060"/>
  </sheetPr>
  <dimension ref="A1:J30"/>
  <sheetViews>
    <sheetView zoomScale="70" zoomScaleNormal="70" workbookViewId="0">
      <selection activeCell="G31" sqref="G31"/>
    </sheetView>
  </sheetViews>
  <sheetFormatPr defaultRowHeight="15" x14ac:dyDescent="0.25"/>
  <cols>
    <col min="1" max="1" width="30" customWidth="1"/>
    <col min="2" max="2" width="23.140625" customWidth="1"/>
    <col min="3" max="3" width="22" customWidth="1"/>
    <col min="4" max="5" width="30" customWidth="1"/>
    <col min="6" max="6" width="25.42578125" customWidth="1"/>
    <col min="7" max="7" width="36.85546875" customWidth="1"/>
    <col min="8" max="8" width="23.42578125" customWidth="1"/>
    <col min="9" max="9" width="25.140625" customWidth="1"/>
    <col min="10" max="10" width="16.85546875" customWidth="1"/>
  </cols>
  <sheetData>
    <row r="1" spans="1:10" ht="45" x14ac:dyDescent="0.25">
      <c r="A1" s="170" t="s">
        <v>0</v>
      </c>
      <c r="B1" s="170" t="s">
        <v>153</v>
      </c>
      <c r="C1" s="170" t="s">
        <v>150</v>
      </c>
      <c r="D1" s="184" t="s">
        <v>1</v>
      </c>
      <c r="E1" s="185"/>
      <c r="F1" s="185"/>
      <c r="G1" s="186"/>
      <c r="H1" s="170" t="s">
        <v>143</v>
      </c>
      <c r="I1" s="118" t="s">
        <v>1</v>
      </c>
      <c r="J1" s="166" t="s">
        <v>96</v>
      </c>
    </row>
    <row r="2" spans="1:10" ht="90" x14ac:dyDescent="0.25">
      <c r="A2" s="171"/>
      <c r="B2" s="171"/>
      <c r="C2" s="171"/>
      <c r="D2" s="184" t="s">
        <v>151</v>
      </c>
      <c r="E2" s="185"/>
      <c r="F2" s="185"/>
      <c r="G2" s="186"/>
      <c r="H2" s="171"/>
      <c r="I2" s="120" t="s">
        <v>152</v>
      </c>
      <c r="J2" s="166"/>
    </row>
    <row r="3" spans="1:10" x14ac:dyDescent="0.25">
      <c r="A3" s="171"/>
      <c r="B3" s="171"/>
      <c r="C3" s="171"/>
      <c r="D3" s="187" t="str">
        <f>F30*100&amp;"% degli allevamenti di grandi dimensioni"</f>
        <v>15% degli allevamenti di grandi dimensioni</v>
      </c>
      <c r="E3" s="188"/>
      <c r="F3" s="188"/>
      <c r="G3" s="189"/>
      <c r="H3" s="171"/>
      <c r="I3" s="166" t="str">
        <f>G30*100&amp;"% degli allevamenti di piccole dimensioni da controllare"</f>
        <v>1% degli allevamenti di piccole dimensioni da controllare</v>
      </c>
      <c r="J3" s="166"/>
    </row>
    <row r="4" spans="1:10" x14ac:dyDescent="0.25">
      <c r="A4" s="171"/>
      <c r="B4" s="171"/>
      <c r="C4" s="171"/>
      <c r="D4" s="170" t="s">
        <v>98</v>
      </c>
      <c r="E4" s="170" t="s">
        <v>97</v>
      </c>
      <c r="F4" s="170" t="s">
        <v>95</v>
      </c>
      <c r="G4" s="170" t="s">
        <v>24</v>
      </c>
      <c r="H4" s="171"/>
      <c r="I4" s="166"/>
      <c r="J4" s="166"/>
    </row>
    <row r="5" spans="1:10" x14ac:dyDescent="0.25">
      <c r="A5" s="172"/>
      <c r="B5" s="172"/>
      <c r="C5" s="172"/>
      <c r="D5" s="172"/>
      <c r="E5" s="172"/>
      <c r="F5" s="172"/>
      <c r="G5" s="172"/>
      <c r="H5" s="172"/>
      <c r="I5" s="166"/>
      <c r="J5" s="166"/>
    </row>
    <row r="6" spans="1:10" x14ac:dyDescent="0.25">
      <c r="A6" s="27" t="s">
        <v>3</v>
      </c>
      <c r="B6" s="30">
        <f t="shared" ref="B6:B26" si="0">C6+H6</f>
        <v>1</v>
      </c>
      <c r="C6" s="10">
        <f>SUMIFS(Annutoli!$D:$D,Annutoli!$A:$A,A6)</f>
        <v>0</v>
      </c>
      <c r="D6" s="64">
        <f>SUMIFS(Annutoli!$E:$E,Annutoli!$A:$A,A6)</f>
        <v>0</v>
      </c>
      <c r="E6" s="3">
        <f>SUMIFS(Annutoli!$F:$F,Annutoli!$A:$A,A6)</f>
        <v>0</v>
      </c>
      <c r="F6" s="3">
        <f>SUMIFS(Annutoli!$G:$G,Annutoli!$A:$A,A6)</f>
        <v>0</v>
      </c>
      <c r="G6" s="3">
        <f>SUM(D6:F6)</f>
        <v>0</v>
      </c>
      <c r="H6" s="30">
        <f>SUMIFS(Annutoli!$I:$I,Annutoli!$A:$A,A6)</f>
        <v>1</v>
      </c>
      <c r="I6" s="2">
        <f>SUMIFS(Annutoli!$J:$J,Annutoli!$A:$A,A6)</f>
        <v>1</v>
      </c>
      <c r="J6" s="77">
        <f>I6+G6</f>
        <v>1</v>
      </c>
    </row>
    <row r="7" spans="1:10" x14ac:dyDescent="0.25">
      <c r="A7" s="27" t="s">
        <v>4</v>
      </c>
      <c r="B7" s="30">
        <f t="shared" si="0"/>
        <v>10</v>
      </c>
      <c r="C7" s="10">
        <f>SUMIFS(Annutoli!$D:$D,Annutoli!$A:$A,A7)</f>
        <v>10</v>
      </c>
      <c r="D7" s="64">
        <f>SUMIFS(Annutoli!$E:$E,Annutoli!$A:$A,A7)</f>
        <v>2</v>
      </c>
      <c r="E7" s="3">
        <f>SUMIFS(Annutoli!$F:$F,Annutoli!$A:$A,A7)</f>
        <v>0</v>
      </c>
      <c r="F7" s="3">
        <f>SUMIFS(Annutoli!$G:$G,Annutoli!$A:$A,A7)</f>
        <v>0</v>
      </c>
      <c r="G7" s="3">
        <f t="shared" ref="G7:G27" si="1">SUM(D7:F7)</f>
        <v>2</v>
      </c>
      <c r="H7" s="30">
        <f>SUMIFS(Annutoli!$I:$I,Annutoli!$A:$A,A7)</f>
        <v>0</v>
      </c>
      <c r="I7" s="2">
        <f>SUMIFS(Annutoli!$J:$J,Annutoli!$A:$A,A7)</f>
        <v>0</v>
      </c>
      <c r="J7" s="77">
        <f t="shared" ref="J7:J26" si="2">I7+G7</f>
        <v>2</v>
      </c>
    </row>
    <row r="8" spans="1:10" x14ac:dyDescent="0.25">
      <c r="A8" s="27" t="s">
        <v>5</v>
      </c>
      <c r="B8" s="30">
        <f t="shared" si="0"/>
        <v>4</v>
      </c>
      <c r="C8" s="10">
        <f>SUMIFS(Annutoli!$D:$D,Annutoli!$A:$A,A8)</f>
        <v>3</v>
      </c>
      <c r="D8" s="64">
        <f>SUMIFS(Annutoli!$E:$E,Annutoli!$A:$A,A8)</f>
        <v>3</v>
      </c>
      <c r="E8" s="3">
        <f>SUMIFS(Annutoli!$F:$F,Annutoli!$A:$A,A8)</f>
        <v>0</v>
      </c>
      <c r="F8" s="3">
        <f>SUMIFS(Annutoli!$G:$G,Annutoli!$A:$A,A8)</f>
        <v>0</v>
      </c>
      <c r="G8" s="3">
        <f t="shared" si="1"/>
        <v>3</v>
      </c>
      <c r="H8" s="30">
        <f>SUMIFS(Annutoli!$I:$I,Annutoli!$A:$A,A8)</f>
        <v>1</v>
      </c>
      <c r="I8" s="2">
        <f>SUMIFS(Annutoli!$J:$J,Annutoli!$A:$A,A8)</f>
        <v>1</v>
      </c>
      <c r="J8" s="77">
        <f t="shared" si="2"/>
        <v>4</v>
      </c>
    </row>
    <row r="9" spans="1:10" x14ac:dyDescent="0.25">
      <c r="A9" s="27" t="s">
        <v>6</v>
      </c>
      <c r="B9" s="30">
        <f t="shared" si="0"/>
        <v>783</v>
      </c>
      <c r="C9" s="10">
        <f>SUMIFS(Annutoli!$D:$D,Annutoli!$A:$A,A9)</f>
        <v>739</v>
      </c>
      <c r="D9" s="64">
        <f>SUMIFS(Annutoli!$E:$E,Annutoli!$A:$A,A9)</f>
        <v>69</v>
      </c>
      <c r="E9" s="3">
        <f>SUMIFS(Annutoli!$F:$F,Annutoli!$A:$A,A9)</f>
        <v>38</v>
      </c>
      <c r="F9" s="3">
        <f>SUMIFS(Annutoli!$G:$G,Annutoli!$A:$A,A9)</f>
        <v>6</v>
      </c>
      <c r="G9" s="3">
        <f t="shared" si="1"/>
        <v>113</v>
      </c>
      <c r="H9" s="30">
        <f>SUMIFS(Annutoli!$I:$I,Annutoli!$A:$A,A9)</f>
        <v>44</v>
      </c>
      <c r="I9" s="2">
        <f>SUMIFS(Annutoli!$J:$J,Annutoli!$A:$A,A9)</f>
        <v>5</v>
      </c>
      <c r="J9" s="77">
        <f t="shared" si="2"/>
        <v>118</v>
      </c>
    </row>
    <row r="10" spans="1:10" x14ac:dyDescent="0.25">
      <c r="A10" s="27" t="s">
        <v>7</v>
      </c>
      <c r="B10" s="30">
        <f t="shared" si="0"/>
        <v>3</v>
      </c>
      <c r="C10" s="10">
        <f>SUMIFS(Annutoli!$D:$D,Annutoli!$A:$A,A10)</f>
        <v>1</v>
      </c>
      <c r="D10" s="64">
        <f>SUMIFS(Annutoli!$E:$E,Annutoli!$A:$A,A10)</f>
        <v>1</v>
      </c>
      <c r="E10" s="3">
        <f>SUMIFS(Annutoli!$F:$F,Annutoli!$A:$A,A10)</f>
        <v>0</v>
      </c>
      <c r="F10" s="3">
        <f>SUMIFS(Annutoli!$G:$G,Annutoli!$A:$A,A10)</f>
        <v>0</v>
      </c>
      <c r="G10" s="3">
        <f t="shared" si="1"/>
        <v>1</v>
      </c>
      <c r="H10" s="30">
        <f>SUMIFS(Annutoli!$I:$I,Annutoli!$A:$A,A10)</f>
        <v>2</v>
      </c>
      <c r="I10" s="2">
        <f>SUMIFS(Annutoli!$J:$J,Annutoli!$A:$A,A10)</f>
        <v>2</v>
      </c>
      <c r="J10" s="77">
        <f t="shared" si="2"/>
        <v>3</v>
      </c>
    </row>
    <row r="11" spans="1:10" x14ac:dyDescent="0.25">
      <c r="A11" s="27" t="s">
        <v>8</v>
      </c>
      <c r="B11" s="30">
        <f t="shared" si="0"/>
        <v>4</v>
      </c>
      <c r="C11" s="10">
        <f>SUMIFS(Annutoli!$D:$D,Annutoli!$A:$A,A11)</f>
        <v>4</v>
      </c>
      <c r="D11" s="64">
        <f>SUMIFS(Annutoli!$E:$E,Annutoli!$A:$A,A11)</f>
        <v>2</v>
      </c>
      <c r="E11" s="3">
        <f>SUMIFS(Annutoli!$F:$F,Annutoli!$A:$A,A11)</f>
        <v>0</v>
      </c>
      <c r="F11" s="3">
        <f>SUMIFS(Annutoli!$G:$G,Annutoli!$A:$A,A11)</f>
        <v>0</v>
      </c>
      <c r="G11" s="3">
        <f t="shared" si="1"/>
        <v>2</v>
      </c>
      <c r="H11" s="30">
        <f>SUMIFS(Annutoli!$I:$I,Annutoli!$A:$A,A11)</f>
        <v>0</v>
      </c>
      <c r="I11" s="2">
        <f>SUMIFS(Annutoli!$J:$J,Annutoli!$A:$A,A11)</f>
        <v>0</v>
      </c>
      <c r="J11" s="77">
        <f t="shared" si="2"/>
        <v>2</v>
      </c>
    </row>
    <row r="12" spans="1:10" x14ac:dyDescent="0.25">
      <c r="A12" s="27" t="s">
        <v>9</v>
      </c>
      <c r="B12" s="30">
        <f t="shared" si="0"/>
        <v>269</v>
      </c>
      <c r="C12" s="10">
        <f>SUMIFS(Annutoli!$D:$D,Annutoli!$A:$A,A12)</f>
        <v>220</v>
      </c>
      <c r="D12" s="64">
        <f>SUMIFS(Annutoli!$E:$E,Annutoli!$A:$A,A12)</f>
        <v>26</v>
      </c>
      <c r="E12" s="3">
        <f>SUMIFS(Annutoli!$F:$F,Annutoli!$A:$A,A12)</f>
        <v>11</v>
      </c>
      <c r="F12" s="3">
        <f>SUMIFS(Annutoli!$G:$G,Annutoli!$A:$A,A12)</f>
        <v>2</v>
      </c>
      <c r="G12" s="3">
        <f t="shared" si="1"/>
        <v>39</v>
      </c>
      <c r="H12" s="30">
        <f>SUMIFS(Annutoli!$I:$I,Annutoli!$A:$A,A12)</f>
        <v>49</v>
      </c>
      <c r="I12" s="2">
        <f>SUMIFS(Annutoli!$J:$J,Annutoli!$A:$A,A12)</f>
        <v>4</v>
      </c>
      <c r="J12" s="77">
        <f t="shared" si="2"/>
        <v>43</v>
      </c>
    </row>
    <row r="13" spans="1:10" x14ac:dyDescent="0.25">
      <c r="A13" s="27" t="s">
        <v>10</v>
      </c>
      <c r="B13" s="30">
        <f t="shared" si="0"/>
        <v>0</v>
      </c>
      <c r="C13" s="10">
        <f>SUMIFS(Annutoli!$D:$D,Annutoli!$A:$A,A13)</f>
        <v>0</v>
      </c>
      <c r="D13" s="64">
        <f>SUMIFS(Annutoli!$E:$E,Annutoli!$A:$A,A13)</f>
        <v>0</v>
      </c>
      <c r="E13" s="3">
        <f>SUMIFS(Annutoli!$F:$F,Annutoli!$A:$A,A13)</f>
        <v>0</v>
      </c>
      <c r="F13" s="3">
        <f>SUMIFS(Annutoli!$G:$G,Annutoli!$A:$A,A13)</f>
        <v>0</v>
      </c>
      <c r="G13" s="3">
        <f t="shared" si="1"/>
        <v>0</v>
      </c>
      <c r="H13" s="30">
        <f>SUMIFS(Annutoli!$I:$I,Annutoli!$A:$A,A13)</f>
        <v>0</v>
      </c>
      <c r="I13" s="2">
        <f>SUMIFS(Annutoli!$J:$J,Annutoli!$A:$A,A13)</f>
        <v>0</v>
      </c>
      <c r="J13" s="77">
        <f t="shared" si="2"/>
        <v>0</v>
      </c>
    </row>
    <row r="14" spans="1:10" x14ac:dyDescent="0.25">
      <c r="A14" s="27" t="s">
        <v>11</v>
      </c>
      <c r="B14" s="30">
        <f t="shared" si="0"/>
        <v>16</v>
      </c>
      <c r="C14" s="10">
        <f>SUMIFS(Annutoli!$D:$D,Annutoli!$A:$A,A14)</f>
        <v>13</v>
      </c>
      <c r="D14" s="64">
        <f>SUMIFS(Annutoli!$E:$E,Annutoli!$A:$A,A14)</f>
        <v>4</v>
      </c>
      <c r="E14" s="3">
        <f>SUMIFS(Annutoli!$F:$F,Annutoli!$A:$A,A14)</f>
        <v>0</v>
      </c>
      <c r="F14" s="3">
        <f>SUMIFS(Annutoli!$G:$G,Annutoli!$A:$A,A14)</f>
        <v>0</v>
      </c>
      <c r="G14" s="3">
        <f t="shared" si="1"/>
        <v>4</v>
      </c>
      <c r="H14" s="30">
        <f>SUMIFS(Annutoli!$I:$I,Annutoli!$A:$A,A14)</f>
        <v>3</v>
      </c>
      <c r="I14" s="2">
        <f>SUMIFS(Annutoli!$J:$J,Annutoli!$A:$A,A14)</f>
        <v>3</v>
      </c>
      <c r="J14" s="77">
        <f t="shared" si="2"/>
        <v>7</v>
      </c>
    </row>
    <row r="15" spans="1:10" x14ac:dyDescent="0.25">
      <c r="A15" s="27" t="s">
        <v>12</v>
      </c>
      <c r="B15" s="30">
        <f t="shared" si="0"/>
        <v>2</v>
      </c>
      <c r="C15" s="10">
        <f>SUMIFS(Annutoli!$D:$D,Annutoli!$A:$A,A15)</f>
        <v>2</v>
      </c>
      <c r="D15" s="64">
        <f>SUMIFS(Annutoli!$E:$E,Annutoli!$A:$A,A15)</f>
        <v>2</v>
      </c>
      <c r="E15" s="3">
        <f>SUMIFS(Annutoli!$F:$F,Annutoli!$A:$A,A15)</f>
        <v>0</v>
      </c>
      <c r="F15" s="3">
        <f>SUMIFS(Annutoli!$G:$G,Annutoli!$A:$A,A15)</f>
        <v>0</v>
      </c>
      <c r="G15" s="3">
        <f t="shared" si="1"/>
        <v>2</v>
      </c>
      <c r="H15" s="30">
        <f>SUMIFS(Annutoli!$I:$I,Annutoli!$A:$A,A15)</f>
        <v>0</v>
      </c>
      <c r="I15" s="2">
        <f>SUMIFS(Annutoli!$J:$J,Annutoli!$A:$A,A15)</f>
        <v>0</v>
      </c>
      <c r="J15" s="77">
        <f t="shared" si="2"/>
        <v>2</v>
      </c>
    </row>
    <row r="16" spans="1:10" x14ac:dyDescent="0.25">
      <c r="A16" s="27" t="s">
        <v>13</v>
      </c>
      <c r="B16" s="30">
        <f t="shared" si="0"/>
        <v>2</v>
      </c>
      <c r="C16" s="10">
        <f>SUMIFS(Annutoli!$D:$D,Annutoli!$A:$A,A16)</f>
        <v>2</v>
      </c>
      <c r="D16" s="64">
        <f>SUMIFS(Annutoli!$E:$E,Annutoli!$A:$A,A16)</f>
        <v>1</v>
      </c>
      <c r="E16" s="3">
        <f>SUMIFS(Annutoli!$F:$F,Annutoli!$A:$A,A16)</f>
        <v>0</v>
      </c>
      <c r="F16" s="3">
        <f>SUMIFS(Annutoli!$G:$G,Annutoli!$A:$A,A16)</f>
        <v>0</v>
      </c>
      <c r="G16" s="3">
        <f t="shared" si="1"/>
        <v>1</v>
      </c>
      <c r="H16" s="30">
        <f>SUMIFS(Annutoli!$I:$I,Annutoli!$A:$A,A16)</f>
        <v>0</v>
      </c>
      <c r="I16" s="2">
        <f>SUMIFS(Annutoli!$J:$J,Annutoli!$A:$A,A16)</f>
        <v>0</v>
      </c>
      <c r="J16" s="77">
        <f t="shared" si="2"/>
        <v>1</v>
      </c>
    </row>
    <row r="17" spans="1:10" x14ac:dyDescent="0.25">
      <c r="A17" s="27" t="s">
        <v>14</v>
      </c>
      <c r="B17" s="30">
        <f t="shared" si="0"/>
        <v>4</v>
      </c>
      <c r="C17" s="10">
        <f>SUMIFS(Annutoli!$D:$D,Annutoli!$A:$A,A17)</f>
        <v>4</v>
      </c>
      <c r="D17" s="64">
        <f>SUMIFS(Annutoli!$E:$E,Annutoli!$A:$A,A17)</f>
        <v>3</v>
      </c>
      <c r="E17" s="3">
        <f>SUMIFS(Annutoli!$F:$F,Annutoli!$A:$A,A17)</f>
        <v>0</v>
      </c>
      <c r="F17" s="3">
        <f>SUMIFS(Annutoli!$G:$G,Annutoli!$A:$A,A17)</f>
        <v>0</v>
      </c>
      <c r="G17" s="3">
        <f t="shared" si="1"/>
        <v>3</v>
      </c>
      <c r="H17" s="30">
        <f>SUMIFS(Annutoli!$I:$I,Annutoli!$A:$A,A17)</f>
        <v>0</v>
      </c>
      <c r="I17" s="2">
        <f>SUMIFS(Annutoli!$J:$J,Annutoli!$A:$A,A17)</f>
        <v>0</v>
      </c>
      <c r="J17" s="77">
        <f t="shared" si="2"/>
        <v>3</v>
      </c>
    </row>
    <row r="18" spans="1:10" x14ac:dyDescent="0.25">
      <c r="A18" s="27" t="s">
        <v>15</v>
      </c>
      <c r="B18" s="30">
        <f t="shared" si="0"/>
        <v>27</v>
      </c>
      <c r="C18" s="10">
        <f>SUMIFS(Annutoli!$D:$D,Annutoli!$A:$A,A18)</f>
        <v>23</v>
      </c>
      <c r="D18" s="64">
        <f>SUMIFS(Annutoli!$E:$E,Annutoli!$A:$A,A18)</f>
        <v>5</v>
      </c>
      <c r="E18" s="3">
        <f>SUMIFS(Annutoli!$F:$F,Annutoli!$A:$A,A18)</f>
        <v>1</v>
      </c>
      <c r="F18" s="3">
        <f>SUMIFS(Annutoli!$G:$G,Annutoli!$A:$A,A18)</f>
        <v>0</v>
      </c>
      <c r="G18" s="3">
        <f t="shared" si="1"/>
        <v>6</v>
      </c>
      <c r="H18" s="30">
        <f>SUMIFS(Annutoli!$I:$I,Annutoli!$A:$A,A18)</f>
        <v>4</v>
      </c>
      <c r="I18" s="2">
        <f>SUMIFS(Annutoli!$J:$J,Annutoli!$A:$A,A18)</f>
        <v>3</v>
      </c>
      <c r="J18" s="77">
        <f t="shared" si="2"/>
        <v>9</v>
      </c>
    </row>
    <row r="19" spans="1:10" x14ac:dyDescent="0.25">
      <c r="A19" s="62" t="s">
        <v>16</v>
      </c>
      <c r="B19" s="30">
        <f t="shared" si="0"/>
        <v>0</v>
      </c>
      <c r="C19" s="10">
        <f>SUMIFS(Annutoli!$D:$D,Annutoli!$A:$A,A19)</f>
        <v>0</v>
      </c>
      <c r="D19" s="64">
        <f>SUMIFS(Annutoli!$E:$E,Annutoli!$A:$A,A19)</f>
        <v>0</v>
      </c>
      <c r="E19" s="3">
        <f>SUMIFS(Annutoli!$F:$F,Annutoli!$A:$A,A19)</f>
        <v>0</v>
      </c>
      <c r="F19" s="3">
        <f>SUMIFS(Annutoli!$G:$G,Annutoli!$A:$A,A19)</f>
        <v>0</v>
      </c>
      <c r="G19" s="3">
        <f t="shared" si="1"/>
        <v>0</v>
      </c>
      <c r="H19" s="30">
        <f>SUMIFS(Annutoli!$I:$I,Annutoli!$A:$A,A19)</f>
        <v>0</v>
      </c>
      <c r="I19" s="2">
        <f>SUMIFS(Annutoli!$J:$J,Annutoli!$A:$A,A19)</f>
        <v>0</v>
      </c>
      <c r="J19" s="77">
        <f t="shared" si="2"/>
        <v>0</v>
      </c>
    </row>
    <row r="20" spans="1:10" x14ac:dyDescent="0.25">
      <c r="A20" s="62" t="s">
        <v>17</v>
      </c>
      <c r="B20" s="30">
        <f t="shared" si="0"/>
        <v>5</v>
      </c>
      <c r="C20" s="10">
        <f>SUMIFS(Annutoli!$D:$D,Annutoli!$A:$A,A20)</f>
        <v>3</v>
      </c>
      <c r="D20" s="64">
        <f>SUMIFS(Annutoli!$E:$E,Annutoli!$A:$A,A20)</f>
        <v>2</v>
      </c>
      <c r="E20" s="3">
        <f>SUMIFS(Annutoli!$F:$F,Annutoli!$A:$A,A20)</f>
        <v>0</v>
      </c>
      <c r="F20" s="3">
        <f>SUMIFS(Annutoli!$G:$G,Annutoli!$A:$A,A20)</f>
        <v>0</v>
      </c>
      <c r="G20" s="3">
        <f t="shared" si="1"/>
        <v>2</v>
      </c>
      <c r="H20" s="30">
        <f>SUMIFS(Annutoli!$I:$I,Annutoli!$A:$A,A20)</f>
        <v>2</v>
      </c>
      <c r="I20" s="2">
        <f>SUMIFS(Annutoli!$J:$J,Annutoli!$A:$A,A20)</f>
        <v>2</v>
      </c>
      <c r="J20" s="77">
        <f t="shared" si="2"/>
        <v>4</v>
      </c>
    </row>
    <row r="21" spans="1:10" x14ac:dyDescent="0.25">
      <c r="A21" s="27" t="s">
        <v>18</v>
      </c>
      <c r="B21" s="30">
        <f t="shared" si="0"/>
        <v>3</v>
      </c>
      <c r="C21" s="10">
        <f>SUMIFS(Annutoli!$D:$D,Annutoli!$A:$A,A21)</f>
        <v>2</v>
      </c>
      <c r="D21" s="64">
        <f>SUMIFS(Annutoli!$E:$E,Annutoli!$A:$A,A21)</f>
        <v>1</v>
      </c>
      <c r="E21" s="3">
        <f>SUMIFS(Annutoli!$F:$F,Annutoli!$A:$A,A21)</f>
        <v>0</v>
      </c>
      <c r="F21" s="3">
        <f>SUMIFS(Annutoli!$G:$G,Annutoli!$A:$A,A21)</f>
        <v>0</v>
      </c>
      <c r="G21" s="3">
        <f t="shared" si="1"/>
        <v>1</v>
      </c>
      <c r="H21" s="30">
        <f>SUMIFS(Annutoli!$I:$I,Annutoli!$A:$A,A21)</f>
        <v>1</v>
      </c>
      <c r="I21" s="2">
        <f>SUMIFS(Annutoli!$J:$J,Annutoli!$A:$A,A21)</f>
        <v>1</v>
      </c>
      <c r="J21" s="77">
        <f t="shared" si="2"/>
        <v>2</v>
      </c>
    </row>
    <row r="22" spans="1:10" x14ac:dyDescent="0.25">
      <c r="A22" s="27" t="s">
        <v>19</v>
      </c>
      <c r="B22" s="30">
        <f t="shared" si="0"/>
        <v>0</v>
      </c>
      <c r="C22" s="10">
        <f>SUMIFS(Annutoli!$D:$D,Annutoli!$A:$A,A22)</f>
        <v>0</v>
      </c>
      <c r="D22" s="64">
        <f>SUMIFS(Annutoli!$E:$E,Annutoli!$A:$A,A22)</f>
        <v>0</v>
      </c>
      <c r="E22" s="3">
        <f>SUMIFS(Annutoli!$F:$F,Annutoli!$A:$A,A22)</f>
        <v>0</v>
      </c>
      <c r="F22" s="3">
        <f>SUMIFS(Annutoli!$G:$G,Annutoli!$A:$A,A22)</f>
        <v>0</v>
      </c>
      <c r="G22" s="3">
        <f t="shared" si="1"/>
        <v>0</v>
      </c>
      <c r="H22" s="30">
        <f>SUMIFS(Annutoli!$I:$I,Annutoli!$A:$A,A22)</f>
        <v>0</v>
      </c>
      <c r="I22" s="2">
        <f>SUMIFS(Annutoli!$J:$J,Annutoli!$A:$A,A22)</f>
        <v>0</v>
      </c>
      <c r="J22" s="77">
        <f t="shared" si="2"/>
        <v>0</v>
      </c>
    </row>
    <row r="23" spans="1:10" x14ac:dyDescent="0.25">
      <c r="A23" s="27" t="s">
        <v>20</v>
      </c>
      <c r="B23" s="30">
        <f t="shared" si="0"/>
        <v>0</v>
      </c>
      <c r="C23" s="10">
        <f>SUMIFS(Annutoli!$D:$D,Annutoli!$A:$A,A23)</f>
        <v>0</v>
      </c>
      <c r="D23" s="64">
        <f>SUMIFS(Annutoli!$E:$E,Annutoli!$A:$A,A23)</f>
        <v>0</v>
      </c>
      <c r="E23" s="3">
        <f>SUMIFS(Annutoli!$F:$F,Annutoli!$A:$A,A23)</f>
        <v>0</v>
      </c>
      <c r="F23" s="3">
        <f>SUMIFS(Annutoli!$G:$G,Annutoli!$A:$A,A23)</f>
        <v>0</v>
      </c>
      <c r="G23" s="3">
        <f t="shared" si="1"/>
        <v>0</v>
      </c>
      <c r="H23" s="30">
        <f>SUMIFS(Annutoli!$I:$I,Annutoli!$A:$A,A23)</f>
        <v>0</v>
      </c>
      <c r="I23" s="2">
        <f>SUMIFS(Annutoli!$J:$J,Annutoli!$A:$A,A23)</f>
        <v>0</v>
      </c>
      <c r="J23" s="77">
        <f t="shared" si="2"/>
        <v>0</v>
      </c>
    </row>
    <row r="24" spans="1:10" x14ac:dyDescent="0.25">
      <c r="A24" s="27" t="s">
        <v>21</v>
      </c>
      <c r="B24" s="30">
        <f t="shared" si="0"/>
        <v>4</v>
      </c>
      <c r="C24" s="10">
        <f>SUMIFS(Annutoli!$D:$D,Annutoli!$A:$A,A24)</f>
        <v>3</v>
      </c>
      <c r="D24" s="64">
        <f>SUMIFS(Annutoli!$E:$E,Annutoli!$A:$A,A24)</f>
        <v>2</v>
      </c>
      <c r="E24" s="3">
        <f>SUMIFS(Annutoli!$F:$F,Annutoli!$A:$A,A24)</f>
        <v>0</v>
      </c>
      <c r="F24" s="3">
        <f>SUMIFS(Annutoli!$G:$G,Annutoli!$A:$A,A24)</f>
        <v>0</v>
      </c>
      <c r="G24" s="3">
        <f t="shared" si="1"/>
        <v>2</v>
      </c>
      <c r="H24" s="30">
        <f>SUMIFS(Annutoli!$I:$I,Annutoli!$A:$A,A24)</f>
        <v>1</v>
      </c>
      <c r="I24" s="2">
        <f>SUMIFS(Annutoli!$J:$J,Annutoli!$A:$A,A24)</f>
        <v>1</v>
      </c>
      <c r="J24" s="77">
        <f t="shared" si="2"/>
        <v>3</v>
      </c>
    </row>
    <row r="25" spans="1:10" x14ac:dyDescent="0.25">
      <c r="A25" s="27" t="s">
        <v>22</v>
      </c>
      <c r="B25" s="30">
        <f t="shared" si="0"/>
        <v>0</v>
      </c>
      <c r="C25" s="10">
        <f>SUMIFS(Annutoli!$D:$D,Annutoli!$A:$A,A25)</f>
        <v>0</v>
      </c>
      <c r="D25" s="64">
        <f>SUMIFS(Annutoli!$E:$E,Annutoli!$A:$A,A25)</f>
        <v>0</v>
      </c>
      <c r="E25" s="3">
        <f>SUMIFS(Annutoli!$F:$F,Annutoli!$A:$A,A25)</f>
        <v>0</v>
      </c>
      <c r="F25" s="3">
        <f>SUMIFS(Annutoli!$G:$G,Annutoli!$A:$A,A25)</f>
        <v>0</v>
      </c>
      <c r="G25" s="3">
        <f t="shared" si="1"/>
        <v>0</v>
      </c>
      <c r="H25" s="30">
        <f>SUMIFS(Annutoli!$I:$I,Annutoli!$A:$A,A25)</f>
        <v>0</v>
      </c>
      <c r="I25" s="2">
        <f>SUMIFS(Annutoli!$J:$J,Annutoli!$A:$A,A25)</f>
        <v>0</v>
      </c>
      <c r="J25" s="77">
        <f t="shared" si="2"/>
        <v>0</v>
      </c>
    </row>
    <row r="26" spans="1:10" x14ac:dyDescent="0.25">
      <c r="A26" s="27" t="s">
        <v>23</v>
      </c>
      <c r="B26" s="30">
        <f t="shared" si="0"/>
        <v>5</v>
      </c>
      <c r="C26" s="10">
        <f>SUMIFS(Annutoli!$D:$D,Annutoli!$A:$A,A26)</f>
        <v>5</v>
      </c>
      <c r="D26" s="64">
        <f>SUMIFS(Annutoli!$E:$E,Annutoli!$A:$A,A26)</f>
        <v>4</v>
      </c>
      <c r="E26" s="3">
        <f>SUMIFS(Annutoli!$F:$F,Annutoli!$A:$A,A26)</f>
        <v>0</v>
      </c>
      <c r="F26" s="3">
        <f>SUMIFS(Annutoli!$G:$G,Annutoli!$A:$A,A26)</f>
        <v>0</v>
      </c>
      <c r="G26" s="3">
        <f t="shared" si="1"/>
        <v>4</v>
      </c>
      <c r="H26" s="30">
        <f>SUMIFS(Annutoli!$I:$I,Annutoli!$A:$A,A26)</f>
        <v>0</v>
      </c>
      <c r="I26" s="2">
        <f>SUMIFS(Annutoli!$J:$J,Annutoli!$A:$A,A26)</f>
        <v>0</v>
      </c>
      <c r="J26" s="77">
        <f t="shared" si="2"/>
        <v>4</v>
      </c>
    </row>
    <row r="27" spans="1:10" x14ac:dyDescent="0.25">
      <c r="A27" s="27" t="s">
        <v>24</v>
      </c>
      <c r="B27" s="30">
        <f>SUM(B6:B26)</f>
        <v>1142</v>
      </c>
      <c r="C27" s="30">
        <f t="shared" ref="C27:I27" si="3">SUM(C6:C26)</f>
        <v>1034</v>
      </c>
      <c r="D27" s="30">
        <f t="shared" si="3"/>
        <v>127</v>
      </c>
      <c r="E27" s="30">
        <f t="shared" si="3"/>
        <v>50</v>
      </c>
      <c r="F27" s="30">
        <f t="shared" si="3"/>
        <v>8</v>
      </c>
      <c r="G27" s="3">
        <f t="shared" si="1"/>
        <v>185</v>
      </c>
      <c r="H27" s="30">
        <f t="shared" si="3"/>
        <v>108</v>
      </c>
      <c r="I27" s="30">
        <f t="shared" si="3"/>
        <v>23</v>
      </c>
      <c r="J27" s="77">
        <f>I27+G27</f>
        <v>208</v>
      </c>
    </row>
    <row r="28" spans="1:10" x14ac:dyDescent="0.25">
      <c r="A28" s="69"/>
      <c r="B28" s="29"/>
      <c r="C28" s="8"/>
      <c r="D28" s="8"/>
      <c r="E28" s="8"/>
      <c r="F28" s="8"/>
      <c r="G28" s="8"/>
      <c r="H28" s="8"/>
      <c r="I28" s="8"/>
      <c r="J28" s="8"/>
    </row>
    <row r="29" spans="1:10" x14ac:dyDescent="0.25">
      <c r="A29" s="169"/>
      <c r="B29" s="119"/>
      <c r="F29" s="135" t="s">
        <v>55</v>
      </c>
      <c r="G29" s="135" t="s">
        <v>56</v>
      </c>
      <c r="J29" s="8"/>
    </row>
    <row r="30" spans="1:10" x14ac:dyDescent="0.25">
      <c r="A30" s="169"/>
      <c r="B30" s="119"/>
      <c r="C30" s="119"/>
      <c r="D30" s="19"/>
      <c r="E30" s="32" t="s">
        <v>53</v>
      </c>
      <c r="F30" s="132">
        <f>Annutoli!G127</f>
        <v>0.15</v>
      </c>
      <c r="G30" s="133">
        <f>Annutoli!H127</f>
        <v>0.01</v>
      </c>
      <c r="J30" s="8"/>
    </row>
  </sheetData>
  <mergeCells count="14">
    <mergeCell ref="H1:H5"/>
    <mergeCell ref="J1:J5"/>
    <mergeCell ref="D2:G2"/>
    <mergeCell ref="D3:G3"/>
    <mergeCell ref="I3:I5"/>
    <mergeCell ref="D4:D5"/>
    <mergeCell ref="E4:E5"/>
    <mergeCell ref="F4:F5"/>
    <mergeCell ref="G4:G5"/>
    <mergeCell ref="A29:A30"/>
    <mergeCell ref="A1:A5"/>
    <mergeCell ref="B1:B5"/>
    <mergeCell ref="C1:C5"/>
    <mergeCell ref="D1:G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EB959-0B19-4083-AAB1-08394FD4DB0B}">
  <sheetPr>
    <tabColor rgb="FF002060"/>
  </sheetPr>
  <dimension ref="A1:BA240"/>
  <sheetViews>
    <sheetView topLeftCell="A109" zoomScale="70" zoomScaleNormal="70" workbookViewId="0">
      <selection activeCell="J134" sqref="J134"/>
    </sheetView>
  </sheetViews>
  <sheetFormatPr defaultRowHeight="15" x14ac:dyDescent="0.25"/>
  <cols>
    <col min="1" max="5" width="30" customWidth="1"/>
    <col min="6" max="6" width="33.7109375" customWidth="1"/>
    <col min="7" max="7" width="25.42578125" customWidth="1"/>
    <col min="8" max="8" width="40.28515625" customWidth="1"/>
    <col min="9" max="9" width="18.7109375" customWidth="1"/>
    <col min="10" max="10" width="28" customWidth="1"/>
    <col min="11" max="11" width="12.5703125" customWidth="1"/>
    <col min="12" max="28" width="9.140625" style="94"/>
    <col min="29" max="53" width="8.85546875" style="87"/>
  </cols>
  <sheetData>
    <row r="1" spans="1:31" ht="50.25" customHeight="1" x14ac:dyDescent="0.25">
      <c r="A1" s="170" t="s">
        <v>0</v>
      </c>
      <c r="B1" s="170" t="s">
        <v>176</v>
      </c>
      <c r="C1" s="170" t="s">
        <v>58</v>
      </c>
      <c r="D1" s="170" t="s">
        <v>150</v>
      </c>
      <c r="E1" s="184" t="s">
        <v>1</v>
      </c>
      <c r="F1" s="185"/>
      <c r="G1" s="185"/>
      <c r="H1" s="186"/>
      <c r="I1" s="170" t="s">
        <v>143</v>
      </c>
      <c r="J1" s="74" t="s">
        <v>1</v>
      </c>
      <c r="K1" s="166" t="s">
        <v>96</v>
      </c>
      <c r="L1" s="96"/>
      <c r="M1" s="96"/>
      <c r="N1" s="96"/>
      <c r="AA1" s="94" t="s">
        <v>104</v>
      </c>
      <c r="AB1" s="94" t="s">
        <v>119</v>
      </c>
      <c r="AD1" s="87" t="s">
        <v>104</v>
      </c>
      <c r="AE1" s="87" t="s">
        <v>120</v>
      </c>
    </row>
    <row r="2" spans="1:31" ht="63" customHeight="1" x14ac:dyDescent="0.25">
      <c r="A2" s="171"/>
      <c r="B2" s="171"/>
      <c r="C2" s="171"/>
      <c r="D2" s="171"/>
      <c r="E2" s="184" t="s">
        <v>154</v>
      </c>
      <c r="F2" s="185"/>
      <c r="G2" s="185"/>
      <c r="H2" s="186"/>
      <c r="I2" s="171"/>
      <c r="J2" s="76" t="s">
        <v>155</v>
      </c>
      <c r="K2" s="166"/>
      <c r="L2" s="96"/>
      <c r="M2" s="96"/>
      <c r="N2" s="96"/>
      <c r="S2" s="94" t="s">
        <v>104</v>
      </c>
      <c r="T2" s="94" t="s">
        <v>119</v>
      </c>
      <c r="V2" s="94" t="s">
        <v>104</v>
      </c>
      <c r="W2" s="94" t="s">
        <v>120</v>
      </c>
    </row>
    <row r="3" spans="1:31" x14ac:dyDescent="0.25">
      <c r="A3" s="171"/>
      <c r="B3" s="171"/>
      <c r="C3" s="171"/>
      <c r="D3" s="171"/>
      <c r="E3" s="187" t="str">
        <f>G129*100&amp;"% degli allevamenti di grandi dimensioni"</f>
        <v>15% degli allevamenti di grandi dimensioni</v>
      </c>
      <c r="F3" s="188"/>
      <c r="G3" s="188"/>
      <c r="H3" s="189"/>
      <c r="I3" s="171"/>
      <c r="J3" s="170" t="str">
        <f>H129*100&amp;"% degli allevamenti di piccole dimensioni da controllare"</f>
        <v>1% degli allevamenti di piccole dimensioni da controllare</v>
      </c>
      <c r="K3" s="166"/>
      <c r="L3" s="96"/>
      <c r="M3" s="96"/>
      <c r="N3" s="96"/>
      <c r="AA3" s="94" t="s">
        <v>121</v>
      </c>
      <c r="AB3" s="94" t="s">
        <v>106</v>
      </c>
      <c r="AD3" s="87" t="s">
        <v>121</v>
      </c>
      <c r="AE3" s="87" t="s">
        <v>106</v>
      </c>
    </row>
    <row r="4" spans="1:31" ht="45" x14ac:dyDescent="0.25">
      <c r="A4" s="171"/>
      <c r="B4" s="171"/>
      <c r="C4" s="171"/>
      <c r="D4" s="171"/>
      <c r="E4" s="170" t="s">
        <v>98</v>
      </c>
      <c r="F4" s="170" t="s">
        <v>97</v>
      </c>
      <c r="G4" s="170" t="s">
        <v>95</v>
      </c>
      <c r="H4" s="170" t="s">
        <v>24</v>
      </c>
      <c r="I4" s="171"/>
      <c r="J4" s="171"/>
      <c r="K4" s="166"/>
      <c r="L4" s="96" t="s">
        <v>109</v>
      </c>
      <c r="M4" s="96"/>
      <c r="N4" s="96"/>
      <c r="S4" s="94" t="s">
        <v>121</v>
      </c>
      <c r="T4" s="94" t="s">
        <v>106</v>
      </c>
      <c r="V4" s="94" t="s">
        <v>121</v>
      </c>
      <c r="W4" s="94" t="s">
        <v>106</v>
      </c>
      <c r="AA4" s="94" t="s">
        <v>3</v>
      </c>
      <c r="AB4" s="94">
        <v>1508</v>
      </c>
      <c r="AD4" s="87" t="s">
        <v>3</v>
      </c>
      <c r="AE4" s="87">
        <v>340</v>
      </c>
    </row>
    <row r="5" spans="1:31" x14ac:dyDescent="0.25">
      <c r="A5" s="172"/>
      <c r="B5" s="172"/>
      <c r="C5" s="172"/>
      <c r="D5" s="172"/>
      <c r="E5" s="172"/>
      <c r="F5" s="172"/>
      <c r="G5" s="172"/>
      <c r="H5" s="172"/>
      <c r="I5" s="172"/>
      <c r="J5" s="172"/>
      <c r="K5" s="166"/>
      <c r="L5" s="96"/>
      <c r="M5" s="96"/>
      <c r="N5" s="96"/>
      <c r="R5" s="153" t="s">
        <v>3</v>
      </c>
      <c r="S5" s="94" t="s">
        <v>3</v>
      </c>
      <c r="T5" s="94">
        <v>1508</v>
      </c>
      <c r="V5" s="94" t="s">
        <v>3</v>
      </c>
      <c r="W5" s="94">
        <v>340</v>
      </c>
      <c r="AA5" s="94" t="s">
        <v>177</v>
      </c>
      <c r="AB5" s="94">
        <v>298</v>
      </c>
      <c r="AD5" s="87" t="s">
        <v>177</v>
      </c>
      <c r="AE5" s="87">
        <v>44</v>
      </c>
    </row>
    <row r="6" spans="1:31" x14ac:dyDescent="0.25">
      <c r="A6" s="59" t="s">
        <v>3</v>
      </c>
      <c r="B6" s="59" t="s">
        <v>177</v>
      </c>
      <c r="C6" s="30">
        <f t="shared" ref="C6:C69" si="0">D6+I6</f>
        <v>342</v>
      </c>
      <c r="D6" s="10">
        <f>SUMIFS(AE:AE,AD:AD,B6)</f>
        <v>44</v>
      </c>
      <c r="E6" s="64">
        <f t="shared" ref="E6" si="1">IF(L6&gt;N6,ROUND((D6*0.6*$G$129),0)+P6,ROUND((D6*0.6*$G$129),0)+P6)</f>
        <v>5</v>
      </c>
      <c r="F6" s="3">
        <f t="shared" ref="F6" si="2">ROUND((D6*0.35*$G$129),0)</f>
        <v>2</v>
      </c>
      <c r="G6" s="3">
        <f t="shared" ref="G6" si="3">ROUND((D6*0.05*$G$129),0)</f>
        <v>0</v>
      </c>
      <c r="H6" s="3">
        <f>SUM(E6:G6)</f>
        <v>7</v>
      </c>
      <c r="I6" s="30">
        <f>SUMIFS(AB:AB,AA:AA,B6)</f>
        <v>298</v>
      </c>
      <c r="J6" s="2">
        <f>ROUNDUP((I6*$H$129),0)</f>
        <v>3</v>
      </c>
      <c r="K6" s="77">
        <f>J6+H6</f>
        <v>10</v>
      </c>
      <c r="L6" s="96">
        <f>ROUNDUP((D6*$G$129),0)</f>
        <v>7</v>
      </c>
      <c r="M6" s="96">
        <f t="shared" ref="M6" si="4">ROUND((D6*0.6*$G$129),0)</f>
        <v>4</v>
      </c>
      <c r="N6" s="149">
        <f>M6+F6+G6</f>
        <v>6</v>
      </c>
      <c r="O6" s="96"/>
      <c r="P6" s="144">
        <f>L6-N6</f>
        <v>1</v>
      </c>
      <c r="R6" s="153" t="s">
        <v>4</v>
      </c>
      <c r="S6" s="94" t="s">
        <v>4</v>
      </c>
      <c r="T6" s="94">
        <v>1502</v>
      </c>
      <c r="V6" s="94" t="s">
        <v>4</v>
      </c>
      <c r="W6" s="94">
        <v>542</v>
      </c>
      <c r="AA6" s="94" t="s">
        <v>178</v>
      </c>
      <c r="AB6" s="94">
        <v>465</v>
      </c>
      <c r="AD6" s="87" t="s">
        <v>178</v>
      </c>
      <c r="AE6" s="87">
        <v>99</v>
      </c>
    </row>
    <row r="7" spans="1:31" x14ac:dyDescent="0.25">
      <c r="A7" s="59" t="s">
        <v>3</v>
      </c>
      <c r="B7" s="62" t="s">
        <v>178</v>
      </c>
      <c r="C7" s="30">
        <f t="shared" si="0"/>
        <v>564</v>
      </c>
      <c r="D7" s="10">
        <f t="shared" ref="D7:D70" si="5">SUMIFS(AE:AE,AD:AD,B7)</f>
        <v>99</v>
      </c>
      <c r="E7" s="64">
        <f t="shared" ref="E7:E70" si="6">IF(L7&gt;N7,ROUND((D7*0.6*$G$129),0)+P7,ROUND((D7*0.6*$G$129),0)+P7)</f>
        <v>9</v>
      </c>
      <c r="F7" s="3">
        <f t="shared" ref="F7:F70" si="7">ROUND((D7*0.35*$G$129),0)</f>
        <v>5</v>
      </c>
      <c r="G7" s="3">
        <f t="shared" ref="G7:G70" si="8">ROUND((D7*0.05*$G$129),0)</f>
        <v>1</v>
      </c>
      <c r="H7" s="3">
        <f t="shared" ref="H7:H70" si="9">SUM(E7:G7)</f>
        <v>15</v>
      </c>
      <c r="I7" s="30">
        <f t="shared" ref="I7:I70" si="10">SUMIFS(AB:AB,AA:AA,B7)</f>
        <v>465</v>
      </c>
      <c r="J7" s="2">
        <f t="shared" ref="J7:J70" si="11">ROUNDUP((I7*$H$129),0)</f>
        <v>5</v>
      </c>
      <c r="K7" s="77">
        <f t="shared" ref="K7:K70" si="12">J7+H7</f>
        <v>20</v>
      </c>
      <c r="L7" s="96">
        <f t="shared" ref="L7:L70" si="13">ROUNDUP((D7*$G$129),0)</f>
        <v>15</v>
      </c>
      <c r="M7" s="96">
        <f t="shared" ref="M7:M70" si="14">ROUND((D7*0.6*$G$129),0)</f>
        <v>9</v>
      </c>
      <c r="N7" s="149">
        <f t="shared" ref="N7:N70" si="15">M7+F7+G7</f>
        <v>15</v>
      </c>
      <c r="O7" s="96"/>
      <c r="P7" s="144">
        <f t="shared" ref="P7:P70" si="16">L7-N7</f>
        <v>0</v>
      </c>
      <c r="R7" s="153" t="s">
        <v>5</v>
      </c>
      <c r="S7" s="94" t="s">
        <v>5</v>
      </c>
      <c r="T7" s="94">
        <v>3341</v>
      </c>
      <c r="V7" s="94" t="s">
        <v>5</v>
      </c>
      <c r="W7" s="94">
        <v>499</v>
      </c>
      <c r="AA7" s="94" t="s">
        <v>179</v>
      </c>
      <c r="AB7" s="94">
        <v>527</v>
      </c>
      <c r="AD7" s="87" t="s">
        <v>179</v>
      </c>
      <c r="AE7" s="87">
        <v>161</v>
      </c>
    </row>
    <row r="8" spans="1:31" x14ac:dyDescent="0.25">
      <c r="A8" s="59" t="s">
        <v>3</v>
      </c>
      <c r="B8" s="62" t="s">
        <v>179</v>
      </c>
      <c r="C8" s="30">
        <f t="shared" si="0"/>
        <v>688</v>
      </c>
      <c r="D8" s="10">
        <f t="shared" si="5"/>
        <v>161</v>
      </c>
      <c r="E8" s="64">
        <f t="shared" si="6"/>
        <v>16</v>
      </c>
      <c r="F8" s="3">
        <f t="shared" si="7"/>
        <v>8</v>
      </c>
      <c r="G8" s="3">
        <f t="shared" si="8"/>
        <v>1</v>
      </c>
      <c r="H8" s="3">
        <f t="shared" si="9"/>
        <v>25</v>
      </c>
      <c r="I8" s="30">
        <f t="shared" si="10"/>
        <v>527</v>
      </c>
      <c r="J8" s="2">
        <f t="shared" si="11"/>
        <v>6</v>
      </c>
      <c r="K8" s="77">
        <f t="shared" si="12"/>
        <v>31</v>
      </c>
      <c r="L8" s="96">
        <f t="shared" si="13"/>
        <v>25</v>
      </c>
      <c r="M8" s="96">
        <f t="shared" si="14"/>
        <v>14</v>
      </c>
      <c r="N8" s="149">
        <f t="shared" si="15"/>
        <v>23</v>
      </c>
      <c r="O8" s="96"/>
      <c r="P8" s="144">
        <f t="shared" si="16"/>
        <v>2</v>
      </c>
      <c r="R8" s="153" t="s">
        <v>6</v>
      </c>
      <c r="S8" s="94" t="s">
        <v>6</v>
      </c>
      <c r="T8" s="94">
        <v>4303</v>
      </c>
      <c r="V8" s="94" t="s">
        <v>6</v>
      </c>
      <c r="W8" s="94">
        <v>725</v>
      </c>
      <c r="AA8" s="94" t="s">
        <v>180</v>
      </c>
      <c r="AB8" s="94">
        <v>218</v>
      </c>
      <c r="AD8" s="87" t="s">
        <v>180</v>
      </c>
      <c r="AE8" s="87">
        <v>36</v>
      </c>
    </row>
    <row r="9" spans="1:31" x14ac:dyDescent="0.25">
      <c r="A9" s="59" t="s">
        <v>3</v>
      </c>
      <c r="B9" s="62" t="s">
        <v>180</v>
      </c>
      <c r="C9" s="30">
        <f t="shared" si="0"/>
        <v>254</v>
      </c>
      <c r="D9" s="10">
        <f t="shared" si="5"/>
        <v>36</v>
      </c>
      <c r="E9" s="64">
        <f t="shared" si="6"/>
        <v>4</v>
      </c>
      <c r="F9" s="3">
        <f t="shared" si="7"/>
        <v>2</v>
      </c>
      <c r="G9" s="3">
        <f t="shared" si="8"/>
        <v>0</v>
      </c>
      <c r="H9" s="3">
        <f t="shared" si="9"/>
        <v>6</v>
      </c>
      <c r="I9" s="30">
        <f t="shared" si="10"/>
        <v>218</v>
      </c>
      <c r="J9" s="2">
        <f t="shared" si="11"/>
        <v>3</v>
      </c>
      <c r="K9" s="77">
        <f t="shared" si="12"/>
        <v>9</v>
      </c>
      <c r="L9" s="96">
        <f t="shared" si="13"/>
        <v>6</v>
      </c>
      <c r="M9" s="96">
        <f t="shared" si="14"/>
        <v>3</v>
      </c>
      <c r="N9" s="149">
        <f t="shared" si="15"/>
        <v>5</v>
      </c>
      <c r="O9" s="96"/>
      <c r="P9" s="144">
        <f t="shared" si="16"/>
        <v>1</v>
      </c>
      <c r="R9" s="153" t="s">
        <v>7</v>
      </c>
      <c r="S9" s="94" t="s">
        <v>7</v>
      </c>
      <c r="T9" s="94">
        <v>2061</v>
      </c>
      <c r="V9" s="94" t="s">
        <v>7</v>
      </c>
      <c r="W9" s="94">
        <v>2562</v>
      </c>
      <c r="AA9" s="94" t="s">
        <v>4</v>
      </c>
      <c r="AB9" s="94">
        <v>1502</v>
      </c>
      <c r="AD9" s="87" t="s">
        <v>4</v>
      </c>
      <c r="AE9" s="87">
        <v>542</v>
      </c>
    </row>
    <row r="10" spans="1:31" x14ac:dyDescent="0.25">
      <c r="A10" s="62" t="s">
        <v>4</v>
      </c>
      <c r="B10" s="62" t="s">
        <v>181</v>
      </c>
      <c r="C10" s="30">
        <f t="shared" si="0"/>
        <v>1586</v>
      </c>
      <c r="D10" s="10">
        <f t="shared" si="5"/>
        <v>413</v>
      </c>
      <c r="E10" s="64">
        <f t="shared" si="6"/>
        <v>37</v>
      </c>
      <c r="F10" s="3">
        <f t="shared" si="7"/>
        <v>22</v>
      </c>
      <c r="G10" s="3">
        <f t="shared" si="8"/>
        <v>3</v>
      </c>
      <c r="H10" s="3">
        <f t="shared" si="9"/>
        <v>62</v>
      </c>
      <c r="I10" s="30">
        <f t="shared" si="10"/>
        <v>1173</v>
      </c>
      <c r="J10" s="2">
        <f t="shared" si="11"/>
        <v>12</v>
      </c>
      <c r="K10" s="77">
        <f t="shared" si="12"/>
        <v>74</v>
      </c>
      <c r="L10" s="96">
        <f t="shared" si="13"/>
        <v>62</v>
      </c>
      <c r="M10" s="96">
        <f t="shared" si="14"/>
        <v>37</v>
      </c>
      <c r="N10" s="149">
        <f t="shared" si="15"/>
        <v>62</v>
      </c>
      <c r="O10" s="96"/>
      <c r="P10" s="144">
        <f t="shared" si="16"/>
        <v>0</v>
      </c>
      <c r="R10" s="153" t="s">
        <v>8</v>
      </c>
      <c r="S10" s="94" t="s">
        <v>8</v>
      </c>
      <c r="T10" s="94">
        <v>607</v>
      </c>
      <c r="V10" s="94" t="s">
        <v>8</v>
      </c>
      <c r="W10" s="94">
        <v>349</v>
      </c>
      <c r="AA10" s="94" t="s">
        <v>181</v>
      </c>
      <c r="AB10" s="94">
        <v>1173</v>
      </c>
      <c r="AD10" s="87" t="s">
        <v>181</v>
      </c>
      <c r="AE10" s="87">
        <v>413</v>
      </c>
    </row>
    <row r="11" spans="1:31" x14ac:dyDescent="0.25">
      <c r="A11" s="62" t="s">
        <v>4</v>
      </c>
      <c r="B11" s="62" t="s">
        <v>182</v>
      </c>
      <c r="C11" s="30">
        <f t="shared" si="0"/>
        <v>458</v>
      </c>
      <c r="D11" s="10">
        <f t="shared" si="5"/>
        <v>129</v>
      </c>
      <c r="E11" s="64">
        <f t="shared" si="6"/>
        <v>12</v>
      </c>
      <c r="F11" s="3">
        <f t="shared" si="7"/>
        <v>7</v>
      </c>
      <c r="G11" s="3">
        <f t="shared" si="8"/>
        <v>1</v>
      </c>
      <c r="H11" s="3">
        <f t="shared" si="9"/>
        <v>20</v>
      </c>
      <c r="I11" s="30">
        <f t="shared" si="10"/>
        <v>329</v>
      </c>
      <c r="J11" s="2">
        <f t="shared" si="11"/>
        <v>4</v>
      </c>
      <c r="K11" s="77">
        <f t="shared" si="12"/>
        <v>24</v>
      </c>
      <c r="L11" s="96">
        <f t="shared" si="13"/>
        <v>20</v>
      </c>
      <c r="M11" s="96">
        <f t="shared" si="14"/>
        <v>12</v>
      </c>
      <c r="N11" s="149">
        <f t="shared" si="15"/>
        <v>20</v>
      </c>
      <c r="O11" s="96"/>
      <c r="P11" s="144">
        <f t="shared" si="16"/>
        <v>0</v>
      </c>
      <c r="R11" s="153" t="s">
        <v>9</v>
      </c>
      <c r="S11" s="94" t="s">
        <v>9</v>
      </c>
      <c r="T11" s="94">
        <v>3444</v>
      </c>
      <c r="V11" s="94" t="s">
        <v>9</v>
      </c>
      <c r="W11" s="94">
        <v>995</v>
      </c>
      <c r="AA11" s="94" t="s">
        <v>182</v>
      </c>
      <c r="AB11" s="94">
        <v>329</v>
      </c>
      <c r="AD11" s="87" t="s">
        <v>182</v>
      </c>
      <c r="AE11" s="87">
        <v>129</v>
      </c>
    </row>
    <row r="12" spans="1:31" x14ac:dyDescent="0.25">
      <c r="A12" s="62" t="s">
        <v>5</v>
      </c>
      <c r="B12" s="62" t="s">
        <v>183</v>
      </c>
      <c r="C12" s="30">
        <f t="shared" si="0"/>
        <v>570</v>
      </c>
      <c r="D12" s="10">
        <f t="shared" si="5"/>
        <v>112</v>
      </c>
      <c r="E12" s="64">
        <f t="shared" si="6"/>
        <v>10</v>
      </c>
      <c r="F12" s="3">
        <f t="shared" si="7"/>
        <v>6</v>
      </c>
      <c r="G12" s="3">
        <f t="shared" si="8"/>
        <v>1</v>
      </c>
      <c r="H12" s="3">
        <f t="shared" si="9"/>
        <v>17</v>
      </c>
      <c r="I12" s="30">
        <f t="shared" si="10"/>
        <v>458</v>
      </c>
      <c r="J12" s="2">
        <f t="shared" si="11"/>
        <v>5</v>
      </c>
      <c r="K12" s="77">
        <f t="shared" si="12"/>
        <v>22</v>
      </c>
      <c r="L12" s="96">
        <f t="shared" si="13"/>
        <v>17</v>
      </c>
      <c r="M12" s="96">
        <f t="shared" si="14"/>
        <v>10</v>
      </c>
      <c r="N12" s="149">
        <f t="shared" si="15"/>
        <v>17</v>
      </c>
      <c r="O12" s="96"/>
      <c r="P12" s="144">
        <f t="shared" si="16"/>
        <v>0</v>
      </c>
      <c r="R12" s="153" t="s">
        <v>10</v>
      </c>
      <c r="S12" s="94" t="s">
        <v>10</v>
      </c>
      <c r="T12" s="94">
        <v>419</v>
      </c>
      <c r="V12" s="94" t="s">
        <v>10</v>
      </c>
      <c r="W12" s="94">
        <v>61</v>
      </c>
      <c r="AA12" s="94" t="s">
        <v>5</v>
      </c>
      <c r="AB12" s="94">
        <v>3341</v>
      </c>
      <c r="AD12" s="87" t="s">
        <v>5</v>
      </c>
      <c r="AE12" s="87">
        <v>499</v>
      </c>
    </row>
    <row r="13" spans="1:31" x14ac:dyDescent="0.25">
      <c r="A13" s="62" t="s">
        <v>5</v>
      </c>
      <c r="B13" s="62" t="s">
        <v>184</v>
      </c>
      <c r="C13" s="30">
        <f t="shared" si="0"/>
        <v>443</v>
      </c>
      <c r="D13" s="10">
        <f t="shared" si="5"/>
        <v>32</v>
      </c>
      <c r="E13" s="64">
        <f t="shared" si="6"/>
        <v>3</v>
      </c>
      <c r="F13" s="3">
        <f t="shared" si="7"/>
        <v>2</v>
      </c>
      <c r="G13" s="3">
        <f t="shared" si="8"/>
        <v>0</v>
      </c>
      <c r="H13" s="3">
        <f t="shared" si="9"/>
        <v>5</v>
      </c>
      <c r="I13" s="30">
        <f t="shared" si="10"/>
        <v>411</v>
      </c>
      <c r="J13" s="2">
        <f t="shared" si="11"/>
        <v>5</v>
      </c>
      <c r="K13" s="77">
        <f t="shared" si="12"/>
        <v>10</v>
      </c>
      <c r="L13" s="96">
        <f t="shared" si="13"/>
        <v>5</v>
      </c>
      <c r="M13" s="96">
        <f t="shared" si="14"/>
        <v>3</v>
      </c>
      <c r="N13" s="149">
        <f t="shared" si="15"/>
        <v>5</v>
      </c>
      <c r="O13" s="96"/>
      <c r="P13" s="144">
        <f t="shared" si="16"/>
        <v>0</v>
      </c>
      <c r="R13" s="153" t="s">
        <v>11</v>
      </c>
      <c r="S13" s="94" t="s">
        <v>11</v>
      </c>
      <c r="T13" s="94">
        <v>3636</v>
      </c>
      <c r="V13" s="94" t="s">
        <v>11</v>
      </c>
      <c r="W13" s="94">
        <v>4762</v>
      </c>
      <c r="AA13" s="94" t="s">
        <v>183</v>
      </c>
      <c r="AB13" s="94">
        <v>458</v>
      </c>
      <c r="AD13" s="87" t="s">
        <v>183</v>
      </c>
      <c r="AE13" s="87">
        <v>112</v>
      </c>
    </row>
    <row r="14" spans="1:31" x14ac:dyDescent="0.25">
      <c r="A14" s="62" t="s">
        <v>5</v>
      </c>
      <c r="B14" s="62" t="s">
        <v>185</v>
      </c>
      <c r="C14" s="30">
        <f t="shared" si="0"/>
        <v>1588</v>
      </c>
      <c r="D14" s="10">
        <f t="shared" si="5"/>
        <v>255</v>
      </c>
      <c r="E14" s="64">
        <f t="shared" si="6"/>
        <v>24</v>
      </c>
      <c r="F14" s="3">
        <f t="shared" si="7"/>
        <v>13</v>
      </c>
      <c r="G14" s="3">
        <f t="shared" si="8"/>
        <v>2</v>
      </c>
      <c r="H14" s="3">
        <f t="shared" si="9"/>
        <v>39</v>
      </c>
      <c r="I14" s="30">
        <f t="shared" si="10"/>
        <v>1333</v>
      </c>
      <c r="J14" s="2">
        <f t="shared" si="11"/>
        <v>14</v>
      </c>
      <c r="K14" s="77">
        <f t="shared" si="12"/>
        <v>53</v>
      </c>
      <c r="L14" s="96">
        <f t="shared" si="13"/>
        <v>39</v>
      </c>
      <c r="M14" s="96">
        <f t="shared" si="14"/>
        <v>23</v>
      </c>
      <c r="N14" s="149">
        <f t="shared" si="15"/>
        <v>38</v>
      </c>
      <c r="O14" s="96"/>
      <c r="P14" s="144">
        <f t="shared" si="16"/>
        <v>1</v>
      </c>
      <c r="R14" s="153" t="s">
        <v>12</v>
      </c>
      <c r="S14" s="94" t="s">
        <v>12</v>
      </c>
      <c r="T14" s="94">
        <v>967</v>
      </c>
      <c r="V14" s="94" t="s">
        <v>12</v>
      </c>
      <c r="W14" s="94">
        <v>258</v>
      </c>
      <c r="AA14" s="94" t="s">
        <v>184</v>
      </c>
      <c r="AB14" s="94">
        <v>411</v>
      </c>
      <c r="AD14" s="87" t="s">
        <v>184</v>
      </c>
      <c r="AE14" s="87">
        <v>32</v>
      </c>
    </row>
    <row r="15" spans="1:31" x14ac:dyDescent="0.25">
      <c r="A15" s="62" t="s">
        <v>5</v>
      </c>
      <c r="B15" s="62" t="s">
        <v>186</v>
      </c>
      <c r="C15" s="30">
        <f t="shared" si="0"/>
        <v>345</v>
      </c>
      <c r="D15" s="10">
        <f t="shared" si="5"/>
        <v>57</v>
      </c>
      <c r="E15" s="64">
        <f t="shared" si="6"/>
        <v>6</v>
      </c>
      <c r="F15" s="3">
        <f t="shared" si="7"/>
        <v>3</v>
      </c>
      <c r="G15" s="3">
        <f t="shared" si="8"/>
        <v>0</v>
      </c>
      <c r="H15" s="3">
        <f t="shared" si="9"/>
        <v>9</v>
      </c>
      <c r="I15" s="30">
        <f t="shared" si="10"/>
        <v>288</v>
      </c>
      <c r="J15" s="2">
        <f t="shared" si="11"/>
        <v>3</v>
      </c>
      <c r="K15" s="77">
        <f t="shared" si="12"/>
        <v>12</v>
      </c>
      <c r="L15" s="96">
        <f t="shared" si="13"/>
        <v>9</v>
      </c>
      <c r="M15" s="96">
        <f t="shared" si="14"/>
        <v>5</v>
      </c>
      <c r="N15" s="149">
        <f t="shared" si="15"/>
        <v>8</v>
      </c>
      <c r="O15" s="96"/>
      <c r="P15" s="144">
        <f t="shared" si="16"/>
        <v>1</v>
      </c>
      <c r="R15" s="153" t="s">
        <v>13</v>
      </c>
      <c r="S15" s="94" t="s">
        <v>13</v>
      </c>
      <c r="T15" s="94">
        <v>1014</v>
      </c>
      <c r="V15" s="94" t="s">
        <v>13</v>
      </c>
      <c r="W15" s="94">
        <v>184</v>
      </c>
      <c r="AA15" s="94" t="s">
        <v>185</v>
      </c>
      <c r="AB15" s="94">
        <v>1333</v>
      </c>
      <c r="AD15" s="87" t="s">
        <v>185</v>
      </c>
      <c r="AE15" s="87">
        <v>255</v>
      </c>
    </row>
    <row r="16" spans="1:31" x14ac:dyDescent="0.25">
      <c r="A16" s="62" t="s">
        <v>5</v>
      </c>
      <c r="B16" s="62" t="s">
        <v>187</v>
      </c>
      <c r="C16" s="30">
        <f t="shared" si="0"/>
        <v>894</v>
      </c>
      <c r="D16" s="10">
        <f t="shared" si="5"/>
        <v>43</v>
      </c>
      <c r="E16" s="64">
        <f t="shared" si="6"/>
        <v>5</v>
      </c>
      <c r="F16" s="3">
        <f t="shared" si="7"/>
        <v>2</v>
      </c>
      <c r="G16" s="3">
        <f t="shared" si="8"/>
        <v>0</v>
      </c>
      <c r="H16" s="3">
        <f t="shared" si="9"/>
        <v>7</v>
      </c>
      <c r="I16" s="30">
        <f t="shared" si="10"/>
        <v>851</v>
      </c>
      <c r="J16" s="2">
        <f t="shared" si="11"/>
        <v>9</v>
      </c>
      <c r="K16" s="77">
        <f t="shared" si="12"/>
        <v>16</v>
      </c>
      <c r="L16" s="96">
        <f t="shared" si="13"/>
        <v>7</v>
      </c>
      <c r="M16" s="96">
        <f t="shared" si="14"/>
        <v>4</v>
      </c>
      <c r="N16" s="149">
        <f t="shared" si="15"/>
        <v>6</v>
      </c>
      <c r="O16" s="96"/>
      <c r="P16" s="144">
        <f t="shared" si="16"/>
        <v>1</v>
      </c>
      <c r="R16" s="153" t="s">
        <v>14</v>
      </c>
      <c r="S16" s="94" t="s">
        <v>14</v>
      </c>
      <c r="T16" s="94">
        <v>4689</v>
      </c>
      <c r="V16" s="94" t="s">
        <v>14</v>
      </c>
      <c r="W16" s="94">
        <v>4007</v>
      </c>
      <c r="AA16" s="94" t="s">
        <v>186</v>
      </c>
      <c r="AB16" s="94">
        <v>288</v>
      </c>
      <c r="AD16" s="87" t="s">
        <v>186</v>
      </c>
      <c r="AE16" s="87">
        <v>57</v>
      </c>
    </row>
    <row r="17" spans="1:31" x14ac:dyDescent="0.25">
      <c r="A17" s="62" t="s">
        <v>6</v>
      </c>
      <c r="B17" s="62" t="s">
        <v>188</v>
      </c>
      <c r="C17" s="30">
        <f t="shared" si="0"/>
        <v>876</v>
      </c>
      <c r="D17" s="10">
        <f t="shared" si="5"/>
        <v>96</v>
      </c>
      <c r="E17" s="64">
        <f t="shared" si="6"/>
        <v>9</v>
      </c>
      <c r="F17" s="3">
        <f t="shared" si="7"/>
        <v>5</v>
      </c>
      <c r="G17" s="3">
        <f t="shared" si="8"/>
        <v>1</v>
      </c>
      <c r="H17" s="3">
        <f t="shared" si="9"/>
        <v>15</v>
      </c>
      <c r="I17" s="30">
        <f t="shared" si="10"/>
        <v>780</v>
      </c>
      <c r="J17" s="2">
        <f t="shared" si="11"/>
        <v>8</v>
      </c>
      <c r="K17" s="77">
        <f t="shared" si="12"/>
        <v>23</v>
      </c>
      <c r="L17" s="96">
        <f t="shared" si="13"/>
        <v>15</v>
      </c>
      <c r="M17" s="96">
        <f t="shared" si="14"/>
        <v>9</v>
      </c>
      <c r="N17" s="149">
        <f t="shared" si="15"/>
        <v>15</v>
      </c>
      <c r="O17" s="96"/>
      <c r="P17" s="144">
        <f t="shared" si="16"/>
        <v>0</v>
      </c>
      <c r="R17" s="153" t="s">
        <v>15</v>
      </c>
      <c r="S17" s="94" t="s">
        <v>15</v>
      </c>
      <c r="T17" s="94">
        <v>1817</v>
      </c>
      <c r="V17" s="94" t="s">
        <v>15</v>
      </c>
      <c r="W17" s="94">
        <v>1079</v>
      </c>
      <c r="AA17" s="94" t="s">
        <v>187</v>
      </c>
      <c r="AB17" s="94">
        <v>851</v>
      </c>
      <c r="AD17" s="87" t="s">
        <v>187</v>
      </c>
      <c r="AE17" s="87">
        <v>43</v>
      </c>
    </row>
    <row r="18" spans="1:31" x14ac:dyDescent="0.25">
      <c r="A18" s="62" t="s">
        <v>6</v>
      </c>
      <c r="B18" s="62" t="s">
        <v>189</v>
      </c>
      <c r="C18" s="30">
        <f t="shared" si="0"/>
        <v>1438</v>
      </c>
      <c r="D18" s="10">
        <f t="shared" si="5"/>
        <v>179</v>
      </c>
      <c r="E18" s="64">
        <f t="shared" si="6"/>
        <v>17</v>
      </c>
      <c r="F18" s="3">
        <f t="shared" si="7"/>
        <v>9</v>
      </c>
      <c r="G18" s="3">
        <f t="shared" si="8"/>
        <v>1</v>
      </c>
      <c r="H18" s="3">
        <f t="shared" si="9"/>
        <v>27</v>
      </c>
      <c r="I18" s="30">
        <f t="shared" si="10"/>
        <v>1259</v>
      </c>
      <c r="J18" s="2">
        <f t="shared" si="11"/>
        <v>13</v>
      </c>
      <c r="K18" s="77">
        <f t="shared" si="12"/>
        <v>40</v>
      </c>
      <c r="L18" s="96">
        <f t="shared" si="13"/>
        <v>27</v>
      </c>
      <c r="M18" s="96">
        <f t="shared" si="14"/>
        <v>16</v>
      </c>
      <c r="N18" s="149">
        <f t="shared" si="15"/>
        <v>26</v>
      </c>
      <c r="O18" s="96"/>
      <c r="P18" s="144">
        <f t="shared" si="16"/>
        <v>1</v>
      </c>
      <c r="R18" s="153" t="s">
        <v>16</v>
      </c>
      <c r="S18" s="94" t="s">
        <v>16</v>
      </c>
      <c r="T18" s="94">
        <v>5723</v>
      </c>
      <c r="V18" s="94" t="s">
        <v>16</v>
      </c>
      <c r="W18" s="94">
        <v>1447</v>
      </c>
      <c r="AA18" s="94" t="s">
        <v>6</v>
      </c>
      <c r="AB18" s="94">
        <v>4303</v>
      </c>
      <c r="AD18" s="87" t="s">
        <v>6</v>
      </c>
      <c r="AE18" s="87">
        <v>725</v>
      </c>
    </row>
    <row r="19" spans="1:31" x14ac:dyDescent="0.25">
      <c r="A19" s="62" t="s">
        <v>6</v>
      </c>
      <c r="B19" s="62" t="s">
        <v>190</v>
      </c>
      <c r="C19" s="30">
        <f t="shared" si="0"/>
        <v>803</v>
      </c>
      <c r="D19" s="10">
        <f t="shared" si="5"/>
        <v>153</v>
      </c>
      <c r="E19" s="64">
        <f t="shared" si="6"/>
        <v>14</v>
      </c>
      <c r="F19" s="3">
        <f t="shared" si="7"/>
        <v>8</v>
      </c>
      <c r="G19" s="3">
        <f t="shared" si="8"/>
        <v>1</v>
      </c>
      <c r="H19" s="3">
        <f t="shared" si="9"/>
        <v>23</v>
      </c>
      <c r="I19" s="30">
        <f t="shared" si="10"/>
        <v>650</v>
      </c>
      <c r="J19" s="2">
        <f t="shared" si="11"/>
        <v>7</v>
      </c>
      <c r="K19" s="77">
        <f t="shared" si="12"/>
        <v>30</v>
      </c>
      <c r="L19" s="96">
        <f t="shared" si="13"/>
        <v>23</v>
      </c>
      <c r="M19" s="96">
        <f t="shared" si="14"/>
        <v>14</v>
      </c>
      <c r="N19" s="149">
        <f t="shared" si="15"/>
        <v>23</v>
      </c>
      <c r="O19" s="96"/>
      <c r="P19" s="144">
        <f t="shared" si="16"/>
        <v>0</v>
      </c>
      <c r="R19" s="153" t="s">
        <v>17</v>
      </c>
      <c r="S19" s="94" t="s">
        <v>17</v>
      </c>
      <c r="T19" s="94">
        <v>6251</v>
      </c>
      <c r="V19" s="94" t="s">
        <v>17</v>
      </c>
      <c r="W19" s="94">
        <v>2107</v>
      </c>
      <c r="AA19" s="94" t="s">
        <v>188</v>
      </c>
      <c r="AB19" s="94">
        <v>780</v>
      </c>
      <c r="AD19" s="87" t="s">
        <v>188</v>
      </c>
      <c r="AE19" s="87">
        <v>96</v>
      </c>
    </row>
    <row r="20" spans="1:31" x14ac:dyDescent="0.25">
      <c r="A20" s="62" t="s">
        <v>6</v>
      </c>
      <c r="B20" s="62" t="s">
        <v>191</v>
      </c>
      <c r="C20" s="30">
        <f t="shared" si="0"/>
        <v>6</v>
      </c>
      <c r="D20" s="10">
        <f t="shared" si="5"/>
        <v>0</v>
      </c>
      <c r="E20" s="64">
        <f t="shared" si="6"/>
        <v>0</v>
      </c>
      <c r="F20" s="3">
        <f t="shared" si="7"/>
        <v>0</v>
      </c>
      <c r="G20" s="3">
        <f t="shared" si="8"/>
        <v>0</v>
      </c>
      <c r="H20" s="3">
        <f t="shared" si="9"/>
        <v>0</v>
      </c>
      <c r="I20" s="30">
        <f t="shared" si="10"/>
        <v>6</v>
      </c>
      <c r="J20" s="2">
        <f t="shared" si="11"/>
        <v>1</v>
      </c>
      <c r="K20" s="77">
        <f t="shared" si="12"/>
        <v>1</v>
      </c>
      <c r="L20" s="96">
        <f t="shared" si="13"/>
        <v>0</v>
      </c>
      <c r="M20" s="96">
        <f t="shared" si="14"/>
        <v>0</v>
      </c>
      <c r="N20" s="149">
        <f t="shared" si="15"/>
        <v>0</v>
      </c>
      <c r="O20" s="96"/>
      <c r="P20" s="144">
        <f t="shared" si="16"/>
        <v>0</v>
      </c>
      <c r="R20" s="153" t="s">
        <v>18</v>
      </c>
      <c r="S20" s="94" t="s">
        <v>18</v>
      </c>
      <c r="T20" s="94">
        <v>1259</v>
      </c>
      <c r="V20" s="94" t="s">
        <v>18</v>
      </c>
      <c r="W20" s="94">
        <v>409</v>
      </c>
      <c r="AA20" s="94" t="s">
        <v>189</v>
      </c>
      <c r="AB20" s="94">
        <v>1259</v>
      </c>
      <c r="AD20" s="87" t="s">
        <v>189</v>
      </c>
      <c r="AE20" s="87">
        <v>179</v>
      </c>
    </row>
    <row r="21" spans="1:31" x14ac:dyDescent="0.25">
      <c r="A21" s="62" t="s">
        <v>6</v>
      </c>
      <c r="B21" s="62" t="s">
        <v>192</v>
      </c>
      <c r="C21" s="30">
        <f t="shared" si="0"/>
        <v>13</v>
      </c>
      <c r="D21" s="10">
        <f t="shared" si="5"/>
        <v>2</v>
      </c>
      <c r="E21" s="64">
        <f t="shared" si="6"/>
        <v>1</v>
      </c>
      <c r="F21" s="3">
        <f t="shared" si="7"/>
        <v>0</v>
      </c>
      <c r="G21" s="3">
        <f t="shared" si="8"/>
        <v>0</v>
      </c>
      <c r="H21" s="3">
        <f t="shared" si="9"/>
        <v>1</v>
      </c>
      <c r="I21" s="30">
        <f t="shared" si="10"/>
        <v>11</v>
      </c>
      <c r="J21" s="2">
        <f t="shared" si="11"/>
        <v>1</v>
      </c>
      <c r="K21" s="77">
        <f t="shared" si="12"/>
        <v>2</v>
      </c>
      <c r="L21" s="96">
        <f t="shared" si="13"/>
        <v>1</v>
      </c>
      <c r="M21" s="96">
        <f t="shared" si="14"/>
        <v>0</v>
      </c>
      <c r="N21" s="149">
        <f t="shared" si="15"/>
        <v>0</v>
      </c>
      <c r="O21" s="96"/>
      <c r="P21" s="144">
        <f t="shared" si="16"/>
        <v>1</v>
      </c>
      <c r="R21" s="153" t="s">
        <v>19</v>
      </c>
      <c r="S21" s="94" t="s">
        <v>19</v>
      </c>
      <c r="T21" s="94">
        <v>6087</v>
      </c>
      <c r="V21" s="94" t="s">
        <v>19</v>
      </c>
      <c r="W21" s="94">
        <v>259</v>
      </c>
      <c r="AA21" s="94" t="s">
        <v>190</v>
      </c>
      <c r="AB21" s="94">
        <v>650</v>
      </c>
      <c r="AD21" s="87" t="s">
        <v>190</v>
      </c>
      <c r="AE21" s="87">
        <v>153</v>
      </c>
    </row>
    <row r="22" spans="1:31" x14ac:dyDescent="0.25">
      <c r="A22" s="62" t="s">
        <v>6</v>
      </c>
      <c r="B22" s="62" t="s">
        <v>193</v>
      </c>
      <c r="C22" s="30">
        <f t="shared" si="0"/>
        <v>203</v>
      </c>
      <c r="D22" s="10">
        <f t="shared" si="5"/>
        <v>12</v>
      </c>
      <c r="E22" s="64">
        <f t="shared" si="6"/>
        <v>1</v>
      </c>
      <c r="F22" s="3">
        <f t="shared" si="7"/>
        <v>1</v>
      </c>
      <c r="G22" s="3">
        <f t="shared" si="8"/>
        <v>0</v>
      </c>
      <c r="H22" s="3">
        <f t="shared" si="9"/>
        <v>2</v>
      </c>
      <c r="I22" s="30">
        <f t="shared" si="10"/>
        <v>191</v>
      </c>
      <c r="J22" s="2">
        <f t="shared" si="11"/>
        <v>2</v>
      </c>
      <c r="K22" s="77">
        <f t="shared" si="12"/>
        <v>4</v>
      </c>
      <c r="L22" s="96">
        <f t="shared" si="13"/>
        <v>2</v>
      </c>
      <c r="M22" s="96">
        <f t="shared" si="14"/>
        <v>1</v>
      </c>
      <c r="N22" s="149">
        <f t="shared" si="15"/>
        <v>2</v>
      </c>
      <c r="O22" s="96"/>
      <c r="P22" s="144">
        <f t="shared" si="16"/>
        <v>0</v>
      </c>
      <c r="R22" s="153" t="s">
        <v>20</v>
      </c>
      <c r="S22" s="94" t="s">
        <v>20</v>
      </c>
      <c r="T22" s="94">
        <v>719</v>
      </c>
      <c r="V22" s="94" t="s">
        <v>20</v>
      </c>
      <c r="W22" s="94">
        <v>264</v>
      </c>
      <c r="AA22" s="94" t="s">
        <v>191</v>
      </c>
      <c r="AB22" s="94">
        <v>6</v>
      </c>
      <c r="AD22" s="87" t="s">
        <v>192</v>
      </c>
      <c r="AE22" s="87">
        <v>2</v>
      </c>
    </row>
    <row r="23" spans="1:31" x14ac:dyDescent="0.25">
      <c r="A23" s="62" t="s">
        <v>6</v>
      </c>
      <c r="B23" s="62" t="s">
        <v>194</v>
      </c>
      <c r="C23" s="30">
        <f t="shared" si="0"/>
        <v>1689</v>
      </c>
      <c r="D23" s="10">
        <f t="shared" si="5"/>
        <v>283</v>
      </c>
      <c r="E23" s="64">
        <f t="shared" si="6"/>
        <v>26</v>
      </c>
      <c r="F23" s="3">
        <f t="shared" si="7"/>
        <v>15</v>
      </c>
      <c r="G23" s="3">
        <f t="shared" si="8"/>
        <v>2</v>
      </c>
      <c r="H23" s="3">
        <f t="shared" si="9"/>
        <v>43</v>
      </c>
      <c r="I23" s="30">
        <f t="shared" si="10"/>
        <v>1406</v>
      </c>
      <c r="J23" s="2">
        <f t="shared" si="11"/>
        <v>15</v>
      </c>
      <c r="K23" s="77">
        <f t="shared" si="12"/>
        <v>58</v>
      </c>
      <c r="L23" s="96">
        <f t="shared" si="13"/>
        <v>43</v>
      </c>
      <c r="M23" s="96">
        <f t="shared" si="14"/>
        <v>25</v>
      </c>
      <c r="N23" s="149">
        <f t="shared" si="15"/>
        <v>42</v>
      </c>
      <c r="O23" s="96"/>
      <c r="P23" s="144">
        <f t="shared" si="16"/>
        <v>1</v>
      </c>
      <c r="R23" s="153" t="s">
        <v>21</v>
      </c>
      <c r="S23" s="94" t="s">
        <v>21</v>
      </c>
      <c r="T23" s="94">
        <v>1029</v>
      </c>
      <c r="V23" s="94" t="s">
        <v>21</v>
      </c>
      <c r="W23" s="94">
        <v>278</v>
      </c>
      <c r="AA23" s="94" t="s">
        <v>192</v>
      </c>
      <c r="AB23" s="94">
        <v>11</v>
      </c>
      <c r="AD23" s="87" t="s">
        <v>193</v>
      </c>
      <c r="AE23" s="87">
        <v>12</v>
      </c>
    </row>
    <row r="24" spans="1:31" x14ac:dyDescent="0.25">
      <c r="A24" s="62" t="s">
        <v>7</v>
      </c>
      <c r="B24" s="62" t="s">
        <v>195</v>
      </c>
      <c r="C24" s="30">
        <f t="shared" si="0"/>
        <v>601</v>
      </c>
      <c r="D24" s="10">
        <f t="shared" si="5"/>
        <v>289</v>
      </c>
      <c r="E24" s="64">
        <f t="shared" si="6"/>
        <v>27</v>
      </c>
      <c r="F24" s="3">
        <f t="shared" si="7"/>
        <v>15</v>
      </c>
      <c r="G24" s="3">
        <f t="shared" si="8"/>
        <v>2</v>
      </c>
      <c r="H24" s="3">
        <f t="shared" si="9"/>
        <v>44</v>
      </c>
      <c r="I24" s="30">
        <f t="shared" si="10"/>
        <v>312</v>
      </c>
      <c r="J24" s="2">
        <f t="shared" si="11"/>
        <v>4</v>
      </c>
      <c r="K24" s="77">
        <f t="shared" si="12"/>
        <v>48</v>
      </c>
      <c r="L24" s="96">
        <f t="shared" si="13"/>
        <v>44</v>
      </c>
      <c r="M24" s="96">
        <f t="shared" si="14"/>
        <v>26</v>
      </c>
      <c r="N24" s="149">
        <f t="shared" si="15"/>
        <v>43</v>
      </c>
      <c r="O24" s="96"/>
      <c r="P24" s="144">
        <f t="shared" si="16"/>
        <v>1</v>
      </c>
      <c r="R24" s="153" t="s">
        <v>22</v>
      </c>
      <c r="S24" s="94" t="s">
        <v>22</v>
      </c>
      <c r="T24" s="94">
        <v>725</v>
      </c>
      <c r="V24" s="94" t="s">
        <v>22</v>
      </c>
      <c r="W24" s="94">
        <v>207</v>
      </c>
      <c r="AA24" s="94" t="s">
        <v>193</v>
      </c>
      <c r="AB24" s="94">
        <v>191</v>
      </c>
      <c r="AD24" s="87" t="s">
        <v>194</v>
      </c>
      <c r="AE24" s="87">
        <v>283</v>
      </c>
    </row>
    <row r="25" spans="1:31" x14ac:dyDescent="0.25">
      <c r="A25" s="62" t="s">
        <v>7</v>
      </c>
      <c r="B25" s="62" t="s">
        <v>196</v>
      </c>
      <c r="C25" s="30">
        <f t="shared" si="0"/>
        <v>1181</v>
      </c>
      <c r="D25" s="10">
        <f t="shared" si="5"/>
        <v>728</v>
      </c>
      <c r="E25" s="64">
        <f t="shared" si="6"/>
        <v>67</v>
      </c>
      <c r="F25" s="3">
        <f t="shared" si="7"/>
        <v>38</v>
      </c>
      <c r="G25" s="3">
        <f t="shared" si="8"/>
        <v>5</v>
      </c>
      <c r="H25" s="3">
        <f t="shared" si="9"/>
        <v>110</v>
      </c>
      <c r="I25" s="30">
        <f t="shared" si="10"/>
        <v>453</v>
      </c>
      <c r="J25" s="2">
        <f t="shared" si="11"/>
        <v>5</v>
      </c>
      <c r="K25" s="77">
        <f t="shared" si="12"/>
        <v>115</v>
      </c>
      <c r="L25" s="96">
        <f t="shared" si="13"/>
        <v>110</v>
      </c>
      <c r="M25" s="96">
        <f t="shared" si="14"/>
        <v>66</v>
      </c>
      <c r="N25" s="149">
        <f t="shared" si="15"/>
        <v>109</v>
      </c>
      <c r="O25" s="96"/>
      <c r="P25" s="144">
        <f t="shared" si="16"/>
        <v>1</v>
      </c>
      <c r="R25" s="153" t="s">
        <v>23</v>
      </c>
      <c r="S25" s="94" t="s">
        <v>23</v>
      </c>
      <c r="T25" s="94">
        <v>2952</v>
      </c>
      <c r="V25" s="94" t="s">
        <v>23</v>
      </c>
      <c r="W25" s="94">
        <v>2596</v>
      </c>
      <c r="AA25" s="94" t="s">
        <v>194</v>
      </c>
      <c r="AB25" s="94">
        <v>1406</v>
      </c>
      <c r="AD25" s="87" t="s">
        <v>7</v>
      </c>
      <c r="AE25" s="87">
        <v>2562</v>
      </c>
    </row>
    <row r="26" spans="1:31" x14ac:dyDescent="0.25">
      <c r="A26" s="62" t="s">
        <v>7</v>
      </c>
      <c r="B26" s="62" t="s">
        <v>197</v>
      </c>
      <c r="C26" s="30">
        <f t="shared" si="0"/>
        <v>1057</v>
      </c>
      <c r="D26" s="10">
        <f t="shared" si="5"/>
        <v>719</v>
      </c>
      <c r="E26" s="64">
        <f t="shared" si="6"/>
        <v>65</v>
      </c>
      <c r="F26" s="3">
        <f t="shared" si="7"/>
        <v>38</v>
      </c>
      <c r="G26" s="3">
        <f t="shared" si="8"/>
        <v>5</v>
      </c>
      <c r="H26" s="3">
        <f t="shared" si="9"/>
        <v>108</v>
      </c>
      <c r="I26" s="30">
        <f t="shared" si="10"/>
        <v>338</v>
      </c>
      <c r="J26" s="2">
        <f t="shared" si="11"/>
        <v>4</v>
      </c>
      <c r="K26" s="77">
        <f t="shared" si="12"/>
        <v>112</v>
      </c>
      <c r="L26" s="96">
        <f t="shared" si="13"/>
        <v>108</v>
      </c>
      <c r="M26" s="96">
        <f t="shared" si="14"/>
        <v>65</v>
      </c>
      <c r="N26" s="149">
        <f t="shared" si="15"/>
        <v>108</v>
      </c>
      <c r="O26" s="96"/>
      <c r="P26" s="144">
        <f t="shared" si="16"/>
        <v>0</v>
      </c>
      <c r="S26" s="94" t="s">
        <v>75</v>
      </c>
      <c r="T26" s="94">
        <v>54053</v>
      </c>
      <c r="V26" s="94" t="s">
        <v>75</v>
      </c>
      <c r="W26" s="94">
        <v>23930</v>
      </c>
      <c r="AA26" s="94" t="s">
        <v>7</v>
      </c>
      <c r="AB26" s="94">
        <v>2061</v>
      </c>
      <c r="AD26" s="87" t="s">
        <v>195</v>
      </c>
      <c r="AE26" s="87">
        <v>289</v>
      </c>
    </row>
    <row r="27" spans="1:31" x14ac:dyDescent="0.25">
      <c r="A27" s="62" t="s">
        <v>7</v>
      </c>
      <c r="B27" s="62" t="s">
        <v>198</v>
      </c>
      <c r="C27" s="30">
        <f t="shared" si="0"/>
        <v>821</v>
      </c>
      <c r="D27" s="10">
        <f t="shared" si="5"/>
        <v>476</v>
      </c>
      <c r="E27" s="64">
        <f t="shared" si="6"/>
        <v>43</v>
      </c>
      <c r="F27" s="3">
        <f t="shared" si="7"/>
        <v>25</v>
      </c>
      <c r="G27" s="3">
        <f t="shared" si="8"/>
        <v>4</v>
      </c>
      <c r="H27" s="3">
        <f t="shared" si="9"/>
        <v>72</v>
      </c>
      <c r="I27" s="30">
        <f t="shared" si="10"/>
        <v>345</v>
      </c>
      <c r="J27" s="2">
        <f t="shared" si="11"/>
        <v>4</v>
      </c>
      <c r="K27" s="77">
        <f t="shared" si="12"/>
        <v>76</v>
      </c>
      <c r="L27" s="96">
        <f t="shared" si="13"/>
        <v>72</v>
      </c>
      <c r="M27" s="96">
        <f t="shared" si="14"/>
        <v>43</v>
      </c>
      <c r="N27" s="149">
        <f t="shared" si="15"/>
        <v>72</v>
      </c>
      <c r="O27" s="96"/>
      <c r="P27" s="144">
        <f t="shared" si="16"/>
        <v>0</v>
      </c>
      <c r="AA27" s="94" t="s">
        <v>195</v>
      </c>
      <c r="AB27" s="94">
        <v>312</v>
      </c>
      <c r="AD27" s="87" t="s">
        <v>196</v>
      </c>
      <c r="AE27" s="87">
        <v>728</v>
      </c>
    </row>
    <row r="28" spans="1:31" x14ac:dyDescent="0.25">
      <c r="A28" s="62" t="s">
        <v>7</v>
      </c>
      <c r="B28" s="62" t="s">
        <v>199</v>
      </c>
      <c r="C28" s="30">
        <f t="shared" si="0"/>
        <v>72</v>
      </c>
      <c r="D28" s="10">
        <f t="shared" si="5"/>
        <v>31</v>
      </c>
      <c r="E28" s="64">
        <f t="shared" si="6"/>
        <v>3</v>
      </c>
      <c r="F28" s="3">
        <f t="shared" si="7"/>
        <v>2</v>
      </c>
      <c r="G28" s="3">
        <f t="shared" si="8"/>
        <v>0</v>
      </c>
      <c r="H28" s="3">
        <f t="shared" si="9"/>
        <v>5</v>
      </c>
      <c r="I28" s="30">
        <f t="shared" si="10"/>
        <v>41</v>
      </c>
      <c r="J28" s="2">
        <f t="shared" si="11"/>
        <v>1</v>
      </c>
      <c r="K28" s="77">
        <f t="shared" si="12"/>
        <v>6</v>
      </c>
      <c r="L28" s="96">
        <f t="shared" si="13"/>
        <v>5</v>
      </c>
      <c r="M28" s="96">
        <f t="shared" si="14"/>
        <v>3</v>
      </c>
      <c r="N28" s="149">
        <f t="shared" si="15"/>
        <v>5</v>
      </c>
      <c r="O28" s="96"/>
      <c r="P28" s="144">
        <f t="shared" si="16"/>
        <v>0</v>
      </c>
    </row>
    <row r="29" spans="1:31" x14ac:dyDescent="0.25">
      <c r="A29" s="62" t="s">
        <v>7</v>
      </c>
      <c r="B29" s="62" t="s">
        <v>200</v>
      </c>
      <c r="C29" s="30">
        <f t="shared" si="0"/>
        <v>90</v>
      </c>
      <c r="D29" s="10">
        <f t="shared" si="5"/>
        <v>51</v>
      </c>
      <c r="E29" s="64">
        <f t="shared" si="6"/>
        <v>5</v>
      </c>
      <c r="F29" s="3">
        <f t="shared" si="7"/>
        <v>3</v>
      </c>
      <c r="G29" s="3">
        <f t="shared" si="8"/>
        <v>0</v>
      </c>
      <c r="H29" s="3">
        <f t="shared" si="9"/>
        <v>8</v>
      </c>
      <c r="I29" s="30">
        <f t="shared" si="10"/>
        <v>39</v>
      </c>
      <c r="J29" s="2">
        <f t="shared" si="11"/>
        <v>1</v>
      </c>
      <c r="K29" s="77">
        <f t="shared" si="12"/>
        <v>9</v>
      </c>
      <c r="L29" s="96">
        <f t="shared" si="13"/>
        <v>8</v>
      </c>
      <c r="M29" s="96">
        <f t="shared" si="14"/>
        <v>5</v>
      </c>
      <c r="N29" s="149">
        <f t="shared" si="15"/>
        <v>8</v>
      </c>
      <c r="O29" s="96"/>
      <c r="P29" s="144">
        <f t="shared" si="16"/>
        <v>0</v>
      </c>
    </row>
    <row r="30" spans="1:31" x14ac:dyDescent="0.25">
      <c r="A30" s="62" t="s">
        <v>7</v>
      </c>
      <c r="B30" s="62" t="s">
        <v>201</v>
      </c>
      <c r="C30" s="30">
        <f t="shared" si="0"/>
        <v>98</v>
      </c>
      <c r="D30" s="10">
        <f t="shared" si="5"/>
        <v>25</v>
      </c>
      <c r="E30" s="64">
        <f t="shared" si="6"/>
        <v>3</v>
      </c>
      <c r="F30" s="3">
        <f t="shared" si="7"/>
        <v>1</v>
      </c>
      <c r="G30" s="3">
        <f t="shared" si="8"/>
        <v>0</v>
      </c>
      <c r="H30" s="3">
        <f t="shared" si="9"/>
        <v>4</v>
      </c>
      <c r="I30" s="30">
        <f t="shared" si="10"/>
        <v>73</v>
      </c>
      <c r="J30" s="2">
        <f t="shared" si="11"/>
        <v>1</v>
      </c>
      <c r="K30" s="77">
        <f t="shared" si="12"/>
        <v>5</v>
      </c>
      <c r="L30" s="96">
        <f t="shared" si="13"/>
        <v>4</v>
      </c>
      <c r="M30" s="96">
        <f t="shared" si="14"/>
        <v>2</v>
      </c>
      <c r="N30" s="149">
        <f t="shared" si="15"/>
        <v>3</v>
      </c>
      <c r="O30" s="96"/>
      <c r="P30" s="144">
        <f t="shared" si="16"/>
        <v>1</v>
      </c>
    </row>
    <row r="31" spans="1:31" x14ac:dyDescent="0.25">
      <c r="A31" s="62" t="s">
        <v>7</v>
      </c>
      <c r="B31" s="62" t="s">
        <v>202</v>
      </c>
      <c r="C31" s="30">
        <f t="shared" si="0"/>
        <v>139</v>
      </c>
      <c r="D31" s="10">
        <f t="shared" si="5"/>
        <v>35</v>
      </c>
      <c r="E31" s="64">
        <f t="shared" si="6"/>
        <v>4</v>
      </c>
      <c r="F31" s="3">
        <f t="shared" si="7"/>
        <v>2</v>
      </c>
      <c r="G31" s="3">
        <f t="shared" si="8"/>
        <v>0</v>
      </c>
      <c r="H31" s="3">
        <f t="shared" si="9"/>
        <v>6</v>
      </c>
      <c r="I31" s="30">
        <f t="shared" si="10"/>
        <v>104</v>
      </c>
      <c r="J31" s="2">
        <f t="shared" si="11"/>
        <v>2</v>
      </c>
      <c r="K31" s="77">
        <f t="shared" si="12"/>
        <v>8</v>
      </c>
      <c r="L31" s="96">
        <f t="shared" si="13"/>
        <v>6</v>
      </c>
      <c r="M31" s="96">
        <f t="shared" si="14"/>
        <v>3</v>
      </c>
      <c r="N31" s="149">
        <f t="shared" si="15"/>
        <v>5</v>
      </c>
      <c r="O31" s="96"/>
      <c r="P31" s="144">
        <f t="shared" si="16"/>
        <v>1</v>
      </c>
    </row>
    <row r="32" spans="1:31" x14ac:dyDescent="0.25">
      <c r="A32" s="62" t="s">
        <v>7</v>
      </c>
      <c r="B32" s="62" t="s">
        <v>203</v>
      </c>
      <c r="C32" s="30">
        <f t="shared" si="0"/>
        <v>128</v>
      </c>
      <c r="D32" s="10">
        <f t="shared" si="5"/>
        <v>36</v>
      </c>
      <c r="E32" s="64">
        <f t="shared" si="6"/>
        <v>4</v>
      </c>
      <c r="F32" s="3">
        <f t="shared" si="7"/>
        <v>2</v>
      </c>
      <c r="G32" s="3">
        <f t="shared" si="8"/>
        <v>0</v>
      </c>
      <c r="H32" s="3">
        <f t="shared" si="9"/>
        <v>6</v>
      </c>
      <c r="I32" s="30">
        <f t="shared" si="10"/>
        <v>92</v>
      </c>
      <c r="J32" s="2">
        <f t="shared" si="11"/>
        <v>1</v>
      </c>
      <c r="K32" s="77">
        <f t="shared" si="12"/>
        <v>7</v>
      </c>
      <c r="L32" s="96">
        <f t="shared" si="13"/>
        <v>6</v>
      </c>
      <c r="M32" s="96">
        <f t="shared" si="14"/>
        <v>3</v>
      </c>
      <c r="N32" s="149">
        <f t="shared" si="15"/>
        <v>5</v>
      </c>
      <c r="O32" s="96"/>
      <c r="P32" s="144">
        <f t="shared" si="16"/>
        <v>1</v>
      </c>
    </row>
    <row r="33" spans="1:16" x14ac:dyDescent="0.25">
      <c r="A33" s="62" t="s">
        <v>7</v>
      </c>
      <c r="B33" s="62" t="s">
        <v>204</v>
      </c>
      <c r="C33" s="30">
        <f t="shared" si="0"/>
        <v>130</v>
      </c>
      <c r="D33" s="10">
        <f t="shared" si="5"/>
        <v>33</v>
      </c>
      <c r="E33" s="64">
        <f t="shared" si="6"/>
        <v>3</v>
      </c>
      <c r="F33" s="3">
        <f t="shared" si="7"/>
        <v>2</v>
      </c>
      <c r="G33" s="3">
        <f t="shared" si="8"/>
        <v>0</v>
      </c>
      <c r="H33" s="3">
        <f t="shared" si="9"/>
        <v>5</v>
      </c>
      <c r="I33" s="30">
        <f t="shared" si="10"/>
        <v>97</v>
      </c>
      <c r="J33" s="2">
        <f t="shared" si="11"/>
        <v>1</v>
      </c>
      <c r="K33" s="77">
        <f t="shared" si="12"/>
        <v>6</v>
      </c>
      <c r="L33" s="96">
        <f t="shared" si="13"/>
        <v>5</v>
      </c>
      <c r="M33" s="96">
        <f t="shared" si="14"/>
        <v>3</v>
      </c>
      <c r="N33" s="149">
        <f t="shared" si="15"/>
        <v>5</v>
      </c>
      <c r="O33" s="96"/>
      <c r="P33" s="144">
        <f t="shared" si="16"/>
        <v>0</v>
      </c>
    </row>
    <row r="34" spans="1:16" x14ac:dyDescent="0.25">
      <c r="A34" s="62" t="s">
        <v>7</v>
      </c>
      <c r="B34" s="62" t="s">
        <v>205</v>
      </c>
      <c r="C34" s="30">
        <f t="shared" si="0"/>
        <v>306</v>
      </c>
      <c r="D34" s="10">
        <f t="shared" si="5"/>
        <v>139</v>
      </c>
      <c r="E34" s="64">
        <f t="shared" si="6"/>
        <v>13</v>
      </c>
      <c r="F34" s="3">
        <f t="shared" si="7"/>
        <v>7</v>
      </c>
      <c r="G34" s="3">
        <f t="shared" si="8"/>
        <v>1</v>
      </c>
      <c r="H34" s="3">
        <f t="shared" si="9"/>
        <v>21</v>
      </c>
      <c r="I34" s="30">
        <f t="shared" si="10"/>
        <v>167</v>
      </c>
      <c r="J34" s="2">
        <f t="shared" si="11"/>
        <v>2</v>
      </c>
      <c r="K34" s="77">
        <f t="shared" si="12"/>
        <v>23</v>
      </c>
      <c r="L34" s="96">
        <f t="shared" si="13"/>
        <v>21</v>
      </c>
      <c r="M34" s="96">
        <f t="shared" si="14"/>
        <v>13</v>
      </c>
      <c r="N34" s="149">
        <f t="shared" si="15"/>
        <v>21</v>
      </c>
      <c r="O34" s="96"/>
      <c r="P34" s="144">
        <f t="shared" si="16"/>
        <v>0</v>
      </c>
    </row>
    <row r="35" spans="1:16" x14ac:dyDescent="0.25">
      <c r="A35" s="62" t="s">
        <v>8</v>
      </c>
      <c r="B35" s="62" t="s">
        <v>206</v>
      </c>
      <c r="C35" s="30">
        <f t="shared" si="0"/>
        <v>271</v>
      </c>
      <c r="D35" s="10">
        <f t="shared" si="5"/>
        <v>118</v>
      </c>
      <c r="E35" s="64">
        <f t="shared" si="6"/>
        <v>11</v>
      </c>
      <c r="F35" s="3">
        <f t="shared" si="7"/>
        <v>6</v>
      </c>
      <c r="G35" s="3">
        <f t="shared" si="8"/>
        <v>1</v>
      </c>
      <c r="H35" s="3">
        <f t="shared" si="9"/>
        <v>18</v>
      </c>
      <c r="I35" s="30">
        <f t="shared" si="10"/>
        <v>153</v>
      </c>
      <c r="J35" s="2">
        <f t="shared" si="11"/>
        <v>2</v>
      </c>
      <c r="K35" s="77">
        <f t="shared" si="12"/>
        <v>20</v>
      </c>
      <c r="L35" s="96">
        <f t="shared" si="13"/>
        <v>18</v>
      </c>
      <c r="M35" s="96">
        <f t="shared" si="14"/>
        <v>11</v>
      </c>
      <c r="N35" s="149">
        <f t="shared" si="15"/>
        <v>18</v>
      </c>
      <c r="O35" s="96"/>
      <c r="P35" s="144">
        <f t="shared" si="16"/>
        <v>0</v>
      </c>
    </row>
    <row r="36" spans="1:16" x14ac:dyDescent="0.25">
      <c r="A36" s="62" t="s">
        <v>8</v>
      </c>
      <c r="B36" s="62" t="s">
        <v>207</v>
      </c>
      <c r="C36" s="30">
        <f t="shared" si="0"/>
        <v>630</v>
      </c>
      <c r="D36" s="10">
        <f t="shared" si="5"/>
        <v>212</v>
      </c>
      <c r="E36" s="64">
        <f t="shared" si="6"/>
        <v>19</v>
      </c>
      <c r="F36" s="3">
        <f t="shared" si="7"/>
        <v>11</v>
      </c>
      <c r="G36" s="3">
        <f t="shared" si="8"/>
        <v>2</v>
      </c>
      <c r="H36" s="3">
        <f t="shared" si="9"/>
        <v>32</v>
      </c>
      <c r="I36" s="30">
        <f t="shared" si="10"/>
        <v>418</v>
      </c>
      <c r="J36" s="2">
        <f t="shared" si="11"/>
        <v>5</v>
      </c>
      <c r="K36" s="77">
        <f t="shared" si="12"/>
        <v>37</v>
      </c>
      <c r="L36" s="96">
        <f t="shared" si="13"/>
        <v>32</v>
      </c>
      <c r="M36" s="96">
        <f t="shared" si="14"/>
        <v>19</v>
      </c>
      <c r="N36" s="149">
        <f t="shared" si="15"/>
        <v>32</v>
      </c>
      <c r="O36" s="96"/>
      <c r="P36" s="144">
        <f t="shared" si="16"/>
        <v>0</v>
      </c>
    </row>
    <row r="37" spans="1:16" x14ac:dyDescent="0.25">
      <c r="A37" s="62" t="s">
        <v>8</v>
      </c>
      <c r="B37" s="62" t="s">
        <v>208</v>
      </c>
      <c r="C37" s="30">
        <f t="shared" si="0"/>
        <v>55</v>
      </c>
      <c r="D37" s="10">
        <f t="shared" si="5"/>
        <v>19</v>
      </c>
      <c r="E37" s="64">
        <f t="shared" si="6"/>
        <v>2</v>
      </c>
      <c r="F37" s="3">
        <f t="shared" si="7"/>
        <v>1</v>
      </c>
      <c r="G37" s="3">
        <f t="shared" si="8"/>
        <v>0</v>
      </c>
      <c r="H37" s="3">
        <f t="shared" si="9"/>
        <v>3</v>
      </c>
      <c r="I37" s="30">
        <f t="shared" si="10"/>
        <v>36</v>
      </c>
      <c r="J37" s="2">
        <f t="shared" si="11"/>
        <v>1</v>
      </c>
      <c r="K37" s="77">
        <f t="shared" si="12"/>
        <v>4</v>
      </c>
      <c r="L37" s="96">
        <f t="shared" si="13"/>
        <v>3</v>
      </c>
      <c r="M37" s="96">
        <f t="shared" si="14"/>
        <v>2</v>
      </c>
      <c r="N37" s="149">
        <f t="shared" si="15"/>
        <v>3</v>
      </c>
      <c r="O37" s="96"/>
      <c r="P37" s="144">
        <f t="shared" si="16"/>
        <v>0</v>
      </c>
    </row>
    <row r="38" spans="1:16" x14ac:dyDescent="0.25">
      <c r="A38" s="62" t="s">
        <v>9</v>
      </c>
      <c r="B38" s="62" t="s">
        <v>209</v>
      </c>
      <c r="C38" s="30">
        <f t="shared" si="0"/>
        <v>515</v>
      </c>
      <c r="D38" s="10">
        <f t="shared" si="5"/>
        <v>174</v>
      </c>
      <c r="E38" s="64">
        <f t="shared" si="6"/>
        <v>17</v>
      </c>
      <c r="F38" s="3">
        <f t="shared" si="7"/>
        <v>9</v>
      </c>
      <c r="G38" s="3">
        <f t="shared" si="8"/>
        <v>1</v>
      </c>
      <c r="H38" s="3">
        <f t="shared" si="9"/>
        <v>27</v>
      </c>
      <c r="I38" s="30">
        <f t="shared" si="10"/>
        <v>341</v>
      </c>
      <c r="J38" s="2">
        <f t="shared" si="11"/>
        <v>4</v>
      </c>
      <c r="K38" s="77">
        <f t="shared" si="12"/>
        <v>31</v>
      </c>
      <c r="L38" s="96">
        <f t="shared" si="13"/>
        <v>27</v>
      </c>
      <c r="M38" s="96">
        <f t="shared" si="14"/>
        <v>16</v>
      </c>
      <c r="N38" s="149">
        <f t="shared" si="15"/>
        <v>26</v>
      </c>
      <c r="O38" s="96"/>
      <c r="P38" s="144">
        <f t="shared" si="16"/>
        <v>1</v>
      </c>
    </row>
    <row r="39" spans="1:16" x14ac:dyDescent="0.25">
      <c r="A39" s="62" t="s">
        <v>9</v>
      </c>
      <c r="B39" s="62" t="s">
        <v>210</v>
      </c>
      <c r="C39" s="30">
        <f t="shared" si="0"/>
        <v>925</v>
      </c>
      <c r="D39" s="10">
        <f t="shared" si="5"/>
        <v>151</v>
      </c>
      <c r="E39" s="64">
        <f t="shared" si="6"/>
        <v>14</v>
      </c>
      <c r="F39" s="3">
        <f t="shared" si="7"/>
        <v>8</v>
      </c>
      <c r="G39" s="3">
        <f t="shared" si="8"/>
        <v>1</v>
      </c>
      <c r="H39" s="3">
        <f t="shared" si="9"/>
        <v>23</v>
      </c>
      <c r="I39" s="30">
        <f t="shared" si="10"/>
        <v>774</v>
      </c>
      <c r="J39" s="2">
        <f t="shared" si="11"/>
        <v>8</v>
      </c>
      <c r="K39" s="77">
        <f t="shared" si="12"/>
        <v>31</v>
      </c>
      <c r="L39" s="96">
        <f t="shared" si="13"/>
        <v>23</v>
      </c>
      <c r="M39" s="96">
        <f t="shared" si="14"/>
        <v>14</v>
      </c>
      <c r="N39" s="149">
        <f t="shared" si="15"/>
        <v>23</v>
      </c>
      <c r="O39" s="96"/>
      <c r="P39" s="144">
        <f t="shared" si="16"/>
        <v>0</v>
      </c>
    </row>
    <row r="40" spans="1:16" x14ac:dyDescent="0.25">
      <c r="A40" s="62" t="s">
        <v>9</v>
      </c>
      <c r="B40" s="62" t="s">
        <v>211</v>
      </c>
      <c r="C40" s="30">
        <f t="shared" si="0"/>
        <v>719</v>
      </c>
      <c r="D40" s="10">
        <f t="shared" si="5"/>
        <v>239</v>
      </c>
      <c r="E40" s="64">
        <f t="shared" si="6"/>
        <v>21</v>
      </c>
      <c r="F40" s="3">
        <f t="shared" si="7"/>
        <v>13</v>
      </c>
      <c r="G40" s="3">
        <f t="shared" si="8"/>
        <v>2</v>
      </c>
      <c r="H40" s="3">
        <f t="shared" si="9"/>
        <v>36</v>
      </c>
      <c r="I40" s="30">
        <f t="shared" si="10"/>
        <v>480</v>
      </c>
      <c r="J40" s="2">
        <f t="shared" si="11"/>
        <v>5</v>
      </c>
      <c r="K40" s="77">
        <f t="shared" si="12"/>
        <v>41</v>
      </c>
      <c r="L40" s="96">
        <f t="shared" si="13"/>
        <v>36</v>
      </c>
      <c r="M40" s="96">
        <f t="shared" si="14"/>
        <v>22</v>
      </c>
      <c r="N40" s="149">
        <f t="shared" si="15"/>
        <v>37</v>
      </c>
      <c r="O40" s="96"/>
      <c r="P40" s="144">
        <f t="shared" si="16"/>
        <v>-1</v>
      </c>
    </row>
    <row r="41" spans="1:16" x14ac:dyDescent="0.25">
      <c r="A41" s="62" t="s">
        <v>9</v>
      </c>
      <c r="B41" s="62" t="s">
        <v>212</v>
      </c>
      <c r="C41" s="30">
        <f t="shared" si="0"/>
        <v>1168</v>
      </c>
      <c r="D41" s="10">
        <f t="shared" si="5"/>
        <v>150</v>
      </c>
      <c r="E41" s="64">
        <f t="shared" si="6"/>
        <v>14</v>
      </c>
      <c r="F41" s="3">
        <f t="shared" si="7"/>
        <v>8</v>
      </c>
      <c r="G41" s="3">
        <f t="shared" si="8"/>
        <v>1</v>
      </c>
      <c r="H41" s="3">
        <f t="shared" si="9"/>
        <v>23</v>
      </c>
      <c r="I41" s="30">
        <f t="shared" si="10"/>
        <v>1018</v>
      </c>
      <c r="J41" s="2">
        <f t="shared" si="11"/>
        <v>11</v>
      </c>
      <c r="K41" s="77">
        <f t="shared" si="12"/>
        <v>34</v>
      </c>
      <c r="L41" s="96">
        <f t="shared" si="13"/>
        <v>23</v>
      </c>
      <c r="M41" s="96">
        <f t="shared" si="14"/>
        <v>14</v>
      </c>
      <c r="N41" s="149">
        <f t="shared" si="15"/>
        <v>23</v>
      </c>
      <c r="O41" s="96"/>
      <c r="P41" s="144">
        <f t="shared" si="16"/>
        <v>0</v>
      </c>
    </row>
    <row r="42" spans="1:16" x14ac:dyDescent="0.25">
      <c r="A42" s="62" t="s">
        <v>9</v>
      </c>
      <c r="B42" s="62" t="s">
        <v>213</v>
      </c>
      <c r="C42" s="30">
        <f t="shared" si="0"/>
        <v>89</v>
      </c>
      <c r="D42" s="10">
        <f t="shared" si="5"/>
        <v>40</v>
      </c>
      <c r="E42" s="64">
        <f t="shared" si="6"/>
        <v>4</v>
      </c>
      <c r="F42" s="3">
        <f t="shared" si="7"/>
        <v>2</v>
      </c>
      <c r="G42" s="3">
        <f t="shared" si="8"/>
        <v>0</v>
      </c>
      <c r="H42" s="3">
        <f t="shared" si="9"/>
        <v>6</v>
      </c>
      <c r="I42" s="30">
        <f t="shared" si="10"/>
        <v>49</v>
      </c>
      <c r="J42" s="2">
        <f t="shared" si="11"/>
        <v>1</v>
      </c>
      <c r="K42" s="77">
        <f t="shared" si="12"/>
        <v>7</v>
      </c>
      <c r="L42" s="96">
        <f t="shared" si="13"/>
        <v>6</v>
      </c>
      <c r="M42" s="96">
        <f t="shared" si="14"/>
        <v>4</v>
      </c>
      <c r="N42" s="149">
        <f t="shared" si="15"/>
        <v>6</v>
      </c>
      <c r="O42" s="96"/>
      <c r="P42" s="144">
        <f t="shared" si="16"/>
        <v>0</v>
      </c>
    </row>
    <row r="43" spans="1:16" x14ac:dyDescent="0.25">
      <c r="A43" s="62" t="s">
        <v>9</v>
      </c>
      <c r="B43" s="62" t="s">
        <v>214</v>
      </c>
      <c r="C43" s="30">
        <f t="shared" si="0"/>
        <v>28</v>
      </c>
      <c r="D43" s="10">
        <f t="shared" si="5"/>
        <v>12</v>
      </c>
      <c r="E43" s="64">
        <f t="shared" si="6"/>
        <v>1</v>
      </c>
      <c r="F43" s="3">
        <f t="shared" si="7"/>
        <v>1</v>
      </c>
      <c r="G43" s="3">
        <f t="shared" si="8"/>
        <v>0</v>
      </c>
      <c r="H43" s="3">
        <f t="shared" si="9"/>
        <v>2</v>
      </c>
      <c r="I43" s="30">
        <f t="shared" si="10"/>
        <v>16</v>
      </c>
      <c r="J43" s="2">
        <f t="shared" si="11"/>
        <v>1</v>
      </c>
      <c r="K43" s="77">
        <f t="shared" si="12"/>
        <v>3</v>
      </c>
      <c r="L43" s="96">
        <f t="shared" si="13"/>
        <v>2</v>
      </c>
      <c r="M43" s="96">
        <f t="shared" si="14"/>
        <v>1</v>
      </c>
      <c r="N43" s="149">
        <f t="shared" si="15"/>
        <v>2</v>
      </c>
      <c r="O43" s="96"/>
      <c r="P43" s="144">
        <f t="shared" si="16"/>
        <v>0</v>
      </c>
    </row>
    <row r="44" spans="1:16" x14ac:dyDescent="0.25">
      <c r="A44" s="62" t="s">
        <v>9</v>
      </c>
      <c r="B44" s="62" t="s">
        <v>215</v>
      </c>
      <c r="C44" s="30">
        <f t="shared" si="0"/>
        <v>93</v>
      </c>
      <c r="D44" s="10">
        <f t="shared" si="5"/>
        <v>54</v>
      </c>
      <c r="E44" s="64">
        <f t="shared" si="6"/>
        <v>6</v>
      </c>
      <c r="F44" s="3">
        <f t="shared" si="7"/>
        <v>3</v>
      </c>
      <c r="G44" s="3">
        <f t="shared" si="8"/>
        <v>0</v>
      </c>
      <c r="H44" s="3">
        <f t="shared" si="9"/>
        <v>9</v>
      </c>
      <c r="I44" s="30">
        <f t="shared" si="10"/>
        <v>39</v>
      </c>
      <c r="J44" s="2">
        <f t="shared" si="11"/>
        <v>1</v>
      </c>
      <c r="K44" s="77">
        <f t="shared" si="12"/>
        <v>10</v>
      </c>
      <c r="L44" s="96">
        <f t="shared" si="13"/>
        <v>9</v>
      </c>
      <c r="M44" s="96">
        <f t="shared" si="14"/>
        <v>5</v>
      </c>
      <c r="N44" s="149">
        <f t="shared" si="15"/>
        <v>8</v>
      </c>
      <c r="O44" s="96"/>
      <c r="P44" s="144">
        <f t="shared" si="16"/>
        <v>1</v>
      </c>
    </row>
    <row r="45" spans="1:16" x14ac:dyDescent="0.25">
      <c r="A45" s="62" t="s">
        <v>9</v>
      </c>
      <c r="B45" s="62" t="s">
        <v>216</v>
      </c>
      <c r="C45" s="30">
        <f t="shared" si="0"/>
        <v>378</v>
      </c>
      <c r="D45" s="10">
        <f t="shared" si="5"/>
        <v>102</v>
      </c>
      <c r="E45" s="64">
        <f t="shared" si="6"/>
        <v>10</v>
      </c>
      <c r="F45" s="3">
        <f t="shared" si="7"/>
        <v>5</v>
      </c>
      <c r="G45" s="3">
        <f t="shared" si="8"/>
        <v>1</v>
      </c>
      <c r="H45" s="3">
        <f t="shared" si="9"/>
        <v>16</v>
      </c>
      <c r="I45" s="30">
        <f t="shared" si="10"/>
        <v>276</v>
      </c>
      <c r="J45" s="2">
        <f t="shared" si="11"/>
        <v>3</v>
      </c>
      <c r="K45" s="77">
        <f t="shared" si="12"/>
        <v>19</v>
      </c>
      <c r="L45" s="96">
        <f t="shared" si="13"/>
        <v>16</v>
      </c>
      <c r="M45" s="96">
        <f t="shared" si="14"/>
        <v>9</v>
      </c>
      <c r="N45" s="149">
        <f t="shared" si="15"/>
        <v>15</v>
      </c>
      <c r="O45" s="96"/>
      <c r="P45" s="144">
        <f t="shared" si="16"/>
        <v>1</v>
      </c>
    </row>
    <row r="46" spans="1:16" x14ac:dyDescent="0.25">
      <c r="A46" s="62" t="s">
        <v>9</v>
      </c>
      <c r="B46" s="62" t="s">
        <v>217</v>
      </c>
      <c r="C46" s="30">
        <f t="shared" si="0"/>
        <v>469</v>
      </c>
      <c r="D46" s="10">
        <f t="shared" si="5"/>
        <v>58</v>
      </c>
      <c r="E46" s="64">
        <f t="shared" si="6"/>
        <v>6</v>
      </c>
      <c r="F46" s="3">
        <f t="shared" si="7"/>
        <v>3</v>
      </c>
      <c r="G46" s="3">
        <f t="shared" si="8"/>
        <v>0</v>
      </c>
      <c r="H46" s="3">
        <f t="shared" si="9"/>
        <v>9</v>
      </c>
      <c r="I46" s="30">
        <f t="shared" si="10"/>
        <v>411</v>
      </c>
      <c r="J46" s="2">
        <f t="shared" si="11"/>
        <v>5</v>
      </c>
      <c r="K46" s="77">
        <f t="shared" si="12"/>
        <v>14</v>
      </c>
      <c r="L46" s="96">
        <f t="shared" si="13"/>
        <v>9</v>
      </c>
      <c r="M46" s="96">
        <f t="shared" si="14"/>
        <v>5</v>
      </c>
      <c r="N46" s="149">
        <f t="shared" si="15"/>
        <v>8</v>
      </c>
      <c r="O46" s="96"/>
      <c r="P46" s="144">
        <f t="shared" si="16"/>
        <v>1</v>
      </c>
    </row>
    <row r="47" spans="1:16" x14ac:dyDescent="0.25">
      <c r="A47" s="62" t="s">
        <v>9</v>
      </c>
      <c r="B47" s="62" t="s">
        <v>218</v>
      </c>
      <c r="C47" s="30">
        <f t="shared" si="0"/>
        <v>55</v>
      </c>
      <c r="D47" s="10">
        <f t="shared" si="5"/>
        <v>15</v>
      </c>
      <c r="E47" s="64">
        <f t="shared" si="6"/>
        <v>2</v>
      </c>
      <c r="F47" s="3">
        <f t="shared" si="7"/>
        <v>1</v>
      </c>
      <c r="G47" s="3">
        <f t="shared" si="8"/>
        <v>0</v>
      </c>
      <c r="H47" s="3">
        <f t="shared" si="9"/>
        <v>3</v>
      </c>
      <c r="I47" s="30">
        <f t="shared" si="10"/>
        <v>40</v>
      </c>
      <c r="J47" s="2">
        <f t="shared" si="11"/>
        <v>1</v>
      </c>
      <c r="K47" s="77">
        <f t="shared" si="12"/>
        <v>4</v>
      </c>
      <c r="L47" s="96">
        <f t="shared" si="13"/>
        <v>3</v>
      </c>
      <c r="M47" s="96">
        <f t="shared" si="14"/>
        <v>1</v>
      </c>
      <c r="N47" s="149">
        <f t="shared" si="15"/>
        <v>2</v>
      </c>
      <c r="O47" s="96"/>
      <c r="P47" s="144">
        <f t="shared" si="16"/>
        <v>1</v>
      </c>
    </row>
    <row r="48" spans="1:16" x14ac:dyDescent="0.25">
      <c r="A48" s="62" t="s">
        <v>10</v>
      </c>
      <c r="B48" s="62" t="s">
        <v>219</v>
      </c>
      <c r="C48" s="30">
        <f t="shared" si="0"/>
        <v>55</v>
      </c>
      <c r="D48" s="10">
        <f t="shared" si="5"/>
        <v>14</v>
      </c>
      <c r="E48" s="64">
        <f t="shared" si="6"/>
        <v>2</v>
      </c>
      <c r="F48" s="3">
        <f t="shared" si="7"/>
        <v>1</v>
      </c>
      <c r="G48" s="3">
        <f t="shared" si="8"/>
        <v>0</v>
      </c>
      <c r="H48" s="3">
        <f t="shared" si="9"/>
        <v>3</v>
      </c>
      <c r="I48" s="30">
        <f t="shared" si="10"/>
        <v>41</v>
      </c>
      <c r="J48" s="2">
        <f t="shared" si="11"/>
        <v>1</v>
      </c>
      <c r="K48" s="77">
        <f t="shared" si="12"/>
        <v>4</v>
      </c>
      <c r="L48" s="96">
        <f t="shared" si="13"/>
        <v>3</v>
      </c>
      <c r="M48" s="96">
        <f t="shared" si="14"/>
        <v>1</v>
      </c>
      <c r="N48" s="149">
        <f t="shared" si="15"/>
        <v>2</v>
      </c>
      <c r="O48" s="96"/>
      <c r="P48" s="144">
        <f t="shared" si="16"/>
        <v>1</v>
      </c>
    </row>
    <row r="49" spans="1:16" x14ac:dyDescent="0.25">
      <c r="A49" s="62" t="s">
        <v>10</v>
      </c>
      <c r="B49" s="62" t="s">
        <v>220</v>
      </c>
      <c r="C49" s="30">
        <f t="shared" si="0"/>
        <v>113</v>
      </c>
      <c r="D49" s="10">
        <f t="shared" si="5"/>
        <v>18</v>
      </c>
      <c r="E49" s="64">
        <f t="shared" si="6"/>
        <v>2</v>
      </c>
      <c r="F49" s="3">
        <f t="shared" si="7"/>
        <v>1</v>
      </c>
      <c r="G49" s="3">
        <f t="shared" si="8"/>
        <v>0</v>
      </c>
      <c r="H49" s="3">
        <f t="shared" si="9"/>
        <v>3</v>
      </c>
      <c r="I49" s="30">
        <f t="shared" si="10"/>
        <v>95</v>
      </c>
      <c r="J49" s="2">
        <f t="shared" si="11"/>
        <v>1</v>
      </c>
      <c r="K49" s="77">
        <f t="shared" si="12"/>
        <v>4</v>
      </c>
      <c r="L49" s="96">
        <f t="shared" si="13"/>
        <v>3</v>
      </c>
      <c r="M49" s="96">
        <f t="shared" si="14"/>
        <v>2</v>
      </c>
      <c r="N49" s="149">
        <f t="shared" si="15"/>
        <v>3</v>
      </c>
      <c r="O49" s="96"/>
      <c r="P49" s="144">
        <f t="shared" si="16"/>
        <v>0</v>
      </c>
    </row>
    <row r="50" spans="1:16" x14ac:dyDescent="0.25">
      <c r="A50" s="62" t="s">
        <v>10</v>
      </c>
      <c r="B50" s="62" t="s">
        <v>221</v>
      </c>
      <c r="C50" s="30">
        <f t="shared" si="0"/>
        <v>108</v>
      </c>
      <c r="D50" s="10">
        <f t="shared" si="5"/>
        <v>11</v>
      </c>
      <c r="E50" s="64">
        <f t="shared" si="6"/>
        <v>1</v>
      </c>
      <c r="F50" s="3">
        <f t="shared" si="7"/>
        <v>1</v>
      </c>
      <c r="G50" s="3">
        <f t="shared" si="8"/>
        <v>0</v>
      </c>
      <c r="H50" s="3">
        <f t="shared" si="9"/>
        <v>2</v>
      </c>
      <c r="I50" s="30">
        <f t="shared" si="10"/>
        <v>97</v>
      </c>
      <c r="J50" s="2">
        <f t="shared" si="11"/>
        <v>1</v>
      </c>
      <c r="K50" s="77">
        <f t="shared" si="12"/>
        <v>3</v>
      </c>
      <c r="L50" s="96">
        <f t="shared" si="13"/>
        <v>2</v>
      </c>
      <c r="M50" s="96">
        <f t="shared" si="14"/>
        <v>1</v>
      </c>
      <c r="N50" s="149">
        <f t="shared" si="15"/>
        <v>2</v>
      </c>
      <c r="O50" s="96"/>
      <c r="P50" s="144">
        <f t="shared" si="16"/>
        <v>0</v>
      </c>
    </row>
    <row r="51" spans="1:16" x14ac:dyDescent="0.25">
      <c r="A51" s="62" t="s">
        <v>10</v>
      </c>
      <c r="B51" s="62" t="s">
        <v>222</v>
      </c>
      <c r="C51" s="30">
        <f t="shared" si="0"/>
        <v>147</v>
      </c>
      <c r="D51" s="10">
        <f t="shared" si="5"/>
        <v>14</v>
      </c>
      <c r="E51" s="64">
        <f t="shared" si="6"/>
        <v>2</v>
      </c>
      <c r="F51" s="3">
        <f t="shared" si="7"/>
        <v>1</v>
      </c>
      <c r="G51" s="3">
        <f t="shared" si="8"/>
        <v>0</v>
      </c>
      <c r="H51" s="3">
        <f t="shared" si="9"/>
        <v>3</v>
      </c>
      <c r="I51" s="30">
        <f t="shared" si="10"/>
        <v>133</v>
      </c>
      <c r="J51" s="2">
        <f t="shared" si="11"/>
        <v>2</v>
      </c>
      <c r="K51" s="77">
        <f t="shared" si="12"/>
        <v>5</v>
      </c>
      <c r="L51" s="96">
        <f t="shared" si="13"/>
        <v>3</v>
      </c>
      <c r="M51" s="96">
        <f t="shared" si="14"/>
        <v>1</v>
      </c>
      <c r="N51" s="149">
        <f t="shared" si="15"/>
        <v>2</v>
      </c>
      <c r="O51" s="96"/>
      <c r="P51" s="144">
        <f t="shared" si="16"/>
        <v>1</v>
      </c>
    </row>
    <row r="52" spans="1:16" x14ac:dyDescent="0.25">
      <c r="A52" s="62" t="s">
        <v>10</v>
      </c>
      <c r="B52" s="62" t="s">
        <v>291</v>
      </c>
      <c r="C52" s="30">
        <f t="shared" si="0"/>
        <v>57</v>
      </c>
      <c r="D52" s="10">
        <f t="shared" si="5"/>
        <v>4</v>
      </c>
      <c r="E52" s="64">
        <f t="shared" si="6"/>
        <v>1</v>
      </c>
      <c r="F52" s="3">
        <f t="shared" si="7"/>
        <v>0</v>
      </c>
      <c r="G52" s="3">
        <f t="shared" si="8"/>
        <v>0</v>
      </c>
      <c r="H52" s="3">
        <f t="shared" si="9"/>
        <v>1</v>
      </c>
      <c r="I52" s="30">
        <f t="shared" si="10"/>
        <v>53</v>
      </c>
      <c r="J52" s="2">
        <f t="shared" si="11"/>
        <v>1</v>
      </c>
      <c r="K52" s="77">
        <f t="shared" si="12"/>
        <v>2</v>
      </c>
      <c r="L52" s="96">
        <f t="shared" si="13"/>
        <v>1</v>
      </c>
      <c r="M52" s="96">
        <f t="shared" si="14"/>
        <v>0</v>
      </c>
      <c r="N52" s="149">
        <f t="shared" si="15"/>
        <v>0</v>
      </c>
      <c r="O52" s="96"/>
      <c r="P52" s="144">
        <f t="shared" si="16"/>
        <v>1</v>
      </c>
    </row>
    <row r="53" spans="1:16" x14ac:dyDescent="0.25">
      <c r="A53" s="62" t="s">
        <v>11</v>
      </c>
      <c r="B53" s="62" t="s">
        <v>223</v>
      </c>
      <c r="C53" s="30">
        <f t="shared" si="0"/>
        <v>877</v>
      </c>
      <c r="D53" s="10">
        <f t="shared" si="5"/>
        <v>616</v>
      </c>
      <c r="E53" s="64">
        <f t="shared" si="6"/>
        <v>56</v>
      </c>
      <c r="F53" s="3">
        <f t="shared" si="7"/>
        <v>32</v>
      </c>
      <c r="G53" s="3">
        <f t="shared" si="8"/>
        <v>5</v>
      </c>
      <c r="H53" s="3">
        <f t="shared" si="9"/>
        <v>93</v>
      </c>
      <c r="I53" s="30">
        <f t="shared" si="10"/>
        <v>261</v>
      </c>
      <c r="J53" s="2">
        <f t="shared" si="11"/>
        <v>3</v>
      </c>
      <c r="K53" s="77">
        <f t="shared" si="12"/>
        <v>96</v>
      </c>
      <c r="L53" s="96">
        <f t="shared" si="13"/>
        <v>93</v>
      </c>
      <c r="M53" s="96">
        <f t="shared" si="14"/>
        <v>55</v>
      </c>
      <c r="N53" s="149">
        <f t="shared" si="15"/>
        <v>92</v>
      </c>
      <c r="O53" s="96"/>
      <c r="P53" s="144">
        <f t="shared" si="16"/>
        <v>1</v>
      </c>
    </row>
    <row r="54" spans="1:16" x14ac:dyDescent="0.25">
      <c r="A54" s="62" t="s">
        <v>11</v>
      </c>
      <c r="B54" s="62" t="s">
        <v>224</v>
      </c>
      <c r="C54" s="30">
        <f t="shared" si="0"/>
        <v>538</v>
      </c>
      <c r="D54" s="10">
        <f t="shared" si="5"/>
        <v>139</v>
      </c>
      <c r="E54" s="64">
        <f t="shared" si="6"/>
        <v>13</v>
      </c>
      <c r="F54" s="3">
        <f t="shared" si="7"/>
        <v>7</v>
      </c>
      <c r="G54" s="3">
        <f t="shared" si="8"/>
        <v>1</v>
      </c>
      <c r="H54" s="3">
        <f t="shared" si="9"/>
        <v>21</v>
      </c>
      <c r="I54" s="30">
        <f t="shared" si="10"/>
        <v>399</v>
      </c>
      <c r="J54" s="2">
        <f t="shared" si="11"/>
        <v>4</v>
      </c>
      <c r="K54" s="77">
        <f t="shared" si="12"/>
        <v>25</v>
      </c>
      <c r="L54" s="96">
        <f t="shared" si="13"/>
        <v>21</v>
      </c>
      <c r="M54" s="96">
        <f t="shared" si="14"/>
        <v>13</v>
      </c>
      <c r="N54" s="149">
        <f t="shared" si="15"/>
        <v>21</v>
      </c>
      <c r="O54" s="96"/>
      <c r="P54" s="144">
        <f t="shared" si="16"/>
        <v>0</v>
      </c>
    </row>
    <row r="55" spans="1:16" x14ac:dyDescent="0.25">
      <c r="A55" s="62" t="s">
        <v>11</v>
      </c>
      <c r="B55" s="62" t="s">
        <v>225</v>
      </c>
      <c r="C55" s="30">
        <f t="shared" si="0"/>
        <v>931</v>
      </c>
      <c r="D55" s="10">
        <f t="shared" si="5"/>
        <v>203</v>
      </c>
      <c r="E55" s="64">
        <f t="shared" si="6"/>
        <v>18</v>
      </c>
      <c r="F55" s="3">
        <f t="shared" si="7"/>
        <v>11</v>
      </c>
      <c r="G55" s="3">
        <f t="shared" si="8"/>
        <v>2</v>
      </c>
      <c r="H55" s="3">
        <f t="shared" si="9"/>
        <v>31</v>
      </c>
      <c r="I55" s="30">
        <f t="shared" si="10"/>
        <v>728</v>
      </c>
      <c r="J55" s="2">
        <f t="shared" si="11"/>
        <v>8</v>
      </c>
      <c r="K55" s="77">
        <f t="shared" si="12"/>
        <v>39</v>
      </c>
      <c r="L55" s="96">
        <f t="shared" si="13"/>
        <v>31</v>
      </c>
      <c r="M55" s="96">
        <f t="shared" si="14"/>
        <v>18</v>
      </c>
      <c r="N55" s="149">
        <f t="shared" si="15"/>
        <v>31</v>
      </c>
      <c r="O55" s="96"/>
      <c r="P55" s="144">
        <f t="shared" si="16"/>
        <v>0</v>
      </c>
    </row>
    <row r="56" spans="1:16" x14ac:dyDescent="0.25">
      <c r="A56" s="62" t="s">
        <v>11</v>
      </c>
      <c r="B56" s="62" t="s">
        <v>226</v>
      </c>
      <c r="C56" s="30">
        <f t="shared" si="0"/>
        <v>265</v>
      </c>
      <c r="D56" s="10">
        <f t="shared" si="5"/>
        <v>73</v>
      </c>
      <c r="E56" s="64">
        <f t="shared" si="6"/>
        <v>6</v>
      </c>
      <c r="F56" s="3">
        <f t="shared" si="7"/>
        <v>4</v>
      </c>
      <c r="G56" s="3">
        <f t="shared" si="8"/>
        <v>1</v>
      </c>
      <c r="H56" s="3">
        <f t="shared" si="9"/>
        <v>11</v>
      </c>
      <c r="I56" s="30">
        <f t="shared" si="10"/>
        <v>192</v>
      </c>
      <c r="J56" s="2">
        <f t="shared" si="11"/>
        <v>2</v>
      </c>
      <c r="K56" s="77">
        <f t="shared" si="12"/>
        <v>13</v>
      </c>
      <c r="L56" s="96">
        <f t="shared" si="13"/>
        <v>11</v>
      </c>
      <c r="M56" s="96">
        <f t="shared" si="14"/>
        <v>7</v>
      </c>
      <c r="N56" s="149">
        <f t="shared" si="15"/>
        <v>12</v>
      </c>
      <c r="O56" s="96"/>
      <c r="P56" s="144">
        <f t="shared" si="16"/>
        <v>-1</v>
      </c>
    </row>
    <row r="57" spans="1:16" x14ac:dyDescent="0.25">
      <c r="A57" s="62" t="s">
        <v>11</v>
      </c>
      <c r="B57" s="62" t="s">
        <v>227</v>
      </c>
      <c r="C57" s="30">
        <f t="shared" si="0"/>
        <v>1270</v>
      </c>
      <c r="D57" s="10">
        <f t="shared" si="5"/>
        <v>468</v>
      </c>
      <c r="E57" s="64">
        <f t="shared" si="6"/>
        <v>42</v>
      </c>
      <c r="F57" s="3">
        <f t="shared" si="7"/>
        <v>25</v>
      </c>
      <c r="G57" s="3">
        <f t="shared" si="8"/>
        <v>4</v>
      </c>
      <c r="H57" s="3">
        <f t="shared" si="9"/>
        <v>71</v>
      </c>
      <c r="I57" s="30">
        <f t="shared" si="10"/>
        <v>802</v>
      </c>
      <c r="J57" s="2">
        <f t="shared" si="11"/>
        <v>9</v>
      </c>
      <c r="K57" s="77">
        <f t="shared" si="12"/>
        <v>80</v>
      </c>
      <c r="L57" s="96">
        <f t="shared" si="13"/>
        <v>71</v>
      </c>
      <c r="M57" s="96">
        <f t="shared" si="14"/>
        <v>42</v>
      </c>
      <c r="N57" s="149">
        <f t="shared" si="15"/>
        <v>71</v>
      </c>
      <c r="O57" s="96"/>
      <c r="P57" s="144">
        <f t="shared" si="16"/>
        <v>0</v>
      </c>
    </row>
    <row r="58" spans="1:16" x14ac:dyDescent="0.25">
      <c r="A58" s="62" t="s">
        <v>11</v>
      </c>
      <c r="B58" s="62" t="s">
        <v>228</v>
      </c>
      <c r="C58" s="30">
        <f t="shared" si="0"/>
        <v>1900</v>
      </c>
      <c r="D58" s="10">
        <f t="shared" si="5"/>
        <v>1289</v>
      </c>
      <c r="E58" s="64">
        <f t="shared" si="6"/>
        <v>116</v>
      </c>
      <c r="F58" s="3">
        <f t="shared" si="7"/>
        <v>68</v>
      </c>
      <c r="G58" s="3">
        <f t="shared" si="8"/>
        <v>10</v>
      </c>
      <c r="H58" s="3">
        <f t="shared" si="9"/>
        <v>194</v>
      </c>
      <c r="I58" s="30">
        <f t="shared" si="10"/>
        <v>611</v>
      </c>
      <c r="J58" s="2">
        <f t="shared" si="11"/>
        <v>7</v>
      </c>
      <c r="K58" s="77">
        <f t="shared" si="12"/>
        <v>201</v>
      </c>
      <c r="L58" s="96">
        <f t="shared" si="13"/>
        <v>194</v>
      </c>
      <c r="M58" s="96">
        <f t="shared" si="14"/>
        <v>116</v>
      </c>
      <c r="N58" s="149">
        <f t="shared" si="15"/>
        <v>194</v>
      </c>
      <c r="O58" s="96"/>
      <c r="P58" s="144">
        <f t="shared" si="16"/>
        <v>0</v>
      </c>
    </row>
    <row r="59" spans="1:16" x14ac:dyDescent="0.25">
      <c r="A59" s="62" t="s">
        <v>11</v>
      </c>
      <c r="B59" s="62" t="s">
        <v>229</v>
      </c>
      <c r="C59" s="30">
        <f t="shared" si="0"/>
        <v>2288</v>
      </c>
      <c r="D59" s="10">
        <f t="shared" si="5"/>
        <v>1835</v>
      </c>
      <c r="E59" s="64">
        <f t="shared" si="6"/>
        <v>166</v>
      </c>
      <c r="F59" s="3">
        <f t="shared" si="7"/>
        <v>96</v>
      </c>
      <c r="G59" s="3">
        <f t="shared" si="8"/>
        <v>14</v>
      </c>
      <c r="H59" s="3">
        <f t="shared" si="9"/>
        <v>276</v>
      </c>
      <c r="I59" s="30">
        <f t="shared" si="10"/>
        <v>453</v>
      </c>
      <c r="J59" s="2">
        <f t="shared" si="11"/>
        <v>5</v>
      </c>
      <c r="K59" s="77">
        <f t="shared" si="12"/>
        <v>281</v>
      </c>
      <c r="L59" s="96">
        <f t="shared" si="13"/>
        <v>276</v>
      </c>
      <c r="M59" s="96">
        <f t="shared" si="14"/>
        <v>165</v>
      </c>
      <c r="N59" s="149">
        <f t="shared" si="15"/>
        <v>275</v>
      </c>
      <c r="O59" s="96"/>
      <c r="P59" s="144">
        <f t="shared" si="16"/>
        <v>1</v>
      </c>
    </row>
    <row r="60" spans="1:16" x14ac:dyDescent="0.25">
      <c r="A60" s="62" t="s">
        <v>11</v>
      </c>
      <c r="B60" s="62" t="s">
        <v>230</v>
      </c>
      <c r="C60" s="30">
        <f t="shared" si="0"/>
        <v>329</v>
      </c>
      <c r="D60" s="10">
        <f t="shared" si="5"/>
        <v>139</v>
      </c>
      <c r="E60" s="64">
        <f t="shared" si="6"/>
        <v>13</v>
      </c>
      <c r="F60" s="3">
        <f t="shared" si="7"/>
        <v>7</v>
      </c>
      <c r="G60" s="3">
        <f t="shared" si="8"/>
        <v>1</v>
      </c>
      <c r="H60" s="3">
        <f t="shared" si="9"/>
        <v>21</v>
      </c>
      <c r="I60" s="30">
        <f t="shared" si="10"/>
        <v>190</v>
      </c>
      <c r="J60" s="2">
        <f t="shared" si="11"/>
        <v>2</v>
      </c>
      <c r="K60" s="77">
        <f t="shared" si="12"/>
        <v>23</v>
      </c>
      <c r="L60" s="96">
        <f t="shared" si="13"/>
        <v>21</v>
      </c>
      <c r="M60" s="96">
        <f t="shared" si="14"/>
        <v>13</v>
      </c>
      <c r="N60" s="149">
        <f t="shared" si="15"/>
        <v>21</v>
      </c>
      <c r="O60" s="96"/>
      <c r="P60" s="144">
        <f t="shared" si="16"/>
        <v>0</v>
      </c>
    </row>
    <row r="61" spans="1:16" x14ac:dyDescent="0.25">
      <c r="A61" s="62" t="s">
        <v>12</v>
      </c>
      <c r="B61" s="62" t="s">
        <v>231</v>
      </c>
      <c r="C61" s="30">
        <f t="shared" si="0"/>
        <v>292</v>
      </c>
      <c r="D61" s="10">
        <f t="shared" si="5"/>
        <v>80</v>
      </c>
      <c r="E61" s="64">
        <f t="shared" si="6"/>
        <v>7</v>
      </c>
      <c r="F61" s="3">
        <f t="shared" si="7"/>
        <v>4</v>
      </c>
      <c r="G61" s="3">
        <f t="shared" si="8"/>
        <v>1</v>
      </c>
      <c r="H61" s="3">
        <f t="shared" si="9"/>
        <v>12</v>
      </c>
      <c r="I61" s="30">
        <f t="shared" si="10"/>
        <v>212</v>
      </c>
      <c r="J61" s="2">
        <f t="shared" si="11"/>
        <v>3</v>
      </c>
      <c r="K61" s="77">
        <f t="shared" si="12"/>
        <v>15</v>
      </c>
      <c r="L61" s="96">
        <f t="shared" si="13"/>
        <v>12</v>
      </c>
      <c r="M61" s="96">
        <f t="shared" si="14"/>
        <v>7</v>
      </c>
      <c r="N61" s="149">
        <f t="shared" si="15"/>
        <v>12</v>
      </c>
      <c r="O61" s="96"/>
      <c r="P61" s="144">
        <f t="shared" si="16"/>
        <v>0</v>
      </c>
    </row>
    <row r="62" spans="1:16" x14ac:dyDescent="0.25">
      <c r="A62" s="62" t="s">
        <v>12</v>
      </c>
      <c r="B62" s="62" t="s">
        <v>232</v>
      </c>
      <c r="C62" s="30">
        <f t="shared" si="0"/>
        <v>197</v>
      </c>
      <c r="D62" s="10">
        <f t="shared" si="5"/>
        <v>35</v>
      </c>
      <c r="E62" s="64">
        <f t="shared" si="6"/>
        <v>4</v>
      </c>
      <c r="F62" s="3">
        <f t="shared" si="7"/>
        <v>2</v>
      </c>
      <c r="G62" s="3">
        <f t="shared" si="8"/>
        <v>0</v>
      </c>
      <c r="H62" s="3">
        <f t="shared" si="9"/>
        <v>6</v>
      </c>
      <c r="I62" s="30">
        <f t="shared" si="10"/>
        <v>162</v>
      </c>
      <c r="J62" s="2">
        <f t="shared" si="11"/>
        <v>2</v>
      </c>
      <c r="K62" s="77">
        <f t="shared" si="12"/>
        <v>8</v>
      </c>
      <c r="L62" s="96">
        <f t="shared" si="13"/>
        <v>6</v>
      </c>
      <c r="M62" s="96">
        <f t="shared" si="14"/>
        <v>3</v>
      </c>
      <c r="N62" s="149">
        <f t="shared" si="15"/>
        <v>5</v>
      </c>
      <c r="O62" s="96"/>
      <c r="P62" s="144">
        <f t="shared" si="16"/>
        <v>1</v>
      </c>
    </row>
    <row r="63" spans="1:16" x14ac:dyDescent="0.25">
      <c r="A63" s="62" t="s">
        <v>12</v>
      </c>
      <c r="B63" s="62" t="s">
        <v>233</v>
      </c>
      <c r="C63" s="30">
        <f t="shared" si="0"/>
        <v>426</v>
      </c>
      <c r="D63" s="10">
        <f t="shared" si="5"/>
        <v>108</v>
      </c>
      <c r="E63" s="64">
        <f t="shared" si="6"/>
        <v>10</v>
      </c>
      <c r="F63" s="3">
        <f t="shared" si="7"/>
        <v>6</v>
      </c>
      <c r="G63" s="3">
        <f t="shared" si="8"/>
        <v>1</v>
      </c>
      <c r="H63" s="3">
        <f t="shared" si="9"/>
        <v>17</v>
      </c>
      <c r="I63" s="30">
        <f t="shared" si="10"/>
        <v>318</v>
      </c>
      <c r="J63" s="2">
        <f t="shared" si="11"/>
        <v>4</v>
      </c>
      <c r="K63" s="77">
        <f t="shared" si="12"/>
        <v>21</v>
      </c>
      <c r="L63" s="96">
        <f t="shared" si="13"/>
        <v>17</v>
      </c>
      <c r="M63" s="96">
        <f t="shared" si="14"/>
        <v>10</v>
      </c>
      <c r="N63" s="149">
        <f t="shared" si="15"/>
        <v>17</v>
      </c>
      <c r="O63" s="96"/>
      <c r="P63" s="144">
        <f t="shared" si="16"/>
        <v>0</v>
      </c>
    </row>
    <row r="64" spans="1:16" x14ac:dyDescent="0.25">
      <c r="A64" s="62" t="s">
        <v>12</v>
      </c>
      <c r="B64" s="62" t="s">
        <v>234</v>
      </c>
      <c r="C64" s="30">
        <f t="shared" si="0"/>
        <v>111</v>
      </c>
      <c r="D64" s="10">
        <f t="shared" si="5"/>
        <v>18</v>
      </c>
      <c r="E64" s="64">
        <f t="shared" si="6"/>
        <v>2</v>
      </c>
      <c r="F64" s="3">
        <f t="shared" si="7"/>
        <v>1</v>
      </c>
      <c r="G64" s="3">
        <f t="shared" si="8"/>
        <v>0</v>
      </c>
      <c r="H64" s="3">
        <f t="shared" si="9"/>
        <v>3</v>
      </c>
      <c r="I64" s="30">
        <f t="shared" si="10"/>
        <v>93</v>
      </c>
      <c r="J64" s="2">
        <f t="shared" si="11"/>
        <v>1</v>
      </c>
      <c r="K64" s="77">
        <f t="shared" si="12"/>
        <v>4</v>
      </c>
      <c r="L64" s="96">
        <f t="shared" si="13"/>
        <v>3</v>
      </c>
      <c r="M64" s="96">
        <f t="shared" si="14"/>
        <v>2</v>
      </c>
      <c r="N64" s="149">
        <f t="shared" si="15"/>
        <v>3</v>
      </c>
      <c r="O64" s="96"/>
      <c r="P64" s="144">
        <f t="shared" si="16"/>
        <v>0</v>
      </c>
    </row>
    <row r="65" spans="1:16" x14ac:dyDescent="0.25">
      <c r="A65" s="62" t="s">
        <v>12</v>
      </c>
      <c r="B65" s="62" t="s">
        <v>235</v>
      </c>
      <c r="C65" s="30">
        <f t="shared" si="0"/>
        <v>199</v>
      </c>
      <c r="D65" s="10">
        <f t="shared" si="5"/>
        <v>17</v>
      </c>
      <c r="E65" s="64">
        <f t="shared" si="6"/>
        <v>2</v>
      </c>
      <c r="F65" s="3">
        <f t="shared" si="7"/>
        <v>1</v>
      </c>
      <c r="G65" s="3">
        <f t="shared" si="8"/>
        <v>0</v>
      </c>
      <c r="H65" s="3">
        <f t="shared" si="9"/>
        <v>3</v>
      </c>
      <c r="I65" s="30">
        <f t="shared" si="10"/>
        <v>182</v>
      </c>
      <c r="J65" s="2">
        <f t="shared" si="11"/>
        <v>2</v>
      </c>
      <c r="K65" s="77">
        <f t="shared" si="12"/>
        <v>5</v>
      </c>
      <c r="L65" s="96">
        <f t="shared" si="13"/>
        <v>3</v>
      </c>
      <c r="M65" s="96">
        <f t="shared" si="14"/>
        <v>2</v>
      </c>
      <c r="N65" s="149">
        <f t="shared" si="15"/>
        <v>3</v>
      </c>
      <c r="O65" s="96"/>
      <c r="P65" s="144">
        <f t="shared" si="16"/>
        <v>0</v>
      </c>
    </row>
    <row r="66" spans="1:16" x14ac:dyDescent="0.25">
      <c r="A66" s="62" t="s">
        <v>13</v>
      </c>
      <c r="B66" s="62" t="s">
        <v>236</v>
      </c>
      <c r="C66" s="30">
        <f t="shared" si="0"/>
        <v>123</v>
      </c>
      <c r="D66" s="10">
        <f t="shared" si="5"/>
        <v>15</v>
      </c>
      <c r="E66" s="64">
        <f t="shared" si="6"/>
        <v>2</v>
      </c>
      <c r="F66" s="3">
        <f t="shared" si="7"/>
        <v>1</v>
      </c>
      <c r="G66" s="3">
        <f t="shared" si="8"/>
        <v>0</v>
      </c>
      <c r="H66" s="3">
        <f t="shared" si="9"/>
        <v>3</v>
      </c>
      <c r="I66" s="30">
        <f t="shared" si="10"/>
        <v>108</v>
      </c>
      <c r="J66" s="2">
        <f t="shared" si="11"/>
        <v>2</v>
      </c>
      <c r="K66" s="77">
        <f t="shared" si="12"/>
        <v>5</v>
      </c>
      <c r="L66" s="96">
        <f t="shared" si="13"/>
        <v>3</v>
      </c>
      <c r="M66" s="96">
        <f t="shared" si="14"/>
        <v>1</v>
      </c>
      <c r="N66" s="149">
        <f t="shared" si="15"/>
        <v>2</v>
      </c>
      <c r="O66" s="96"/>
      <c r="P66" s="144">
        <f t="shared" si="16"/>
        <v>1</v>
      </c>
    </row>
    <row r="67" spans="1:16" x14ac:dyDescent="0.25">
      <c r="A67" s="62" t="s">
        <v>13</v>
      </c>
      <c r="B67" s="62" t="s">
        <v>237</v>
      </c>
      <c r="C67" s="30">
        <f t="shared" si="0"/>
        <v>282</v>
      </c>
      <c r="D67" s="10">
        <f t="shared" si="5"/>
        <v>67</v>
      </c>
      <c r="E67" s="64">
        <f t="shared" si="6"/>
        <v>6</v>
      </c>
      <c r="F67" s="3">
        <f t="shared" si="7"/>
        <v>4</v>
      </c>
      <c r="G67" s="3">
        <f t="shared" si="8"/>
        <v>1</v>
      </c>
      <c r="H67" s="3">
        <f t="shared" si="9"/>
        <v>11</v>
      </c>
      <c r="I67" s="30">
        <f t="shared" si="10"/>
        <v>215</v>
      </c>
      <c r="J67" s="2">
        <f t="shared" si="11"/>
        <v>3</v>
      </c>
      <c r="K67" s="77">
        <f t="shared" si="12"/>
        <v>14</v>
      </c>
      <c r="L67" s="96">
        <f t="shared" si="13"/>
        <v>11</v>
      </c>
      <c r="M67" s="96">
        <f t="shared" si="14"/>
        <v>6</v>
      </c>
      <c r="N67" s="149">
        <f t="shared" si="15"/>
        <v>11</v>
      </c>
      <c r="O67" s="96"/>
      <c r="P67" s="144">
        <f t="shared" si="16"/>
        <v>0</v>
      </c>
    </row>
    <row r="68" spans="1:16" x14ac:dyDescent="0.25">
      <c r="A68" s="62" t="s">
        <v>13</v>
      </c>
      <c r="B68" s="62" t="s">
        <v>238</v>
      </c>
      <c r="C68" s="30">
        <f t="shared" si="0"/>
        <v>658</v>
      </c>
      <c r="D68" s="10">
        <f t="shared" si="5"/>
        <v>88</v>
      </c>
      <c r="E68" s="64">
        <f t="shared" si="6"/>
        <v>8</v>
      </c>
      <c r="F68" s="3">
        <f t="shared" si="7"/>
        <v>5</v>
      </c>
      <c r="G68" s="3">
        <f t="shared" si="8"/>
        <v>1</v>
      </c>
      <c r="H68" s="3">
        <f t="shared" si="9"/>
        <v>14</v>
      </c>
      <c r="I68" s="30">
        <f t="shared" si="10"/>
        <v>570</v>
      </c>
      <c r="J68" s="2">
        <f t="shared" si="11"/>
        <v>6</v>
      </c>
      <c r="K68" s="77">
        <f t="shared" si="12"/>
        <v>20</v>
      </c>
      <c r="L68" s="96">
        <f t="shared" si="13"/>
        <v>14</v>
      </c>
      <c r="M68" s="96">
        <f t="shared" si="14"/>
        <v>8</v>
      </c>
      <c r="N68" s="149">
        <f t="shared" si="15"/>
        <v>14</v>
      </c>
      <c r="O68" s="96"/>
      <c r="P68" s="144">
        <f t="shared" si="16"/>
        <v>0</v>
      </c>
    </row>
    <row r="69" spans="1:16" x14ac:dyDescent="0.25">
      <c r="A69" s="62" t="s">
        <v>13</v>
      </c>
      <c r="B69" s="62" t="s">
        <v>239</v>
      </c>
      <c r="C69" s="30">
        <f t="shared" si="0"/>
        <v>135</v>
      </c>
      <c r="D69" s="10">
        <f t="shared" si="5"/>
        <v>14</v>
      </c>
      <c r="E69" s="64">
        <f t="shared" si="6"/>
        <v>2</v>
      </c>
      <c r="F69" s="3">
        <f t="shared" si="7"/>
        <v>1</v>
      </c>
      <c r="G69" s="3">
        <f t="shared" si="8"/>
        <v>0</v>
      </c>
      <c r="H69" s="3">
        <f t="shared" si="9"/>
        <v>3</v>
      </c>
      <c r="I69" s="30">
        <f t="shared" si="10"/>
        <v>121</v>
      </c>
      <c r="J69" s="2">
        <f t="shared" si="11"/>
        <v>2</v>
      </c>
      <c r="K69" s="77">
        <f t="shared" si="12"/>
        <v>5</v>
      </c>
      <c r="L69" s="96">
        <f t="shared" si="13"/>
        <v>3</v>
      </c>
      <c r="M69" s="96">
        <f t="shared" si="14"/>
        <v>1</v>
      </c>
      <c r="N69" s="149">
        <f t="shared" si="15"/>
        <v>2</v>
      </c>
      <c r="O69" s="96"/>
      <c r="P69" s="144">
        <f t="shared" si="16"/>
        <v>1</v>
      </c>
    </row>
    <row r="70" spans="1:16" x14ac:dyDescent="0.25">
      <c r="A70" s="62" t="s">
        <v>14</v>
      </c>
      <c r="B70" s="62" t="s">
        <v>293</v>
      </c>
      <c r="C70" s="30">
        <f t="shared" ref="C70:C122" si="17">D70+I70</f>
        <v>10</v>
      </c>
      <c r="D70" s="10">
        <f t="shared" si="5"/>
        <v>2</v>
      </c>
      <c r="E70" s="64">
        <f t="shared" si="6"/>
        <v>1</v>
      </c>
      <c r="F70" s="3">
        <f t="shared" si="7"/>
        <v>0</v>
      </c>
      <c r="G70" s="3">
        <f t="shared" si="8"/>
        <v>0</v>
      </c>
      <c r="H70" s="3">
        <f t="shared" si="9"/>
        <v>1</v>
      </c>
      <c r="I70" s="30">
        <f t="shared" si="10"/>
        <v>8</v>
      </c>
      <c r="J70" s="2">
        <f t="shared" si="11"/>
        <v>1</v>
      </c>
      <c r="K70" s="77">
        <f t="shared" si="12"/>
        <v>2</v>
      </c>
      <c r="L70" s="96">
        <f t="shared" si="13"/>
        <v>1</v>
      </c>
      <c r="M70" s="96">
        <f t="shared" si="14"/>
        <v>0</v>
      </c>
      <c r="N70" s="149">
        <f t="shared" si="15"/>
        <v>0</v>
      </c>
      <c r="O70" s="96"/>
      <c r="P70" s="144">
        <f t="shared" si="16"/>
        <v>1</v>
      </c>
    </row>
    <row r="71" spans="1:16" x14ac:dyDescent="0.25">
      <c r="A71" s="62" t="s">
        <v>14</v>
      </c>
      <c r="B71" s="62" t="s">
        <v>294</v>
      </c>
      <c r="C71" s="30">
        <f t="shared" si="17"/>
        <v>0</v>
      </c>
      <c r="D71" s="10">
        <f t="shared" ref="D71:D122" si="18">SUMIFS(AE:AE,AD:AD,B71)</f>
        <v>0</v>
      </c>
      <c r="E71" s="64">
        <f t="shared" ref="E71:E122" si="19">IF(L71&gt;N71,ROUND((D71*0.6*$G$129),0)+P71,ROUND((D71*0.6*$G$129),0)+P71)</f>
        <v>0</v>
      </c>
      <c r="F71" s="3">
        <f t="shared" ref="F71:F122" si="20">ROUND((D71*0.35*$G$129),0)</f>
        <v>0</v>
      </c>
      <c r="G71" s="3">
        <f t="shared" ref="G71:G122" si="21">ROUND((D71*0.05*$G$129),0)</f>
        <v>0</v>
      </c>
      <c r="H71" s="3">
        <f t="shared" ref="H71:H122" si="22">SUM(E71:G71)</f>
        <v>0</v>
      </c>
      <c r="I71" s="30">
        <f t="shared" ref="I71:I122" si="23">SUMIFS(AB:AB,AA:AA,B71)</f>
        <v>0</v>
      </c>
      <c r="J71" s="2">
        <f t="shared" ref="J71:J122" si="24">ROUNDUP((I71*$H$129),0)</f>
        <v>0</v>
      </c>
      <c r="K71" s="77">
        <f t="shared" ref="K71:K122" si="25">J71+H71</f>
        <v>0</v>
      </c>
      <c r="L71" s="96">
        <f t="shared" ref="L71:L122" si="26">ROUNDUP((D71*$G$129),0)</f>
        <v>0</v>
      </c>
      <c r="M71" s="96">
        <f t="shared" ref="M71:M122" si="27">ROUND((D71*0.6*$G$129),0)</f>
        <v>0</v>
      </c>
      <c r="N71" s="149">
        <f t="shared" ref="N71:N122" si="28">M71+F71+G71</f>
        <v>0</v>
      </c>
      <c r="O71" s="96"/>
      <c r="P71" s="144">
        <f t="shared" ref="P71:P122" si="29">L71-N71</f>
        <v>0</v>
      </c>
    </row>
    <row r="72" spans="1:16" x14ac:dyDescent="0.25">
      <c r="A72" s="62" t="s">
        <v>14</v>
      </c>
      <c r="B72" s="62" t="s">
        <v>240</v>
      </c>
      <c r="C72" s="30">
        <f t="shared" si="17"/>
        <v>1172</v>
      </c>
      <c r="D72" s="10">
        <f t="shared" si="18"/>
        <v>534</v>
      </c>
      <c r="E72" s="64">
        <f t="shared" si="19"/>
        <v>49</v>
      </c>
      <c r="F72" s="3">
        <f t="shared" si="20"/>
        <v>28</v>
      </c>
      <c r="G72" s="3">
        <f t="shared" si="21"/>
        <v>4</v>
      </c>
      <c r="H72" s="3">
        <f t="shared" si="22"/>
        <v>81</v>
      </c>
      <c r="I72" s="30">
        <f t="shared" si="23"/>
        <v>638</v>
      </c>
      <c r="J72" s="2">
        <f t="shared" si="24"/>
        <v>7</v>
      </c>
      <c r="K72" s="77">
        <f t="shared" si="25"/>
        <v>88</v>
      </c>
      <c r="L72" s="96">
        <f t="shared" si="26"/>
        <v>81</v>
      </c>
      <c r="M72" s="96">
        <f t="shared" si="27"/>
        <v>48</v>
      </c>
      <c r="N72" s="149">
        <f t="shared" si="28"/>
        <v>80</v>
      </c>
      <c r="O72" s="96"/>
      <c r="P72" s="144">
        <f t="shared" si="29"/>
        <v>1</v>
      </c>
    </row>
    <row r="73" spans="1:16" x14ac:dyDescent="0.25">
      <c r="A73" s="62" t="s">
        <v>14</v>
      </c>
      <c r="B73" s="62" t="s">
        <v>241</v>
      </c>
      <c r="C73" s="30">
        <f t="shared" si="17"/>
        <v>1269</v>
      </c>
      <c r="D73" s="10">
        <f t="shared" si="18"/>
        <v>407</v>
      </c>
      <c r="E73" s="64">
        <f t="shared" si="19"/>
        <v>38</v>
      </c>
      <c r="F73" s="3">
        <f t="shared" si="20"/>
        <v>21</v>
      </c>
      <c r="G73" s="3">
        <f t="shared" si="21"/>
        <v>3</v>
      </c>
      <c r="H73" s="3">
        <f t="shared" si="22"/>
        <v>62</v>
      </c>
      <c r="I73" s="30">
        <f t="shared" si="23"/>
        <v>862</v>
      </c>
      <c r="J73" s="2">
        <f t="shared" si="24"/>
        <v>9</v>
      </c>
      <c r="K73" s="77">
        <f t="shared" si="25"/>
        <v>71</v>
      </c>
      <c r="L73" s="96">
        <f t="shared" si="26"/>
        <v>62</v>
      </c>
      <c r="M73" s="96">
        <f t="shared" si="27"/>
        <v>37</v>
      </c>
      <c r="N73" s="149">
        <f t="shared" si="28"/>
        <v>61</v>
      </c>
      <c r="O73" s="96"/>
      <c r="P73" s="144">
        <f t="shared" si="29"/>
        <v>1</v>
      </c>
    </row>
    <row r="74" spans="1:16" x14ac:dyDescent="0.25">
      <c r="A74" s="62" t="s">
        <v>14</v>
      </c>
      <c r="B74" s="62" t="s">
        <v>242</v>
      </c>
      <c r="C74" s="30">
        <f t="shared" si="17"/>
        <v>679</v>
      </c>
      <c r="D74" s="10">
        <f t="shared" si="18"/>
        <v>408</v>
      </c>
      <c r="E74" s="64">
        <f t="shared" si="19"/>
        <v>38</v>
      </c>
      <c r="F74" s="3">
        <f t="shared" si="20"/>
        <v>21</v>
      </c>
      <c r="G74" s="3">
        <f t="shared" si="21"/>
        <v>3</v>
      </c>
      <c r="H74" s="3">
        <f t="shared" si="22"/>
        <v>62</v>
      </c>
      <c r="I74" s="30">
        <f t="shared" si="23"/>
        <v>271</v>
      </c>
      <c r="J74" s="2">
        <f t="shared" si="24"/>
        <v>3</v>
      </c>
      <c r="K74" s="77">
        <f t="shared" si="25"/>
        <v>65</v>
      </c>
      <c r="L74" s="96">
        <f t="shared" si="26"/>
        <v>62</v>
      </c>
      <c r="M74" s="96">
        <f t="shared" si="27"/>
        <v>37</v>
      </c>
      <c r="N74" s="149">
        <f t="shared" si="28"/>
        <v>61</v>
      </c>
      <c r="O74" s="96"/>
      <c r="P74" s="144">
        <f t="shared" si="29"/>
        <v>1</v>
      </c>
    </row>
    <row r="75" spans="1:16" x14ac:dyDescent="0.25">
      <c r="A75" s="62" t="s">
        <v>14</v>
      </c>
      <c r="B75" s="62" t="s">
        <v>243</v>
      </c>
      <c r="C75" s="30">
        <f t="shared" si="17"/>
        <v>175</v>
      </c>
      <c r="D75" s="10">
        <f t="shared" si="18"/>
        <v>47</v>
      </c>
      <c r="E75" s="64">
        <f t="shared" si="19"/>
        <v>6</v>
      </c>
      <c r="F75" s="3">
        <f t="shared" si="20"/>
        <v>2</v>
      </c>
      <c r="G75" s="3">
        <f t="shared" si="21"/>
        <v>0</v>
      </c>
      <c r="H75" s="3">
        <f t="shared" si="22"/>
        <v>8</v>
      </c>
      <c r="I75" s="30">
        <f t="shared" si="23"/>
        <v>128</v>
      </c>
      <c r="J75" s="2">
        <f t="shared" si="24"/>
        <v>2</v>
      </c>
      <c r="K75" s="77">
        <f t="shared" si="25"/>
        <v>10</v>
      </c>
      <c r="L75" s="96">
        <f t="shared" si="26"/>
        <v>8</v>
      </c>
      <c r="M75" s="96">
        <f t="shared" si="27"/>
        <v>4</v>
      </c>
      <c r="N75" s="149">
        <f t="shared" si="28"/>
        <v>6</v>
      </c>
      <c r="O75" s="96"/>
      <c r="P75" s="144">
        <f t="shared" si="29"/>
        <v>2</v>
      </c>
    </row>
    <row r="76" spans="1:16" x14ac:dyDescent="0.25">
      <c r="A76" s="62" t="s">
        <v>14</v>
      </c>
      <c r="B76" s="62" t="s">
        <v>244</v>
      </c>
      <c r="C76" s="30">
        <f t="shared" si="17"/>
        <v>360</v>
      </c>
      <c r="D76" s="10">
        <f t="shared" si="18"/>
        <v>93</v>
      </c>
      <c r="E76" s="64">
        <f t="shared" si="19"/>
        <v>8</v>
      </c>
      <c r="F76" s="3">
        <f t="shared" si="20"/>
        <v>5</v>
      </c>
      <c r="G76" s="3">
        <f t="shared" si="21"/>
        <v>1</v>
      </c>
      <c r="H76" s="3">
        <f t="shared" si="22"/>
        <v>14</v>
      </c>
      <c r="I76" s="30">
        <f t="shared" si="23"/>
        <v>267</v>
      </c>
      <c r="J76" s="2">
        <f t="shared" si="24"/>
        <v>3</v>
      </c>
      <c r="K76" s="77">
        <f t="shared" si="25"/>
        <v>17</v>
      </c>
      <c r="L76" s="96">
        <f t="shared" si="26"/>
        <v>14</v>
      </c>
      <c r="M76" s="96">
        <f t="shared" si="27"/>
        <v>8</v>
      </c>
      <c r="N76" s="149">
        <f t="shared" si="28"/>
        <v>14</v>
      </c>
      <c r="O76" s="96"/>
      <c r="P76" s="144">
        <f t="shared" si="29"/>
        <v>0</v>
      </c>
    </row>
    <row r="77" spans="1:16" x14ac:dyDescent="0.25">
      <c r="A77" s="62" t="s">
        <v>14</v>
      </c>
      <c r="B77" s="62" t="s">
        <v>245</v>
      </c>
      <c r="C77" s="30">
        <f t="shared" si="17"/>
        <v>188</v>
      </c>
      <c r="D77" s="10">
        <f t="shared" si="18"/>
        <v>92</v>
      </c>
      <c r="E77" s="64">
        <f t="shared" si="19"/>
        <v>8</v>
      </c>
      <c r="F77" s="3">
        <f t="shared" si="20"/>
        <v>5</v>
      </c>
      <c r="G77" s="3">
        <f t="shared" si="21"/>
        <v>1</v>
      </c>
      <c r="H77" s="3">
        <f t="shared" si="22"/>
        <v>14</v>
      </c>
      <c r="I77" s="30">
        <f t="shared" si="23"/>
        <v>96</v>
      </c>
      <c r="J77" s="2">
        <f t="shared" si="24"/>
        <v>1</v>
      </c>
      <c r="K77" s="77">
        <f t="shared" si="25"/>
        <v>15</v>
      </c>
      <c r="L77" s="96">
        <f t="shared" si="26"/>
        <v>14</v>
      </c>
      <c r="M77" s="96">
        <f t="shared" si="27"/>
        <v>8</v>
      </c>
      <c r="N77" s="149">
        <f t="shared" si="28"/>
        <v>14</v>
      </c>
      <c r="O77" s="96"/>
      <c r="P77" s="144">
        <f t="shared" si="29"/>
        <v>0</v>
      </c>
    </row>
    <row r="78" spans="1:16" x14ac:dyDescent="0.25">
      <c r="A78" s="62" t="s">
        <v>14</v>
      </c>
      <c r="B78" s="62" t="s">
        <v>246</v>
      </c>
      <c r="C78" s="30">
        <f t="shared" si="17"/>
        <v>239</v>
      </c>
      <c r="D78" s="10">
        <f t="shared" si="18"/>
        <v>25</v>
      </c>
      <c r="E78" s="64">
        <f t="shared" si="19"/>
        <v>3</v>
      </c>
      <c r="F78" s="3">
        <f t="shared" si="20"/>
        <v>1</v>
      </c>
      <c r="G78" s="3">
        <f t="shared" si="21"/>
        <v>0</v>
      </c>
      <c r="H78" s="3">
        <f t="shared" si="22"/>
        <v>4</v>
      </c>
      <c r="I78" s="30">
        <f t="shared" si="23"/>
        <v>214</v>
      </c>
      <c r="J78" s="2">
        <f t="shared" si="24"/>
        <v>3</v>
      </c>
      <c r="K78" s="77">
        <f t="shared" si="25"/>
        <v>7</v>
      </c>
      <c r="L78" s="96">
        <f t="shared" si="26"/>
        <v>4</v>
      </c>
      <c r="M78" s="96">
        <f t="shared" si="27"/>
        <v>2</v>
      </c>
      <c r="N78" s="149">
        <f t="shared" si="28"/>
        <v>3</v>
      </c>
      <c r="O78" s="96"/>
      <c r="P78" s="144">
        <f t="shared" si="29"/>
        <v>1</v>
      </c>
    </row>
    <row r="79" spans="1:16" x14ac:dyDescent="0.25">
      <c r="A79" s="62" t="s">
        <v>14</v>
      </c>
      <c r="B79" s="62" t="s">
        <v>247</v>
      </c>
      <c r="C79" s="30">
        <f t="shared" si="17"/>
        <v>3195</v>
      </c>
      <c r="D79" s="10">
        <f t="shared" si="18"/>
        <v>1831</v>
      </c>
      <c r="E79" s="64">
        <f t="shared" si="19"/>
        <v>165</v>
      </c>
      <c r="F79" s="3">
        <f t="shared" si="20"/>
        <v>96</v>
      </c>
      <c r="G79" s="3">
        <f t="shared" si="21"/>
        <v>14</v>
      </c>
      <c r="H79" s="3">
        <f t="shared" si="22"/>
        <v>275</v>
      </c>
      <c r="I79" s="30">
        <f t="shared" si="23"/>
        <v>1364</v>
      </c>
      <c r="J79" s="2">
        <f t="shared" si="24"/>
        <v>14</v>
      </c>
      <c r="K79" s="77">
        <f t="shared" si="25"/>
        <v>289</v>
      </c>
      <c r="L79" s="96">
        <f t="shared" si="26"/>
        <v>275</v>
      </c>
      <c r="M79" s="96">
        <f t="shared" si="27"/>
        <v>165</v>
      </c>
      <c r="N79" s="149">
        <f t="shared" si="28"/>
        <v>275</v>
      </c>
      <c r="O79" s="96"/>
      <c r="P79" s="144">
        <f t="shared" si="29"/>
        <v>0</v>
      </c>
    </row>
    <row r="80" spans="1:16" x14ac:dyDescent="0.25">
      <c r="A80" s="62" t="s">
        <v>14</v>
      </c>
      <c r="B80" s="62" t="s">
        <v>248</v>
      </c>
      <c r="C80" s="30">
        <f t="shared" si="17"/>
        <v>453</v>
      </c>
      <c r="D80" s="10">
        <f t="shared" si="18"/>
        <v>226</v>
      </c>
      <c r="E80" s="64">
        <f t="shared" si="19"/>
        <v>20</v>
      </c>
      <c r="F80" s="3">
        <f t="shared" si="20"/>
        <v>12</v>
      </c>
      <c r="G80" s="3">
        <f t="shared" si="21"/>
        <v>2</v>
      </c>
      <c r="H80" s="3">
        <f t="shared" si="22"/>
        <v>34</v>
      </c>
      <c r="I80" s="30">
        <f t="shared" si="23"/>
        <v>227</v>
      </c>
      <c r="J80" s="2">
        <f t="shared" si="24"/>
        <v>3</v>
      </c>
      <c r="K80" s="77">
        <f t="shared" si="25"/>
        <v>37</v>
      </c>
      <c r="L80" s="96">
        <f t="shared" si="26"/>
        <v>34</v>
      </c>
      <c r="M80" s="96">
        <f t="shared" si="27"/>
        <v>20</v>
      </c>
      <c r="N80" s="149">
        <f t="shared" si="28"/>
        <v>34</v>
      </c>
      <c r="O80" s="96"/>
      <c r="P80" s="144">
        <f t="shared" si="29"/>
        <v>0</v>
      </c>
    </row>
    <row r="81" spans="1:16" x14ac:dyDescent="0.25">
      <c r="A81" s="62" t="s">
        <v>14</v>
      </c>
      <c r="B81" s="62" t="s">
        <v>249</v>
      </c>
      <c r="C81" s="30">
        <f t="shared" si="17"/>
        <v>490</v>
      </c>
      <c r="D81" s="10">
        <f t="shared" si="18"/>
        <v>183</v>
      </c>
      <c r="E81" s="64">
        <f t="shared" si="19"/>
        <v>17</v>
      </c>
      <c r="F81" s="3">
        <f t="shared" si="20"/>
        <v>10</v>
      </c>
      <c r="G81" s="3">
        <f t="shared" si="21"/>
        <v>1</v>
      </c>
      <c r="H81" s="3">
        <f t="shared" si="22"/>
        <v>28</v>
      </c>
      <c r="I81" s="30">
        <f t="shared" si="23"/>
        <v>307</v>
      </c>
      <c r="J81" s="2">
        <f t="shared" si="24"/>
        <v>4</v>
      </c>
      <c r="K81" s="77">
        <f t="shared" si="25"/>
        <v>32</v>
      </c>
      <c r="L81" s="96">
        <f t="shared" si="26"/>
        <v>28</v>
      </c>
      <c r="M81" s="96">
        <f t="shared" si="27"/>
        <v>16</v>
      </c>
      <c r="N81" s="149">
        <f t="shared" si="28"/>
        <v>27</v>
      </c>
      <c r="O81" s="96"/>
      <c r="P81" s="144">
        <f t="shared" si="29"/>
        <v>1</v>
      </c>
    </row>
    <row r="82" spans="1:16" x14ac:dyDescent="0.25">
      <c r="A82" s="62" t="s">
        <v>14</v>
      </c>
      <c r="B82" s="62" t="s">
        <v>250</v>
      </c>
      <c r="C82" s="30">
        <f t="shared" si="17"/>
        <v>466</v>
      </c>
      <c r="D82" s="10">
        <f t="shared" si="18"/>
        <v>159</v>
      </c>
      <c r="E82" s="64">
        <f t="shared" si="19"/>
        <v>15</v>
      </c>
      <c r="F82" s="3">
        <f t="shared" si="20"/>
        <v>8</v>
      </c>
      <c r="G82" s="3">
        <f t="shared" si="21"/>
        <v>1</v>
      </c>
      <c r="H82" s="3">
        <f t="shared" si="22"/>
        <v>24</v>
      </c>
      <c r="I82" s="30">
        <f t="shared" si="23"/>
        <v>307</v>
      </c>
      <c r="J82" s="2">
        <f t="shared" si="24"/>
        <v>4</v>
      </c>
      <c r="K82" s="77">
        <f t="shared" si="25"/>
        <v>28</v>
      </c>
      <c r="L82" s="96">
        <f t="shared" si="26"/>
        <v>24</v>
      </c>
      <c r="M82" s="96">
        <f t="shared" si="27"/>
        <v>14</v>
      </c>
      <c r="N82" s="149">
        <f t="shared" si="28"/>
        <v>23</v>
      </c>
      <c r="O82" s="96"/>
      <c r="P82" s="144">
        <f t="shared" si="29"/>
        <v>1</v>
      </c>
    </row>
    <row r="83" spans="1:16" x14ac:dyDescent="0.25">
      <c r="A83" s="62" t="s">
        <v>15</v>
      </c>
      <c r="B83" s="62" t="s">
        <v>251</v>
      </c>
      <c r="C83" s="30">
        <f t="shared" si="17"/>
        <v>125</v>
      </c>
      <c r="D83" s="10">
        <f t="shared" si="18"/>
        <v>23</v>
      </c>
      <c r="E83" s="64">
        <f t="shared" si="19"/>
        <v>3</v>
      </c>
      <c r="F83" s="3">
        <f t="shared" si="20"/>
        <v>1</v>
      </c>
      <c r="G83" s="3">
        <f t="shared" si="21"/>
        <v>0</v>
      </c>
      <c r="H83" s="3">
        <f t="shared" si="22"/>
        <v>4</v>
      </c>
      <c r="I83" s="30">
        <f t="shared" si="23"/>
        <v>102</v>
      </c>
      <c r="J83" s="2">
        <f t="shared" si="24"/>
        <v>2</v>
      </c>
      <c r="K83" s="77">
        <f t="shared" si="25"/>
        <v>6</v>
      </c>
      <c r="L83" s="96">
        <f t="shared" si="26"/>
        <v>4</v>
      </c>
      <c r="M83" s="96">
        <f t="shared" si="27"/>
        <v>2</v>
      </c>
      <c r="N83" s="149">
        <f t="shared" si="28"/>
        <v>3</v>
      </c>
      <c r="O83" s="96"/>
      <c r="P83" s="144">
        <f t="shared" si="29"/>
        <v>1</v>
      </c>
    </row>
    <row r="84" spans="1:16" x14ac:dyDescent="0.25">
      <c r="A84" s="62" t="s">
        <v>15</v>
      </c>
      <c r="B84" s="62" t="s">
        <v>252</v>
      </c>
      <c r="C84" s="30">
        <f t="shared" si="17"/>
        <v>615</v>
      </c>
      <c r="D84" s="10">
        <f t="shared" si="18"/>
        <v>317</v>
      </c>
      <c r="E84" s="64">
        <f t="shared" si="19"/>
        <v>29</v>
      </c>
      <c r="F84" s="3">
        <f t="shared" si="20"/>
        <v>17</v>
      </c>
      <c r="G84" s="3">
        <f t="shared" si="21"/>
        <v>2</v>
      </c>
      <c r="H84" s="3">
        <f t="shared" si="22"/>
        <v>48</v>
      </c>
      <c r="I84" s="30">
        <f t="shared" si="23"/>
        <v>298</v>
      </c>
      <c r="J84" s="2">
        <f t="shared" si="24"/>
        <v>3</v>
      </c>
      <c r="K84" s="77">
        <f t="shared" si="25"/>
        <v>51</v>
      </c>
      <c r="L84" s="96">
        <f t="shared" si="26"/>
        <v>48</v>
      </c>
      <c r="M84" s="96">
        <f t="shared" si="27"/>
        <v>29</v>
      </c>
      <c r="N84" s="149">
        <f t="shared" si="28"/>
        <v>48</v>
      </c>
      <c r="O84" s="96"/>
      <c r="P84" s="144">
        <f t="shared" si="29"/>
        <v>0</v>
      </c>
    </row>
    <row r="85" spans="1:16" x14ac:dyDescent="0.25">
      <c r="A85" s="62" t="s">
        <v>15</v>
      </c>
      <c r="B85" s="62" t="s">
        <v>253</v>
      </c>
      <c r="C85" s="30">
        <f t="shared" si="17"/>
        <v>41</v>
      </c>
      <c r="D85" s="10">
        <f t="shared" si="18"/>
        <v>11</v>
      </c>
      <c r="E85" s="64">
        <f t="shared" si="19"/>
        <v>1</v>
      </c>
      <c r="F85" s="3">
        <f t="shared" si="20"/>
        <v>1</v>
      </c>
      <c r="G85" s="3">
        <f t="shared" si="21"/>
        <v>0</v>
      </c>
      <c r="H85" s="3">
        <f t="shared" si="22"/>
        <v>2</v>
      </c>
      <c r="I85" s="30">
        <f t="shared" si="23"/>
        <v>30</v>
      </c>
      <c r="J85" s="2">
        <f t="shared" si="24"/>
        <v>1</v>
      </c>
      <c r="K85" s="77">
        <f t="shared" si="25"/>
        <v>3</v>
      </c>
      <c r="L85" s="96">
        <f t="shared" si="26"/>
        <v>2</v>
      </c>
      <c r="M85" s="96">
        <f t="shared" si="27"/>
        <v>1</v>
      </c>
      <c r="N85" s="149">
        <f t="shared" si="28"/>
        <v>2</v>
      </c>
      <c r="O85" s="96"/>
      <c r="P85" s="144">
        <f t="shared" si="29"/>
        <v>0</v>
      </c>
    </row>
    <row r="86" spans="1:16" x14ac:dyDescent="0.25">
      <c r="A86" s="62" t="s">
        <v>15</v>
      </c>
      <c r="B86" s="62" t="s">
        <v>254</v>
      </c>
      <c r="C86" s="30">
        <f t="shared" si="17"/>
        <v>985</v>
      </c>
      <c r="D86" s="10">
        <f t="shared" si="18"/>
        <v>474</v>
      </c>
      <c r="E86" s="64">
        <f t="shared" si="19"/>
        <v>43</v>
      </c>
      <c r="F86" s="3">
        <f t="shared" si="20"/>
        <v>25</v>
      </c>
      <c r="G86" s="3">
        <f t="shared" si="21"/>
        <v>4</v>
      </c>
      <c r="H86" s="3">
        <f t="shared" si="22"/>
        <v>72</v>
      </c>
      <c r="I86" s="30">
        <f t="shared" si="23"/>
        <v>511</v>
      </c>
      <c r="J86" s="2">
        <f t="shared" si="24"/>
        <v>6</v>
      </c>
      <c r="K86" s="77">
        <f t="shared" si="25"/>
        <v>78</v>
      </c>
      <c r="L86" s="96">
        <f t="shared" si="26"/>
        <v>72</v>
      </c>
      <c r="M86" s="96">
        <f t="shared" si="27"/>
        <v>43</v>
      </c>
      <c r="N86" s="149">
        <f t="shared" si="28"/>
        <v>72</v>
      </c>
      <c r="O86" s="96"/>
      <c r="P86" s="144">
        <f t="shared" si="29"/>
        <v>0</v>
      </c>
    </row>
    <row r="87" spans="1:16" x14ac:dyDescent="0.25">
      <c r="A87" s="62" t="s">
        <v>15</v>
      </c>
      <c r="B87" s="62" t="s">
        <v>255</v>
      </c>
      <c r="C87" s="30">
        <f t="shared" si="17"/>
        <v>861</v>
      </c>
      <c r="D87" s="10">
        <f t="shared" si="18"/>
        <v>221</v>
      </c>
      <c r="E87" s="64">
        <f t="shared" si="19"/>
        <v>20</v>
      </c>
      <c r="F87" s="3">
        <f t="shared" si="20"/>
        <v>12</v>
      </c>
      <c r="G87" s="3">
        <f t="shared" si="21"/>
        <v>2</v>
      </c>
      <c r="H87" s="3">
        <f t="shared" si="22"/>
        <v>34</v>
      </c>
      <c r="I87" s="30">
        <f t="shared" si="23"/>
        <v>640</v>
      </c>
      <c r="J87" s="2">
        <f t="shared" si="24"/>
        <v>7</v>
      </c>
      <c r="K87" s="77">
        <f t="shared" si="25"/>
        <v>41</v>
      </c>
      <c r="L87" s="96">
        <f t="shared" si="26"/>
        <v>34</v>
      </c>
      <c r="M87" s="96">
        <f t="shared" si="27"/>
        <v>20</v>
      </c>
      <c r="N87" s="149">
        <f t="shared" si="28"/>
        <v>34</v>
      </c>
      <c r="O87" s="96"/>
      <c r="P87" s="144">
        <f t="shared" si="29"/>
        <v>0</v>
      </c>
    </row>
    <row r="88" spans="1:16" x14ac:dyDescent="0.25">
      <c r="A88" s="62" t="s">
        <v>15</v>
      </c>
      <c r="B88" s="62" t="s">
        <v>256</v>
      </c>
      <c r="C88" s="30">
        <f t="shared" si="17"/>
        <v>269</v>
      </c>
      <c r="D88" s="10">
        <f t="shared" si="18"/>
        <v>33</v>
      </c>
      <c r="E88" s="64">
        <f t="shared" si="19"/>
        <v>3</v>
      </c>
      <c r="F88" s="3">
        <f t="shared" si="20"/>
        <v>2</v>
      </c>
      <c r="G88" s="3">
        <f t="shared" si="21"/>
        <v>0</v>
      </c>
      <c r="H88" s="3">
        <f t="shared" si="22"/>
        <v>5</v>
      </c>
      <c r="I88" s="30">
        <f t="shared" si="23"/>
        <v>236</v>
      </c>
      <c r="J88" s="2">
        <f t="shared" si="24"/>
        <v>3</v>
      </c>
      <c r="K88" s="77">
        <f t="shared" si="25"/>
        <v>8</v>
      </c>
      <c r="L88" s="96">
        <f t="shared" si="26"/>
        <v>5</v>
      </c>
      <c r="M88" s="96">
        <f t="shared" si="27"/>
        <v>3</v>
      </c>
      <c r="N88" s="149">
        <f t="shared" si="28"/>
        <v>5</v>
      </c>
      <c r="O88" s="96"/>
      <c r="P88" s="144">
        <f t="shared" si="29"/>
        <v>0</v>
      </c>
    </row>
    <row r="89" spans="1:16" x14ac:dyDescent="0.25">
      <c r="A89" s="62" t="s">
        <v>16</v>
      </c>
      <c r="B89" s="62" t="s">
        <v>257</v>
      </c>
      <c r="C89" s="30">
        <f t="shared" si="17"/>
        <v>1671</v>
      </c>
      <c r="D89" s="10">
        <f t="shared" si="18"/>
        <v>279</v>
      </c>
      <c r="E89" s="64">
        <f t="shared" si="19"/>
        <v>25</v>
      </c>
      <c r="F89" s="3">
        <f t="shared" si="20"/>
        <v>15</v>
      </c>
      <c r="G89" s="3">
        <f t="shared" si="21"/>
        <v>2</v>
      </c>
      <c r="H89" s="3">
        <f t="shared" si="22"/>
        <v>42</v>
      </c>
      <c r="I89" s="30">
        <f t="shared" si="23"/>
        <v>1392</v>
      </c>
      <c r="J89" s="2">
        <f t="shared" si="24"/>
        <v>14</v>
      </c>
      <c r="K89" s="77">
        <f t="shared" si="25"/>
        <v>56</v>
      </c>
      <c r="L89" s="96">
        <f t="shared" si="26"/>
        <v>42</v>
      </c>
      <c r="M89" s="96">
        <f t="shared" si="27"/>
        <v>25</v>
      </c>
      <c r="N89" s="149">
        <f t="shared" si="28"/>
        <v>42</v>
      </c>
      <c r="O89" s="96"/>
      <c r="P89" s="144">
        <f t="shared" si="29"/>
        <v>0</v>
      </c>
    </row>
    <row r="90" spans="1:16" x14ac:dyDescent="0.25">
      <c r="A90" s="62" t="s">
        <v>16</v>
      </c>
      <c r="B90" s="62" t="s">
        <v>258</v>
      </c>
      <c r="C90" s="30">
        <f t="shared" si="17"/>
        <v>1420</v>
      </c>
      <c r="D90" s="10">
        <f t="shared" si="18"/>
        <v>153</v>
      </c>
      <c r="E90" s="64">
        <f t="shared" si="19"/>
        <v>14</v>
      </c>
      <c r="F90" s="3">
        <f t="shared" si="20"/>
        <v>8</v>
      </c>
      <c r="G90" s="3">
        <f t="shared" si="21"/>
        <v>1</v>
      </c>
      <c r="H90" s="3">
        <f t="shared" si="22"/>
        <v>23</v>
      </c>
      <c r="I90" s="30">
        <f t="shared" si="23"/>
        <v>1267</v>
      </c>
      <c r="J90" s="2">
        <f t="shared" si="24"/>
        <v>13</v>
      </c>
      <c r="K90" s="77">
        <f t="shared" si="25"/>
        <v>36</v>
      </c>
      <c r="L90" s="96">
        <f t="shared" si="26"/>
        <v>23</v>
      </c>
      <c r="M90" s="96">
        <f t="shared" si="27"/>
        <v>14</v>
      </c>
      <c r="N90" s="149">
        <f t="shared" si="28"/>
        <v>23</v>
      </c>
      <c r="O90" s="96"/>
      <c r="P90" s="144">
        <f t="shared" si="29"/>
        <v>0</v>
      </c>
    </row>
    <row r="91" spans="1:16" x14ac:dyDescent="0.25">
      <c r="A91" s="62" t="s">
        <v>16</v>
      </c>
      <c r="B91" s="62" t="s">
        <v>259</v>
      </c>
      <c r="C91" s="30">
        <f t="shared" si="17"/>
        <v>1745</v>
      </c>
      <c r="D91" s="10">
        <f t="shared" si="18"/>
        <v>416</v>
      </c>
      <c r="E91" s="64">
        <f t="shared" si="19"/>
        <v>38</v>
      </c>
      <c r="F91" s="3">
        <f t="shared" si="20"/>
        <v>22</v>
      </c>
      <c r="G91" s="3">
        <f t="shared" si="21"/>
        <v>3</v>
      </c>
      <c r="H91" s="3">
        <f t="shared" si="22"/>
        <v>63</v>
      </c>
      <c r="I91" s="30">
        <f t="shared" si="23"/>
        <v>1329</v>
      </c>
      <c r="J91" s="2">
        <f t="shared" si="24"/>
        <v>14</v>
      </c>
      <c r="K91" s="77">
        <f t="shared" si="25"/>
        <v>77</v>
      </c>
      <c r="L91" s="96">
        <f t="shared" si="26"/>
        <v>63</v>
      </c>
      <c r="M91" s="96">
        <f t="shared" si="27"/>
        <v>37</v>
      </c>
      <c r="N91" s="149">
        <f t="shared" si="28"/>
        <v>62</v>
      </c>
      <c r="O91" s="96"/>
      <c r="P91" s="144">
        <f t="shared" si="29"/>
        <v>1</v>
      </c>
    </row>
    <row r="92" spans="1:16" x14ac:dyDescent="0.25">
      <c r="A92" s="62" t="s">
        <v>16</v>
      </c>
      <c r="B92" s="62" t="s">
        <v>260</v>
      </c>
      <c r="C92" s="30">
        <f t="shared" si="17"/>
        <v>456</v>
      </c>
      <c r="D92" s="10">
        <f t="shared" si="18"/>
        <v>189</v>
      </c>
      <c r="E92" s="64">
        <f t="shared" si="19"/>
        <v>18</v>
      </c>
      <c r="F92" s="3">
        <f t="shared" si="20"/>
        <v>10</v>
      </c>
      <c r="G92" s="3">
        <f t="shared" si="21"/>
        <v>1</v>
      </c>
      <c r="H92" s="3">
        <f t="shared" si="22"/>
        <v>29</v>
      </c>
      <c r="I92" s="30">
        <f t="shared" si="23"/>
        <v>267</v>
      </c>
      <c r="J92" s="2">
        <f t="shared" si="24"/>
        <v>3</v>
      </c>
      <c r="K92" s="77">
        <f t="shared" si="25"/>
        <v>32</v>
      </c>
      <c r="L92" s="96">
        <f t="shared" si="26"/>
        <v>29</v>
      </c>
      <c r="M92" s="96">
        <f t="shared" si="27"/>
        <v>17</v>
      </c>
      <c r="N92" s="149">
        <f t="shared" si="28"/>
        <v>28</v>
      </c>
      <c r="O92" s="96"/>
      <c r="P92" s="144">
        <f t="shared" si="29"/>
        <v>1</v>
      </c>
    </row>
    <row r="93" spans="1:16" x14ac:dyDescent="0.25">
      <c r="A93" s="62" t="s">
        <v>16</v>
      </c>
      <c r="B93" s="62" t="s">
        <v>261</v>
      </c>
      <c r="C93" s="30">
        <f t="shared" si="17"/>
        <v>1053</v>
      </c>
      <c r="D93" s="10">
        <f t="shared" si="18"/>
        <v>245</v>
      </c>
      <c r="E93" s="64">
        <f t="shared" si="19"/>
        <v>22</v>
      </c>
      <c r="F93" s="3">
        <f t="shared" si="20"/>
        <v>13</v>
      </c>
      <c r="G93" s="3">
        <f t="shared" si="21"/>
        <v>2</v>
      </c>
      <c r="H93" s="3">
        <f t="shared" si="22"/>
        <v>37</v>
      </c>
      <c r="I93" s="30">
        <f t="shared" si="23"/>
        <v>808</v>
      </c>
      <c r="J93" s="2">
        <f t="shared" si="24"/>
        <v>9</v>
      </c>
      <c r="K93" s="77">
        <f t="shared" si="25"/>
        <v>46</v>
      </c>
      <c r="L93" s="96">
        <f t="shared" si="26"/>
        <v>37</v>
      </c>
      <c r="M93" s="96">
        <f t="shared" si="27"/>
        <v>22</v>
      </c>
      <c r="N93" s="149">
        <f t="shared" si="28"/>
        <v>37</v>
      </c>
      <c r="O93" s="96"/>
      <c r="P93" s="144">
        <f t="shared" si="29"/>
        <v>0</v>
      </c>
    </row>
    <row r="94" spans="1:16" x14ac:dyDescent="0.25">
      <c r="A94" s="62" t="s">
        <v>16</v>
      </c>
      <c r="B94" s="62" t="s">
        <v>262</v>
      </c>
      <c r="C94" s="30">
        <f t="shared" si="17"/>
        <v>108</v>
      </c>
      <c r="D94" s="10">
        <f t="shared" si="18"/>
        <v>31</v>
      </c>
      <c r="E94" s="64">
        <f t="shared" si="19"/>
        <v>3</v>
      </c>
      <c r="F94" s="3">
        <f t="shared" si="20"/>
        <v>2</v>
      </c>
      <c r="G94" s="3">
        <f t="shared" si="21"/>
        <v>0</v>
      </c>
      <c r="H94" s="3">
        <f t="shared" si="22"/>
        <v>5</v>
      </c>
      <c r="I94" s="30">
        <f t="shared" si="23"/>
        <v>77</v>
      </c>
      <c r="J94" s="2">
        <f t="shared" si="24"/>
        <v>1</v>
      </c>
      <c r="K94" s="77">
        <f t="shared" si="25"/>
        <v>6</v>
      </c>
      <c r="L94" s="96">
        <f t="shared" si="26"/>
        <v>5</v>
      </c>
      <c r="M94" s="96">
        <f t="shared" si="27"/>
        <v>3</v>
      </c>
      <c r="N94" s="149">
        <f t="shared" si="28"/>
        <v>5</v>
      </c>
      <c r="O94" s="96"/>
      <c r="P94" s="144">
        <f t="shared" si="29"/>
        <v>0</v>
      </c>
    </row>
    <row r="95" spans="1:16" x14ac:dyDescent="0.25">
      <c r="A95" s="62" t="s">
        <v>16</v>
      </c>
      <c r="B95" s="62" t="s">
        <v>263</v>
      </c>
      <c r="C95" s="30">
        <f t="shared" si="17"/>
        <v>109</v>
      </c>
      <c r="D95" s="10">
        <f t="shared" si="18"/>
        <v>12</v>
      </c>
      <c r="E95" s="64">
        <f t="shared" si="19"/>
        <v>1</v>
      </c>
      <c r="F95" s="3">
        <f t="shared" si="20"/>
        <v>1</v>
      </c>
      <c r="G95" s="3">
        <f t="shared" si="21"/>
        <v>0</v>
      </c>
      <c r="H95" s="3">
        <f t="shared" si="22"/>
        <v>2</v>
      </c>
      <c r="I95" s="30">
        <f t="shared" si="23"/>
        <v>97</v>
      </c>
      <c r="J95" s="2">
        <f t="shared" si="24"/>
        <v>1</v>
      </c>
      <c r="K95" s="77">
        <f t="shared" si="25"/>
        <v>3</v>
      </c>
      <c r="L95" s="96">
        <f t="shared" si="26"/>
        <v>2</v>
      </c>
      <c r="M95" s="96">
        <f t="shared" si="27"/>
        <v>1</v>
      </c>
      <c r="N95" s="149">
        <f t="shared" si="28"/>
        <v>2</v>
      </c>
      <c r="O95" s="96"/>
      <c r="P95" s="144">
        <f t="shared" si="29"/>
        <v>0</v>
      </c>
    </row>
    <row r="96" spans="1:16" x14ac:dyDescent="0.25">
      <c r="A96" s="62" t="s">
        <v>16</v>
      </c>
      <c r="B96" s="62" t="s">
        <v>264</v>
      </c>
      <c r="C96" s="30">
        <f t="shared" si="17"/>
        <v>608</v>
      </c>
      <c r="D96" s="10">
        <f t="shared" si="18"/>
        <v>122</v>
      </c>
      <c r="E96" s="64">
        <f t="shared" si="19"/>
        <v>12</v>
      </c>
      <c r="F96" s="3">
        <f t="shared" si="20"/>
        <v>6</v>
      </c>
      <c r="G96" s="3">
        <f t="shared" si="21"/>
        <v>1</v>
      </c>
      <c r="H96" s="3">
        <f t="shared" si="22"/>
        <v>19</v>
      </c>
      <c r="I96" s="30">
        <f t="shared" si="23"/>
        <v>486</v>
      </c>
      <c r="J96" s="2">
        <f t="shared" si="24"/>
        <v>5</v>
      </c>
      <c r="K96" s="77">
        <f t="shared" si="25"/>
        <v>24</v>
      </c>
      <c r="L96" s="96">
        <f t="shared" si="26"/>
        <v>19</v>
      </c>
      <c r="M96" s="96">
        <f t="shared" si="27"/>
        <v>11</v>
      </c>
      <c r="N96" s="149">
        <f t="shared" si="28"/>
        <v>18</v>
      </c>
      <c r="O96" s="96"/>
      <c r="P96" s="144">
        <f t="shared" si="29"/>
        <v>1</v>
      </c>
    </row>
    <row r="97" spans="1:16" x14ac:dyDescent="0.25">
      <c r="A97" s="62" t="s">
        <v>17</v>
      </c>
      <c r="B97" s="62" t="s">
        <v>265</v>
      </c>
      <c r="C97" s="30">
        <f t="shared" si="17"/>
        <v>331</v>
      </c>
      <c r="D97" s="10">
        <f t="shared" si="18"/>
        <v>49</v>
      </c>
      <c r="E97" s="64">
        <f t="shared" si="19"/>
        <v>5</v>
      </c>
      <c r="F97" s="3">
        <f t="shared" si="20"/>
        <v>3</v>
      </c>
      <c r="G97" s="3">
        <f t="shared" si="21"/>
        <v>0</v>
      </c>
      <c r="H97" s="3">
        <f t="shared" si="22"/>
        <v>8</v>
      </c>
      <c r="I97" s="30">
        <f t="shared" si="23"/>
        <v>282</v>
      </c>
      <c r="J97" s="2">
        <f t="shared" si="24"/>
        <v>3</v>
      </c>
      <c r="K97" s="77">
        <f t="shared" si="25"/>
        <v>11</v>
      </c>
      <c r="L97" s="96">
        <f t="shared" si="26"/>
        <v>8</v>
      </c>
      <c r="M97" s="96">
        <f t="shared" si="27"/>
        <v>4</v>
      </c>
      <c r="N97" s="149">
        <f t="shared" si="28"/>
        <v>7</v>
      </c>
      <c r="O97" s="96"/>
      <c r="P97" s="144">
        <f t="shared" si="29"/>
        <v>1</v>
      </c>
    </row>
    <row r="98" spans="1:16" x14ac:dyDescent="0.25">
      <c r="A98" s="62" t="s">
        <v>17</v>
      </c>
      <c r="B98" s="62" t="s">
        <v>266</v>
      </c>
      <c r="C98" s="30">
        <f t="shared" si="17"/>
        <v>176</v>
      </c>
      <c r="D98" s="10">
        <f t="shared" si="18"/>
        <v>52</v>
      </c>
      <c r="E98" s="64">
        <f t="shared" si="19"/>
        <v>5</v>
      </c>
      <c r="F98" s="3">
        <f t="shared" si="20"/>
        <v>3</v>
      </c>
      <c r="G98" s="3">
        <f t="shared" si="21"/>
        <v>0</v>
      </c>
      <c r="H98" s="3">
        <f t="shared" si="22"/>
        <v>8</v>
      </c>
      <c r="I98" s="30">
        <f t="shared" si="23"/>
        <v>124</v>
      </c>
      <c r="J98" s="2">
        <f t="shared" si="24"/>
        <v>2</v>
      </c>
      <c r="K98" s="77">
        <f t="shared" si="25"/>
        <v>10</v>
      </c>
      <c r="L98" s="96">
        <f t="shared" si="26"/>
        <v>8</v>
      </c>
      <c r="M98" s="96">
        <f t="shared" si="27"/>
        <v>5</v>
      </c>
      <c r="N98" s="149">
        <f t="shared" si="28"/>
        <v>8</v>
      </c>
      <c r="O98" s="96"/>
      <c r="P98" s="144">
        <f t="shared" si="29"/>
        <v>0</v>
      </c>
    </row>
    <row r="99" spans="1:16" x14ac:dyDescent="0.25">
      <c r="A99" s="62" t="s">
        <v>17</v>
      </c>
      <c r="B99" s="62" t="s">
        <v>267</v>
      </c>
      <c r="C99" s="30">
        <f t="shared" si="17"/>
        <v>610</v>
      </c>
      <c r="D99" s="10">
        <f t="shared" si="18"/>
        <v>203</v>
      </c>
      <c r="E99" s="64">
        <f t="shared" si="19"/>
        <v>18</v>
      </c>
      <c r="F99" s="3">
        <f t="shared" si="20"/>
        <v>11</v>
      </c>
      <c r="G99" s="3">
        <f t="shared" si="21"/>
        <v>2</v>
      </c>
      <c r="H99" s="3">
        <f t="shared" si="22"/>
        <v>31</v>
      </c>
      <c r="I99" s="30">
        <f t="shared" si="23"/>
        <v>407</v>
      </c>
      <c r="J99" s="2">
        <f t="shared" si="24"/>
        <v>5</v>
      </c>
      <c r="K99" s="77">
        <f t="shared" si="25"/>
        <v>36</v>
      </c>
      <c r="L99" s="96">
        <f t="shared" si="26"/>
        <v>31</v>
      </c>
      <c r="M99" s="96">
        <f t="shared" si="27"/>
        <v>18</v>
      </c>
      <c r="N99" s="149">
        <f t="shared" si="28"/>
        <v>31</v>
      </c>
      <c r="O99" s="96"/>
      <c r="P99" s="144">
        <f t="shared" si="29"/>
        <v>0</v>
      </c>
    </row>
    <row r="100" spans="1:16" x14ac:dyDescent="0.25">
      <c r="A100" s="62" t="s">
        <v>17</v>
      </c>
      <c r="B100" s="62" t="s">
        <v>268</v>
      </c>
      <c r="C100" s="30">
        <f t="shared" si="17"/>
        <v>1231</v>
      </c>
      <c r="D100" s="10">
        <f t="shared" si="18"/>
        <v>284</v>
      </c>
      <c r="E100" s="64">
        <f t="shared" si="19"/>
        <v>26</v>
      </c>
      <c r="F100" s="3">
        <f t="shared" si="20"/>
        <v>15</v>
      </c>
      <c r="G100" s="3">
        <f t="shared" si="21"/>
        <v>2</v>
      </c>
      <c r="H100" s="3">
        <f t="shared" si="22"/>
        <v>43</v>
      </c>
      <c r="I100" s="30">
        <f t="shared" si="23"/>
        <v>947</v>
      </c>
      <c r="J100" s="2">
        <f t="shared" si="24"/>
        <v>10</v>
      </c>
      <c r="K100" s="77">
        <f t="shared" si="25"/>
        <v>53</v>
      </c>
      <c r="L100" s="96">
        <f t="shared" si="26"/>
        <v>43</v>
      </c>
      <c r="M100" s="96">
        <f t="shared" si="27"/>
        <v>26</v>
      </c>
      <c r="N100" s="149">
        <f t="shared" si="28"/>
        <v>43</v>
      </c>
      <c r="O100" s="96"/>
      <c r="P100" s="144">
        <f t="shared" si="29"/>
        <v>0</v>
      </c>
    </row>
    <row r="101" spans="1:16" x14ac:dyDescent="0.25">
      <c r="A101" s="62" t="s">
        <v>17</v>
      </c>
      <c r="B101" s="62" t="s">
        <v>269</v>
      </c>
      <c r="C101" s="30">
        <f t="shared" si="17"/>
        <v>1594</v>
      </c>
      <c r="D101" s="10">
        <f t="shared" si="18"/>
        <v>231</v>
      </c>
      <c r="E101" s="64">
        <f t="shared" si="19"/>
        <v>21</v>
      </c>
      <c r="F101" s="3">
        <f t="shared" si="20"/>
        <v>12</v>
      </c>
      <c r="G101" s="3">
        <f t="shared" si="21"/>
        <v>2</v>
      </c>
      <c r="H101" s="3">
        <f t="shared" si="22"/>
        <v>35</v>
      </c>
      <c r="I101" s="30">
        <f t="shared" si="23"/>
        <v>1363</v>
      </c>
      <c r="J101" s="2">
        <f t="shared" si="24"/>
        <v>14</v>
      </c>
      <c r="K101" s="77">
        <f t="shared" si="25"/>
        <v>49</v>
      </c>
      <c r="L101" s="96">
        <f t="shared" si="26"/>
        <v>35</v>
      </c>
      <c r="M101" s="96">
        <f t="shared" si="27"/>
        <v>21</v>
      </c>
      <c r="N101" s="149">
        <f t="shared" si="28"/>
        <v>35</v>
      </c>
      <c r="O101" s="96"/>
      <c r="P101" s="144">
        <f t="shared" si="29"/>
        <v>0</v>
      </c>
    </row>
    <row r="102" spans="1:16" x14ac:dyDescent="0.25">
      <c r="A102" s="62" t="s">
        <v>17</v>
      </c>
      <c r="B102" s="62" t="s">
        <v>270</v>
      </c>
      <c r="C102" s="30">
        <f t="shared" si="17"/>
        <v>2191</v>
      </c>
      <c r="D102" s="10">
        <f t="shared" si="18"/>
        <v>483</v>
      </c>
      <c r="E102" s="64">
        <f t="shared" si="19"/>
        <v>44</v>
      </c>
      <c r="F102" s="3">
        <f t="shared" si="20"/>
        <v>25</v>
      </c>
      <c r="G102" s="3">
        <f t="shared" si="21"/>
        <v>4</v>
      </c>
      <c r="H102" s="3">
        <f t="shared" si="22"/>
        <v>73</v>
      </c>
      <c r="I102" s="30">
        <f t="shared" si="23"/>
        <v>1708</v>
      </c>
      <c r="J102" s="2">
        <f t="shared" si="24"/>
        <v>18</v>
      </c>
      <c r="K102" s="77">
        <f t="shared" si="25"/>
        <v>91</v>
      </c>
      <c r="L102" s="96">
        <f t="shared" si="26"/>
        <v>73</v>
      </c>
      <c r="M102" s="96">
        <f t="shared" si="27"/>
        <v>43</v>
      </c>
      <c r="N102" s="149">
        <f t="shared" si="28"/>
        <v>72</v>
      </c>
      <c r="O102" s="96"/>
      <c r="P102" s="144">
        <f t="shared" si="29"/>
        <v>1</v>
      </c>
    </row>
    <row r="103" spans="1:16" x14ac:dyDescent="0.25">
      <c r="A103" s="62" t="s">
        <v>17</v>
      </c>
      <c r="B103" s="62" t="s">
        <v>271</v>
      </c>
      <c r="C103" s="30">
        <f t="shared" si="17"/>
        <v>1297</v>
      </c>
      <c r="D103" s="10">
        <f t="shared" si="18"/>
        <v>547</v>
      </c>
      <c r="E103" s="64">
        <f t="shared" si="19"/>
        <v>50</v>
      </c>
      <c r="F103" s="3">
        <f t="shared" si="20"/>
        <v>29</v>
      </c>
      <c r="G103" s="3">
        <f t="shared" si="21"/>
        <v>4</v>
      </c>
      <c r="H103" s="3">
        <f t="shared" si="22"/>
        <v>83</v>
      </c>
      <c r="I103" s="30">
        <f t="shared" si="23"/>
        <v>750</v>
      </c>
      <c r="J103" s="2">
        <f t="shared" si="24"/>
        <v>8</v>
      </c>
      <c r="K103" s="77">
        <f t="shared" si="25"/>
        <v>91</v>
      </c>
      <c r="L103" s="96">
        <f t="shared" si="26"/>
        <v>83</v>
      </c>
      <c r="M103" s="96">
        <f t="shared" si="27"/>
        <v>49</v>
      </c>
      <c r="N103" s="149">
        <f t="shared" si="28"/>
        <v>82</v>
      </c>
      <c r="O103" s="96"/>
      <c r="P103" s="144">
        <f t="shared" si="29"/>
        <v>1</v>
      </c>
    </row>
    <row r="104" spans="1:16" x14ac:dyDescent="0.25">
      <c r="A104" s="62" t="s">
        <v>17</v>
      </c>
      <c r="B104" s="62" t="s">
        <v>272</v>
      </c>
      <c r="C104" s="30">
        <f t="shared" si="17"/>
        <v>760</v>
      </c>
      <c r="D104" s="10">
        <f t="shared" si="18"/>
        <v>239</v>
      </c>
      <c r="E104" s="64">
        <f t="shared" si="19"/>
        <v>21</v>
      </c>
      <c r="F104" s="3">
        <f t="shared" si="20"/>
        <v>13</v>
      </c>
      <c r="G104" s="3">
        <f t="shared" si="21"/>
        <v>2</v>
      </c>
      <c r="H104" s="3">
        <f t="shared" si="22"/>
        <v>36</v>
      </c>
      <c r="I104" s="30">
        <f t="shared" si="23"/>
        <v>521</v>
      </c>
      <c r="J104" s="2">
        <f t="shared" si="24"/>
        <v>6</v>
      </c>
      <c r="K104" s="77">
        <f t="shared" si="25"/>
        <v>42</v>
      </c>
      <c r="L104" s="96">
        <f t="shared" si="26"/>
        <v>36</v>
      </c>
      <c r="M104" s="96">
        <f t="shared" si="27"/>
        <v>22</v>
      </c>
      <c r="N104" s="149">
        <f t="shared" si="28"/>
        <v>37</v>
      </c>
      <c r="O104" s="96"/>
      <c r="P104" s="144">
        <f t="shared" si="29"/>
        <v>-1</v>
      </c>
    </row>
    <row r="105" spans="1:16" x14ac:dyDescent="0.25">
      <c r="A105" s="62" t="s">
        <v>17</v>
      </c>
      <c r="B105" s="62" t="s">
        <v>273</v>
      </c>
      <c r="C105" s="30">
        <f t="shared" si="17"/>
        <v>168</v>
      </c>
      <c r="D105" s="10">
        <f t="shared" si="18"/>
        <v>19</v>
      </c>
      <c r="E105" s="64">
        <f t="shared" si="19"/>
        <v>2</v>
      </c>
      <c r="F105" s="3">
        <f t="shared" si="20"/>
        <v>1</v>
      </c>
      <c r="G105" s="3">
        <f t="shared" si="21"/>
        <v>0</v>
      </c>
      <c r="H105" s="3">
        <f t="shared" si="22"/>
        <v>3</v>
      </c>
      <c r="I105" s="30">
        <f t="shared" si="23"/>
        <v>149</v>
      </c>
      <c r="J105" s="2">
        <f t="shared" si="24"/>
        <v>2</v>
      </c>
      <c r="K105" s="77">
        <f t="shared" si="25"/>
        <v>5</v>
      </c>
      <c r="L105" s="96">
        <f t="shared" si="26"/>
        <v>3</v>
      </c>
      <c r="M105" s="96">
        <f t="shared" si="27"/>
        <v>2</v>
      </c>
      <c r="N105" s="149">
        <f t="shared" si="28"/>
        <v>3</v>
      </c>
      <c r="O105" s="96"/>
      <c r="P105" s="144">
        <f t="shared" si="29"/>
        <v>0</v>
      </c>
    </row>
    <row r="106" spans="1:16" x14ac:dyDescent="0.25">
      <c r="A106" s="62" t="s">
        <v>18</v>
      </c>
      <c r="B106" s="62" t="s">
        <v>274</v>
      </c>
      <c r="C106" s="30">
        <f t="shared" si="17"/>
        <v>290</v>
      </c>
      <c r="D106" s="10">
        <f t="shared" si="18"/>
        <v>80</v>
      </c>
      <c r="E106" s="64">
        <f t="shared" si="19"/>
        <v>7</v>
      </c>
      <c r="F106" s="3">
        <f t="shared" si="20"/>
        <v>4</v>
      </c>
      <c r="G106" s="3">
        <f t="shared" si="21"/>
        <v>1</v>
      </c>
      <c r="H106" s="3">
        <f t="shared" si="22"/>
        <v>12</v>
      </c>
      <c r="I106" s="30">
        <f t="shared" si="23"/>
        <v>210</v>
      </c>
      <c r="J106" s="2">
        <f t="shared" si="24"/>
        <v>3</v>
      </c>
      <c r="K106" s="77">
        <f t="shared" si="25"/>
        <v>15</v>
      </c>
      <c r="L106" s="96">
        <f t="shared" si="26"/>
        <v>12</v>
      </c>
      <c r="M106" s="96">
        <f t="shared" si="27"/>
        <v>7</v>
      </c>
      <c r="N106" s="149">
        <f t="shared" si="28"/>
        <v>12</v>
      </c>
      <c r="O106" s="96"/>
      <c r="P106" s="144">
        <f t="shared" si="29"/>
        <v>0</v>
      </c>
    </row>
    <row r="107" spans="1:16" x14ac:dyDescent="0.25">
      <c r="A107" s="62" t="s">
        <v>18</v>
      </c>
      <c r="B107" s="62" t="s">
        <v>275</v>
      </c>
      <c r="C107" s="30">
        <f t="shared" si="17"/>
        <v>426</v>
      </c>
      <c r="D107" s="10">
        <f t="shared" si="18"/>
        <v>66</v>
      </c>
      <c r="E107" s="64">
        <f t="shared" si="19"/>
        <v>7</v>
      </c>
      <c r="F107" s="3">
        <f t="shared" si="20"/>
        <v>3</v>
      </c>
      <c r="G107" s="3">
        <f t="shared" si="21"/>
        <v>0</v>
      </c>
      <c r="H107" s="3">
        <f t="shared" si="22"/>
        <v>10</v>
      </c>
      <c r="I107" s="30">
        <f t="shared" si="23"/>
        <v>360</v>
      </c>
      <c r="J107" s="2">
        <f t="shared" si="24"/>
        <v>4</v>
      </c>
      <c r="K107" s="77">
        <f t="shared" si="25"/>
        <v>14</v>
      </c>
      <c r="L107" s="96">
        <f t="shared" si="26"/>
        <v>10</v>
      </c>
      <c r="M107" s="96">
        <f t="shared" si="27"/>
        <v>6</v>
      </c>
      <c r="N107" s="149">
        <f t="shared" si="28"/>
        <v>9</v>
      </c>
      <c r="O107" s="96"/>
      <c r="P107" s="144">
        <f t="shared" si="29"/>
        <v>1</v>
      </c>
    </row>
    <row r="108" spans="1:16" x14ac:dyDescent="0.25">
      <c r="A108" s="62" t="s">
        <v>18</v>
      </c>
      <c r="B108" s="62" t="s">
        <v>276</v>
      </c>
      <c r="C108" s="30">
        <f t="shared" si="17"/>
        <v>952</v>
      </c>
      <c r="D108" s="10">
        <f t="shared" si="18"/>
        <v>263</v>
      </c>
      <c r="E108" s="64">
        <f t="shared" si="19"/>
        <v>24</v>
      </c>
      <c r="F108" s="3">
        <f t="shared" si="20"/>
        <v>14</v>
      </c>
      <c r="G108" s="3">
        <f t="shared" si="21"/>
        <v>2</v>
      </c>
      <c r="H108" s="3">
        <f t="shared" si="22"/>
        <v>40</v>
      </c>
      <c r="I108" s="30">
        <f t="shared" si="23"/>
        <v>689</v>
      </c>
      <c r="J108" s="2">
        <f t="shared" si="24"/>
        <v>7</v>
      </c>
      <c r="K108" s="77">
        <f t="shared" si="25"/>
        <v>47</v>
      </c>
      <c r="L108" s="96">
        <f t="shared" si="26"/>
        <v>40</v>
      </c>
      <c r="M108" s="96">
        <f t="shared" si="27"/>
        <v>24</v>
      </c>
      <c r="N108" s="149">
        <f t="shared" si="28"/>
        <v>40</v>
      </c>
      <c r="O108" s="96"/>
      <c r="P108" s="144">
        <f t="shared" si="29"/>
        <v>0</v>
      </c>
    </row>
    <row r="109" spans="1:16" x14ac:dyDescent="0.25">
      <c r="A109" s="62" t="s">
        <v>19</v>
      </c>
      <c r="B109" s="62" t="s">
        <v>277</v>
      </c>
      <c r="C109" s="30">
        <f t="shared" si="17"/>
        <v>6346</v>
      </c>
      <c r="D109" s="10">
        <f t="shared" si="18"/>
        <v>259</v>
      </c>
      <c r="E109" s="64">
        <f t="shared" si="19"/>
        <v>23</v>
      </c>
      <c r="F109" s="3">
        <f t="shared" si="20"/>
        <v>14</v>
      </c>
      <c r="G109" s="3">
        <f t="shared" si="21"/>
        <v>2</v>
      </c>
      <c r="H109" s="3">
        <f t="shared" si="22"/>
        <v>39</v>
      </c>
      <c r="I109" s="30">
        <f t="shared" si="23"/>
        <v>6087</v>
      </c>
      <c r="J109" s="2">
        <f t="shared" si="24"/>
        <v>61</v>
      </c>
      <c r="K109" s="77">
        <f t="shared" si="25"/>
        <v>100</v>
      </c>
      <c r="L109" s="96">
        <f t="shared" si="26"/>
        <v>39</v>
      </c>
      <c r="M109" s="96">
        <f t="shared" si="27"/>
        <v>23</v>
      </c>
      <c r="N109" s="149">
        <f t="shared" si="28"/>
        <v>39</v>
      </c>
      <c r="O109" s="96"/>
      <c r="P109" s="144">
        <f t="shared" si="29"/>
        <v>0</v>
      </c>
    </row>
    <row r="110" spans="1:16" x14ac:dyDescent="0.25">
      <c r="A110" s="62" t="s">
        <v>20</v>
      </c>
      <c r="B110" s="62" t="s">
        <v>278</v>
      </c>
      <c r="C110" s="30">
        <f t="shared" si="17"/>
        <v>983</v>
      </c>
      <c r="D110" s="10">
        <f t="shared" si="18"/>
        <v>264</v>
      </c>
      <c r="E110" s="64">
        <f t="shared" si="19"/>
        <v>24</v>
      </c>
      <c r="F110" s="3">
        <f t="shared" si="20"/>
        <v>14</v>
      </c>
      <c r="G110" s="3">
        <f t="shared" si="21"/>
        <v>2</v>
      </c>
      <c r="H110" s="3">
        <f t="shared" si="22"/>
        <v>40</v>
      </c>
      <c r="I110" s="30">
        <f t="shared" si="23"/>
        <v>719</v>
      </c>
      <c r="J110" s="2">
        <f t="shared" si="24"/>
        <v>8</v>
      </c>
      <c r="K110" s="77">
        <f t="shared" si="25"/>
        <v>48</v>
      </c>
      <c r="L110" s="96">
        <f t="shared" si="26"/>
        <v>40</v>
      </c>
      <c r="M110" s="96">
        <f t="shared" si="27"/>
        <v>24</v>
      </c>
      <c r="N110" s="149">
        <f t="shared" si="28"/>
        <v>40</v>
      </c>
      <c r="O110" s="96"/>
      <c r="P110" s="144">
        <f t="shared" si="29"/>
        <v>0</v>
      </c>
    </row>
    <row r="111" spans="1:16" x14ac:dyDescent="0.25">
      <c r="A111" s="62" t="s">
        <v>21</v>
      </c>
      <c r="B111" s="62" t="s">
        <v>279</v>
      </c>
      <c r="C111" s="30">
        <f t="shared" si="17"/>
        <v>578</v>
      </c>
      <c r="D111" s="10">
        <f t="shared" si="18"/>
        <v>130</v>
      </c>
      <c r="E111" s="64">
        <f t="shared" si="19"/>
        <v>12</v>
      </c>
      <c r="F111" s="3">
        <f t="shared" si="20"/>
        <v>7</v>
      </c>
      <c r="G111" s="3">
        <f>ROUND((D111*0.05*$G$129),0)</f>
        <v>1</v>
      </c>
      <c r="H111" s="3">
        <f t="shared" si="22"/>
        <v>20</v>
      </c>
      <c r="I111" s="30">
        <f t="shared" si="23"/>
        <v>448</v>
      </c>
      <c r="J111" s="2">
        <f t="shared" si="24"/>
        <v>5</v>
      </c>
      <c r="K111" s="77">
        <f t="shared" si="25"/>
        <v>25</v>
      </c>
      <c r="L111" s="96">
        <f t="shared" si="26"/>
        <v>20</v>
      </c>
      <c r="M111" s="96">
        <f t="shared" si="27"/>
        <v>12</v>
      </c>
      <c r="N111" s="149">
        <f t="shared" si="28"/>
        <v>20</v>
      </c>
      <c r="O111" s="96"/>
      <c r="P111" s="144">
        <f t="shared" si="29"/>
        <v>0</v>
      </c>
    </row>
    <row r="112" spans="1:16" x14ac:dyDescent="0.25">
      <c r="A112" s="62" t="s">
        <v>21</v>
      </c>
      <c r="B112" s="62" t="s">
        <v>280</v>
      </c>
      <c r="C112" s="30">
        <f t="shared" si="17"/>
        <v>729</v>
      </c>
      <c r="D112" s="10">
        <f t="shared" si="18"/>
        <v>148</v>
      </c>
      <c r="E112" s="64">
        <f t="shared" si="19"/>
        <v>14</v>
      </c>
      <c r="F112" s="3">
        <f t="shared" si="20"/>
        <v>8</v>
      </c>
      <c r="G112" s="3">
        <f t="shared" si="21"/>
        <v>1</v>
      </c>
      <c r="H112" s="3">
        <f t="shared" si="22"/>
        <v>23</v>
      </c>
      <c r="I112" s="30">
        <f t="shared" si="23"/>
        <v>581</v>
      </c>
      <c r="J112" s="2">
        <f t="shared" si="24"/>
        <v>6</v>
      </c>
      <c r="K112" s="77">
        <f t="shared" si="25"/>
        <v>29</v>
      </c>
      <c r="L112" s="96">
        <f t="shared" si="26"/>
        <v>23</v>
      </c>
      <c r="M112" s="96">
        <f t="shared" si="27"/>
        <v>13</v>
      </c>
      <c r="N112" s="149">
        <f t="shared" si="28"/>
        <v>22</v>
      </c>
      <c r="O112" s="96"/>
      <c r="P112" s="144">
        <f t="shared" si="29"/>
        <v>1</v>
      </c>
    </row>
    <row r="113" spans="1:31" x14ac:dyDescent="0.25">
      <c r="A113" s="62" t="s">
        <v>22</v>
      </c>
      <c r="B113" s="62" t="s">
        <v>281</v>
      </c>
      <c r="C113" s="30">
        <f t="shared" si="17"/>
        <v>932</v>
      </c>
      <c r="D113" s="10">
        <f t="shared" si="18"/>
        <v>207</v>
      </c>
      <c r="E113" s="64">
        <f t="shared" si="19"/>
        <v>19</v>
      </c>
      <c r="F113" s="3">
        <f t="shared" si="20"/>
        <v>11</v>
      </c>
      <c r="G113" s="3">
        <f t="shared" si="21"/>
        <v>2</v>
      </c>
      <c r="H113" s="3">
        <f t="shared" si="22"/>
        <v>32</v>
      </c>
      <c r="I113" s="30">
        <f t="shared" si="23"/>
        <v>725</v>
      </c>
      <c r="J113" s="2">
        <f t="shared" si="24"/>
        <v>8</v>
      </c>
      <c r="K113" s="77">
        <f t="shared" si="25"/>
        <v>40</v>
      </c>
      <c r="L113" s="96">
        <f t="shared" si="26"/>
        <v>32</v>
      </c>
      <c r="M113" s="96">
        <f t="shared" si="27"/>
        <v>19</v>
      </c>
      <c r="N113" s="149">
        <f t="shared" si="28"/>
        <v>32</v>
      </c>
      <c r="O113" s="96"/>
      <c r="P113" s="144">
        <f t="shared" si="29"/>
        <v>0</v>
      </c>
    </row>
    <row r="114" spans="1:31" x14ac:dyDescent="0.25">
      <c r="A114" s="62" t="s">
        <v>23</v>
      </c>
      <c r="B114" s="62" t="s">
        <v>282</v>
      </c>
      <c r="C114" s="30">
        <f t="shared" si="17"/>
        <v>408</v>
      </c>
      <c r="D114" s="10">
        <f t="shared" si="18"/>
        <v>102</v>
      </c>
      <c r="E114" s="64">
        <f t="shared" si="19"/>
        <v>10</v>
      </c>
      <c r="F114" s="3">
        <f t="shared" si="20"/>
        <v>5</v>
      </c>
      <c r="G114" s="3">
        <f t="shared" si="21"/>
        <v>1</v>
      </c>
      <c r="H114" s="3">
        <f t="shared" si="22"/>
        <v>16</v>
      </c>
      <c r="I114" s="30">
        <f t="shared" si="23"/>
        <v>306</v>
      </c>
      <c r="J114" s="2">
        <f t="shared" si="24"/>
        <v>4</v>
      </c>
      <c r="K114" s="77">
        <f t="shared" si="25"/>
        <v>20</v>
      </c>
      <c r="L114" s="96">
        <f t="shared" si="26"/>
        <v>16</v>
      </c>
      <c r="M114" s="96">
        <f t="shared" si="27"/>
        <v>9</v>
      </c>
      <c r="N114" s="149">
        <f t="shared" si="28"/>
        <v>15</v>
      </c>
      <c r="O114" s="96"/>
      <c r="P114" s="144">
        <f t="shared" si="29"/>
        <v>1</v>
      </c>
    </row>
    <row r="115" spans="1:31" x14ac:dyDescent="0.25">
      <c r="A115" s="62" t="s">
        <v>23</v>
      </c>
      <c r="B115" s="62" t="s">
        <v>283</v>
      </c>
      <c r="C115" s="30">
        <f t="shared" si="17"/>
        <v>1122</v>
      </c>
      <c r="D115" s="10">
        <f t="shared" si="18"/>
        <v>463</v>
      </c>
      <c r="E115" s="64">
        <f t="shared" si="19"/>
        <v>43</v>
      </c>
      <c r="F115" s="3">
        <f t="shared" si="20"/>
        <v>24</v>
      </c>
      <c r="G115" s="3">
        <f t="shared" si="21"/>
        <v>3</v>
      </c>
      <c r="H115" s="3">
        <f t="shared" si="22"/>
        <v>70</v>
      </c>
      <c r="I115" s="30">
        <f t="shared" si="23"/>
        <v>659</v>
      </c>
      <c r="J115" s="2">
        <f>ROUNDUP((I115*$H$129),0)</f>
        <v>7</v>
      </c>
      <c r="K115" s="77">
        <f t="shared" si="25"/>
        <v>77</v>
      </c>
      <c r="L115" s="96">
        <f t="shared" si="26"/>
        <v>70</v>
      </c>
      <c r="M115" s="96">
        <f t="shared" si="27"/>
        <v>42</v>
      </c>
      <c r="N115" s="149">
        <f t="shared" si="28"/>
        <v>69</v>
      </c>
      <c r="O115" s="96"/>
      <c r="P115" s="144">
        <f t="shared" si="29"/>
        <v>1</v>
      </c>
    </row>
    <row r="116" spans="1:31" x14ac:dyDescent="0.25">
      <c r="A116" s="62" t="s">
        <v>23</v>
      </c>
      <c r="B116" s="62" t="s">
        <v>284</v>
      </c>
      <c r="C116" s="30">
        <f t="shared" si="17"/>
        <v>185</v>
      </c>
      <c r="D116" s="10">
        <f t="shared" si="18"/>
        <v>75</v>
      </c>
      <c r="E116" s="64">
        <f t="shared" si="19"/>
        <v>7</v>
      </c>
      <c r="F116" s="3">
        <f t="shared" si="20"/>
        <v>4</v>
      </c>
      <c r="G116" s="3">
        <f t="shared" si="21"/>
        <v>1</v>
      </c>
      <c r="H116" s="3">
        <f t="shared" si="22"/>
        <v>12</v>
      </c>
      <c r="I116" s="30">
        <f t="shared" si="23"/>
        <v>110</v>
      </c>
      <c r="J116" s="2">
        <f t="shared" si="24"/>
        <v>2</v>
      </c>
      <c r="K116" s="77">
        <f t="shared" si="25"/>
        <v>14</v>
      </c>
      <c r="L116" s="96">
        <f t="shared" si="26"/>
        <v>12</v>
      </c>
      <c r="M116" s="96">
        <f t="shared" si="27"/>
        <v>7</v>
      </c>
      <c r="N116" s="149">
        <f t="shared" si="28"/>
        <v>12</v>
      </c>
      <c r="O116" s="96"/>
      <c r="P116" s="144">
        <f t="shared" si="29"/>
        <v>0</v>
      </c>
    </row>
    <row r="117" spans="1:31" x14ac:dyDescent="0.25">
      <c r="A117" s="62" t="s">
        <v>23</v>
      </c>
      <c r="B117" s="62" t="s">
        <v>285</v>
      </c>
      <c r="C117" s="30">
        <f t="shared" si="17"/>
        <v>76</v>
      </c>
      <c r="D117" s="10">
        <f t="shared" si="18"/>
        <v>36</v>
      </c>
      <c r="E117" s="64">
        <f t="shared" si="19"/>
        <v>4</v>
      </c>
      <c r="F117" s="3">
        <f t="shared" si="20"/>
        <v>2</v>
      </c>
      <c r="G117" s="3">
        <f t="shared" si="21"/>
        <v>0</v>
      </c>
      <c r="H117" s="3">
        <f t="shared" si="22"/>
        <v>6</v>
      </c>
      <c r="I117" s="30">
        <f t="shared" si="23"/>
        <v>40</v>
      </c>
      <c r="J117" s="2">
        <f t="shared" si="24"/>
        <v>1</v>
      </c>
      <c r="K117" s="77">
        <f t="shared" si="25"/>
        <v>7</v>
      </c>
      <c r="L117" s="96">
        <f t="shared" si="26"/>
        <v>6</v>
      </c>
      <c r="M117" s="96">
        <f t="shared" si="27"/>
        <v>3</v>
      </c>
      <c r="N117" s="149">
        <f t="shared" si="28"/>
        <v>5</v>
      </c>
      <c r="O117" s="96"/>
      <c r="P117" s="144">
        <f t="shared" si="29"/>
        <v>1</v>
      </c>
    </row>
    <row r="118" spans="1:31" x14ac:dyDescent="0.25">
      <c r="A118" s="62" t="s">
        <v>23</v>
      </c>
      <c r="B118" s="62" t="s">
        <v>286</v>
      </c>
      <c r="C118" s="30">
        <f t="shared" si="17"/>
        <v>155</v>
      </c>
      <c r="D118" s="10">
        <f t="shared" si="18"/>
        <v>97</v>
      </c>
      <c r="E118" s="64">
        <f t="shared" si="19"/>
        <v>9</v>
      </c>
      <c r="F118" s="3">
        <f t="shared" si="20"/>
        <v>5</v>
      </c>
      <c r="G118" s="3">
        <f t="shared" si="21"/>
        <v>1</v>
      </c>
      <c r="H118" s="3">
        <f t="shared" si="22"/>
        <v>15</v>
      </c>
      <c r="I118" s="30">
        <f t="shared" si="23"/>
        <v>58</v>
      </c>
      <c r="J118" s="2">
        <f t="shared" si="24"/>
        <v>1</v>
      </c>
      <c r="K118" s="77">
        <f t="shared" si="25"/>
        <v>16</v>
      </c>
      <c r="L118" s="96">
        <f t="shared" si="26"/>
        <v>15</v>
      </c>
      <c r="M118" s="96">
        <f t="shared" si="27"/>
        <v>9</v>
      </c>
      <c r="N118" s="149">
        <f t="shared" si="28"/>
        <v>15</v>
      </c>
      <c r="O118" s="96"/>
      <c r="P118" s="144">
        <f t="shared" si="29"/>
        <v>0</v>
      </c>
    </row>
    <row r="119" spans="1:31" x14ac:dyDescent="0.25">
      <c r="A119" s="62" t="s">
        <v>23</v>
      </c>
      <c r="B119" s="62" t="s">
        <v>287</v>
      </c>
      <c r="C119" s="30">
        <f t="shared" si="17"/>
        <v>994</v>
      </c>
      <c r="D119" s="10">
        <f t="shared" si="18"/>
        <v>477</v>
      </c>
      <c r="E119" s="64">
        <f t="shared" si="19"/>
        <v>43</v>
      </c>
      <c r="F119" s="3">
        <f t="shared" si="20"/>
        <v>25</v>
      </c>
      <c r="G119" s="3">
        <f t="shared" si="21"/>
        <v>4</v>
      </c>
      <c r="H119" s="3">
        <f t="shared" si="22"/>
        <v>72</v>
      </c>
      <c r="I119" s="30">
        <f t="shared" si="23"/>
        <v>517</v>
      </c>
      <c r="J119" s="2">
        <f t="shared" si="24"/>
        <v>6</v>
      </c>
      <c r="K119" s="77">
        <f t="shared" si="25"/>
        <v>78</v>
      </c>
      <c r="L119" s="96">
        <f t="shared" si="26"/>
        <v>72</v>
      </c>
      <c r="M119" s="96">
        <f t="shared" si="27"/>
        <v>43</v>
      </c>
      <c r="N119" s="149">
        <f t="shared" si="28"/>
        <v>72</v>
      </c>
      <c r="O119" s="96"/>
      <c r="P119" s="144">
        <f t="shared" si="29"/>
        <v>0</v>
      </c>
    </row>
    <row r="120" spans="1:31" x14ac:dyDescent="0.25">
      <c r="A120" s="62" t="s">
        <v>23</v>
      </c>
      <c r="B120" s="62" t="s">
        <v>288</v>
      </c>
      <c r="C120" s="30">
        <f t="shared" si="17"/>
        <v>620</v>
      </c>
      <c r="D120" s="10">
        <f t="shared" si="18"/>
        <v>233</v>
      </c>
      <c r="E120" s="64">
        <f t="shared" si="19"/>
        <v>21</v>
      </c>
      <c r="F120" s="3">
        <f t="shared" si="20"/>
        <v>12</v>
      </c>
      <c r="G120" s="3">
        <f t="shared" si="21"/>
        <v>2</v>
      </c>
      <c r="H120" s="3">
        <f t="shared" si="22"/>
        <v>35</v>
      </c>
      <c r="I120" s="30">
        <f t="shared" si="23"/>
        <v>387</v>
      </c>
      <c r="J120" s="2">
        <f t="shared" si="24"/>
        <v>4</v>
      </c>
      <c r="K120" s="77">
        <f t="shared" si="25"/>
        <v>39</v>
      </c>
      <c r="L120" s="96">
        <f t="shared" si="26"/>
        <v>35</v>
      </c>
      <c r="M120" s="96">
        <f t="shared" si="27"/>
        <v>21</v>
      </c>
      <c r="N120" s="149">
        <f t="shared" si="28"/>
        <v>35</v>
      </c>
      <c r="O120" s="96"/>
      <c r="P120" s="144">
        <f t="shared" si="29"/>
        <v>0</v>
      </c>
    </row>
    <row r="121" spans="1:31" x14ac:dyDescent="0.25">
      <c r="A121" s="62" t="s">
        <v>23</v>
      </c>
      <c r="B121" s="62" t="s">
        <v>289</v>
      </c>
      <c r="C121" s="30">
        <f t="shared" si="17"/>
        <v>711</v>
      </c>
      <c r="D121" s="10">
        <f t="shared" si="18"/>
        <v>360</v>
      </c>
      <c r="E121" s="64">
        <f t="shared" si="19"/>
        <v>32</v>
      </c>
      <c r="F121" s="3">
        <f t="shared" si="20"/>
        <v>19</v>
      </c>
      <c r="G121" s="3">
        <f t="shared" si="21"/>
        <v>3</v>
      </c>
      <c r="H121" s="3">
        <f t="shared" si="22"/>
        <v>54</v>
      </c>
      <c r="I121" s="30">
        <f t="shared" si="23"/>
        <v>351</v>
      </c>
      <c r="J121" s="2">
        <f t="shared" si="24"/>
        <v>4</v>
      </c>
      <c r="K121" s="77">
        <f t="shared" si="25"/>
        <v>58</v>
      </c>
      <c r="L121" s="96">
        <f t="shared" si="26"/>
        <v>54</v>
      </c>
      <c r="M121" s="96">
        <f t="shared" si="27"/>
        <v>32</v>
      </c>
      <c r="N121" s="149">
        <f t="shared" si="28"/>
        <v>54</v>
      </c>
      <c r="O121" s="96"/>
      <c r="P121" s="144">
        <f t="shared" si="29"/>
        <v>0</v>
      </c>
    </row>
    <row r="122" spans="1:31" x14ac:dyDescent="0.25">
      <c r="A122" s="62" t="s">
        <v>23</v>
      </c>
      <c r="B122" s="62" t="s">
        <v>290</v>
      </c>
      <c r="C122" s="30">
        <f t="shared" si="17"/>
        <v>1277</v>
      </c>
      <c r="D122" s="10">
        <f t="shared" si="18"/>
        <v>753</v>
      </c>
      <c r="E122" s="64">
        <f t="shared" si="19"/>
        <v>67</v>
      </c>
      <c r="F122" s="3">
        <f t="shared" si="20"/>
        <v>40</v>
      </c>
      <c r="G122" s="3">
        <f t="shared" si="21"/>
        <v>6</v>
      </c>
      <c r="H122" s="3">
        <f t="shared" si="22"/>
        <v>113</v>
      </c>
      <c r="I122" s="30">
        <f t="shared" si="23"/>
        <v>524</v>
      </c>
      <c r="J122" s="2">
        <f t="shared" si="24"/>
        <v>6</v>
      </c>
      <c r="K122" s="77">
        <f t="shared" si="25"/>
        <v>119</v>
      </c>
      <c r="L122" s="96">
        <f t="shared" si="26"/>
        <v>113</v>
      </c>
      <c r="M122" s="96">
        <f t="shared" si="27"/>
        <v>68</v>
      </c>
      <c r="N122" s="149">
        <f t="shared" si="28"/>
        <v>114</v>
      </c>
      <c r="O122" s="96"/>
      <c r="P122" s="144">
        <f t="shared" si="29"/>
        <v>-1</v>
      </c>
    </row>
    <row r="123" spans="1:31" x14ac:dyDescent="0.25">
      <c r="A123" s="113"/>
      <c r="B123" s="114"/>
      <c r="C123" s="115"/>
      <c r="D123" s="115"/>
      <c r="E123" s="115"/>
      <c r="F123" s="115"/>
      <c r="G123" s="115"/>
      <c r="H123" s="116"/>
      <c r="I123" s="115"/>
      <c r="J123" s="115"/>
      <c r="K123" s="117"/>
      <c r="L123" s="151"/>
      <c r="M123" s="151"/>
      <c r="N123" s="152"/>
      <c r="O123" s="151"/>
    </row>
    <row r="124" spans="1:31" x14ac:dyDescent="0.25">
      <c r="A124" s="113"/>
      <c r="B124" s="114"/>
      <c r="C124" s="115"/>
      <c r="D124" s="115"/>
      <c r="E124" s="115"/>
      <c r="F124" s="115"/>
      <c r="G124" s="115"/>
      <c r="H124" s="116"/>
      <c r="I124" s="115"/>
      <c r="J124" s="115"/>
      <c r="K124" s="117"/>
      <c r="L124" s="151"/>
      <c r="M124" s="151"/>
      <c r="N124" s="152"/>
      <c r="O124" s="151"/>
    </row>
    <row r="125" spans="1:31" x14ac:dyDescent="0.25">
      <c r="A125" s="113"/>
      <c r="B125" s="114"/>
      <c r="C125" s="115"/>
      <c r="D125" s="115"/>
      <c r="E125" s="115"/>
      <c r="F125" s="115"/>
      <c r="G125" s="115"/>
      <c r="H125" s="116"/>
      <c r="I125" s="115"/>
      <c r="J125" s="115"/>
      <c r="K125" s="117"/>
      <c r="L125" s="151"/>
      <c r="M125" s="151"/>
      <c r="N125" s="152"/>
      <c r="O125" s="151"/>
    </row>
    <row r="126" spans="1:31" x14ac:dyDescent="0.25">
      <c r="A126" s="113"/>
      <c r="B126" s="114"/>
      <c r="C126" s="115"/>
      <c r="D126" s="115"/>
      <c r="E126" s="115"/>
      <c r="F126" s="115"/>
      <c r="G126" s="115"/>
      <c r="H126" s="116"/>
      <c r="I126" s="115"/>
      <c r="J126" s="115"/>
      <c r="K126" s="117"/>
      <c r="L126" s="151"/>
      <c r="M126" s="151"/>
      <c r="N126" s="152"/>
      <c r="O126" s="151"/>
    </row>
    <row r="127" spans="1:31" x14ac:dyDescent="0.25">
      <c r="A127" s="69"/>
      <c r="B127" s="99"/>
      <c r="C127" s="29"/>
      <c r="D127" s="8"/>
      <c r="E127" s="8"/>
      <c r="F127" s="8"/>
      <c r="G127" s="8"/>
      <c r="H127" s="8"/>
      <c r="I127" s="8"/>
      <c r="J127" s="8"/>
      <c r="K127" s="8"/>
      <c r="L127" s="96"/>
      <c r="M127" s="96"/>
      <c r="N127" s="96"/>
      <c r="AA127" s="94" t="s">
        <v>196</v>
      </c>
      <c r="AB127" s="94">
        <v>453</v>
      </c>
      <c r="AD127" s="87" t="s">
        <v>197</v>
      </c>
      <c r="AE127" s="87">
        <v>719</v>
      </c>
    </row>
    <row r="128" spans="1:31" x14ac:dyDescent="0.25">
      <c r="A128" s="169" t="s">
        <v>54</v>
      </c>
      <c r="B128" s="108"/>
      <c r="C128" s="75"/>
      <c r="G128" s="33" t="s">
        <v>55</v>
      </c>
      <c r="H128" s="33" t="s">
        <v>56</v>
      </c>
      <c r="K128" s="8"/>
      <c r="L128" s="96"/>
      <c r="M128" s="96"/>
      <c r="N128" s="96"/>
      <c r="AA128" s="94" t="s">
        <v>197</v>
      </c>
      <c r="AB128" s="94">
        <v>338</v>
      </c>
      <c r="AD128" s="87" t="s">
        <v>198</v>
      </c>
      <c r="AE128" s="87">
        <v>476</v>
      </c>
    </row>
    <row r="129" spans="1:31" x14ac:dyDescent="0.25">
      <c r="A129" s="169"/>
      <c r="B129" s="108"/>
      <c r="C129" s="75"/>
      <c r="D129" s="75"/>
      <c r="E129" s="19"/>
      <c r="F129" s="32" t="s">
        <v>53</v>
      </c>
      <c r="G129" s="31">
        <v>0.15</v>
      </c>
      <c r="H129" s="34">
        <v>0.01</v>
      </c>
      <c r="K129" s="8"/>
      <c r="L129" s="96"/>
      <c r="M129" s="96"/>
      <c r="N129" s="96"/>
      <c r="AA129" s="94" t="s">
        <v>198</v>
      </c>
      <c r="AB129" s="94">
        <v>345</v>
      </c>
      <c r="AD129" s="87" t="s">
        <v>199</v>
      </c>
      <c r="AE129" s="87">
        <v>31</v>
      </c>
    </row>
    <row r="130" spans="1:31" x14ac:dyDescent="0.25">
      <c r="AA130" s="94" t="s">
        <v>199</v>
      </c>
      <c r="AB130" s="94">
        <v>41</v>
      </c>
      <c r="AD130" s="87" t="s">
        <v>200</v>
      </c>
      <c r="AE130" s="87">
        <v>51</v>
      </c>
    </row>
    <row r="131" spans="1:31" ht="15.75" x14ac:dyDescent="0.25">
      <c r="Q131" s="190" t="s">
        <v>122</v>
      </c>
      <c r="R131" s="190"/>
      <c r="S131" s="190"/>
      <c r="T131" s="190"/>
      <c r="U131" s="190"/>
      <c r="V131" s="190"/>
      <c r="W131" s="190"/>
      <c r="X131" s="190"/>
      <c r="Y131" s="190"/>
      <c r="Z131" s="190"/>
      <c r="AA131" s="94" t="s">
        <v>200</v>
      </c>
      <c r="AB131" s="94">
        <v>39</v>
      </c>
      <c r="AD131" s="87" t="s">
        <v>201</v>
      </c>
      <c r="AE131" s="87">
        <v>25</v>
      </c>
    </row>
    <row r="132" spans="1:31" x14ac:dyDescent="0.25">
      <c r="AA132" s="94" t="s">
        <v>201</v>
      </c>
      <c r="AB132" s="94">
        <v>73</v>
      </c>
      <c r="AD132" s="87" t="s">
        <v>202</v>
      </c>
      <c r="AE132" s="87">
        <v>35</v>
      </c>
    </row>
    <row r="133" spans="1:31" x14ac:dyDescent="0.25">
      <c r="AA133" s="94" t="s">
        <v>202</v>
      </c>
      <c r="AB133" s="94">
        <v>104</v>
      </c>
      <c r="AD133" s="87" t="s">
        <v>203</v>
      </c>
      <c r="AE133" s="87">
        <v>36</v>
      </c>
    </row>
    <row r="134" spans="1:31" x14ac:dyDescent="0.25">
      <c r="AA134" s="94" t="s">
        <v>203</v>
      </c>
      <c r="AB134" s="94">
        <v>92</v>
      </c>
      <c r="AD134" s="87" t="s">
        <v>204</v>
      </c>
      <c r="AE134" s="87">
        <v>33</v>
      </c>
    </row>
    <row r="135" spans="1:31" x14ac:dyDescent="0.25">
      <c r="AA135" s="94" t="s">
        <v>204</v>
      </c>
      <c r="AB135" s="94">
        <v>97</v>
      </c>
      <c r="AD135" s="87" t="s">
        <v>205</v>
      </c>
      <c r="AE135" s="87">
        <v>139</v>
      </c>
    </row>
    <row r="136" spans="1:31" x14ac:dyDescent="0.25">
      <c r="AA136" s="94" t="s">
        <v>205</v>
      </c>
      <c r="AB136" s="94">
        <v>167</v>
      </c>
      <c r="AD136" s="87" t="s">
        <v>8</v>
      </c>
      <c r="AE136" s="87">
        <v>349</v>
      </c>
    </row>
    <row r="137" spans="1:31" x14ac:dyDescent="0.25">
      <c r="AA137" s="94" t="s">
        <v>8</v>
      </c>
      <c r="AB137" s="94">
        <v>607</v>
      </c>
      <c r="AD137" s="87" t="s">
        <v>206</v>
      </c>
      <c r="AE137" s="87">
        <v>118</v>
      </c>
    </row>
    <row r="138" spans="1:31" x14ac:dyDescent="0.25">
      <c r="AA138" s="94" t="s">
        <v>206</v>
      </c>
      <c r="AB138" s="94">
        <v>153</v>
      </c>
      <c r="AD138" s="87" t="s">
        <v>207</v>
      </c>
      <c r="AE138" s="87">
        <v>212</v>
      </c>
    </row>
    <row r="139" spans="1:31" x14ac:dyDescent="0.25">
      <c r="AA139" s="94" t="s">
        <v>207</v>
      </c>
      <c r="AB139" s="94">
        <v>418</v>
      </c>
      <c r="AD139" s="87" t="s">
        <v>208</v>
      </c>
      <c r="AE139" s="87">
        <v>19</v>
      </c>
    </row>
    <row r="140" spans="1:31" x14ac:dyDescent="0.25">
      <c r="AA140" s="94" t="s">
        <v>208</v>
      </c>
      <c r="AB140" s="94">
        <v>36</v>
      </c>
      <c r="AD140" s="87" t="s">
        <v>9</v>
      </c>
      <c r="AE140" s="87">
        <v>995</v>
      </c>
    </row>
    <row r="141" spans="1:31" x14ac:dyDescent="0.25">
      <c r="AA141" s="94" t="s">
        <v>9</v>
      </c>
      <c r="AB141" s="94">
        <v>3444</v>
      </c>
      <c r="AD141" s="87" t="s">
        <v>209</v>
      </c>
      <c r="AE141" s="87">
        <v>174</v>
      </c>
    </row>
    <row r="142" spans="1:31" x14ac:dyDescent="0.25">
      <c r="AA142" s="94" t="s">
        <v>209</v>
      </c>
      <c r="AB142" s="94">
        <v>341</v>
      </c>
      <c r="AD142" s="87" t="s">
        <v>210</v>
      </c>
      <c r="AE142" s="87">
        <v>151</v>
      </c>
    </row>
    <row r="143" spans="1:31" x14ac:dyDescent="0.25">
      <c r="AA143" s="94" t="s">
        <v>210</v>
      </c>
      <c r="AB143" s="94">
        <v>774</v>
      </c>
      <c r="AD143" s="87" t="s">
        <v>211</v>
      </c>
      <c r="AE143" s="87">
        <v>239</v>
      </c>
    </row>
    <row r="144" spans="1:31" x14ac:dyDescent="0.25">
      <c r="AA144" s="94" t="s">
        <v>211</v>
      </c>
      <c r="AB144" s="94">
        <v>480</v>
      </c>
      <c r="AD144" s="87" t="s">
        <v>212</v>
      </c>
      <c r="AE144" s="87">
        <v>150</v>
      </c>
    </row>
    <row r="145" spans="27:31" x14ac:dyDescent="0.25">
      <c r="AA145" s="94" t="s">
        <v>212</v>
      </c>
      <c r="AB145" s="94">
        <v>1018</v>
      </c>
      <c r="AD145" s="87" t="s">
        <v>213</v>
      </c>
      <c r="AE145" s="87">
        <v>40</v>
      </c>
    </row>
    <row r="146" spans="27:31" x14ac:dyDescent="0.25">
      <c r="AA146" s="94" t="s">
        <v>213</v>
      </c>
      <c r="AB146" s="94">
        <v>49</v>
      </c>
      <c r="AD146" s="87" t="s">
        <v>214</v>
      </c>
      <c r="AE146" s="87">
        <v>12</v>
      </c>
    </row>
    <row r="147" spans="27:31" x14ac:dyDescent="0.25">
      <c r="AA147" s="94" t="s">
        <v>214</v>
      </c>
      <c r="AB147" s="94">
        <v>16</v>
      </c>
      <c r="AD147" s="87" t="s">
        <v>215</v>
      </c>
      <c r="AE147" s="87">
        <v>54</v>
      </c>
    </row>
    <row r="148" spans="27:31" x14ac:dyDescent="0.25">
      <c r="AA148" s="94" t="s">
        <v>215</v>
      </c>
      <c r="AB148" s="94">
        <v>39</v>
      </c>
      <c r="AD148" s="87" t="s">
        <v>216</v>
      </c>
      <c r="AE148" s="87">
        <v>102</v>
      </c>
    </row>
    <row r="149" spans="27:31" x14ac:dyDescent="0.25">
      <c r="AA149" s="94" t="s">
        <v>216</v>
      </c>
      <c r="AB149" s="94">
        <v>276</v>
      </c>
      <c r="AD149" s="87" t="s">
        <v>217</v>
      </c>
      <c r="AE149" s="87">
        <v>58</v>
      </c>
    </row>
    <row r="150" spans="27:31" x14ac:dyDescent="0.25">
      <c r="AA150" s="94" t="s">
        <v>217</v>
      </c>
      <c r="AB150" s="94">
        <v>411</v>
      </c>
      <c r="AD150" s="87" t="s">
        <v>218</v>
      </c>
      <c r="AE150" s="87">
        <v>15</v>
      </c>
    </row>
    <row r="151" spans="27:31" x14ac:dyDescent="0.25">
      <c r="AA151" s="94" t="s">
        <v>218</v>
      </c>
      <c r="AB151" s="94">
        <v>40</v>
      </c>
      <c r="AD151" s="87" t="s">
        <v>10</v>
      </c>
      <c r="AE151" s="87">
        <v>61</v>
      </c>
    </row>
    <row r="152" spans="27:31" x14ac:dyDescent="0.25">
      <c r="AA152" s="94" t="s">
        <v>10</v>
      </c>
      <c r="AB152" s="94">
        <v>419</v>
      </c>
      <c r="AD152" s="87" t="s">
        <v>219</v>
      </c>
      <c r="AE152" s="87">
        <v>14</v>
      </c>
    </row>
    <row r="153" spans="27:31" x14ac:dyDescent="0.25">
      <c r="AA153" s="94" t="s">
        <v>219</v>
      </c>
      <c r="AB153" s="94">
        <v>41</v>
      </c>
      <c r="AD153" s="87" t="s">
        <v>220</v>
      </c>
      <c r="AE153" s="87">
        <v>18</v>
      </c>
    </row>
    <row r="154" spans="27:31" x14ac:dyDescent="0.25">
      <c r="AA154" s="94" t="s">
        <v>220</v>
      </c>
      <c r="AB154" s="94">
        <v>95</v>
      </c>
      <c r="AD154" s="87" t="s">
        <v>221</v>
      </c>
      <c r="AE154" s="87">
        <v>11</v>
      </c>
    </row>
    <row r="155" spans="27:31" x14ac:dyDescent="0.25">
      <c r="AA155" s="94" t="s">
        <v>221</v>
      </c>
      <c r="AB155" s="94">
        <v>97</v>
      </c>
      <c r="AD155" s="87" t="s">
        <v>222</v>
      </c>
      <c r="AE155" s="87">
        <v>14</v>
      </c>
    </row>
    <row r="156" spans="27:31" x14ac:dyDescent="0.25">
      <c r="AA156" s="94" t="s">
        <v>222</v>
      </c>
      <c r="AB156" s="94">
        <v>133</v>
      </c>
      <c r="AD156" s="87" t="s">
        <v>291</v>
      </c>
      <c r="AE156" s="87">
        <v>4</v>
      </c>
    </row>
    <row r="157" spans="27:31" x14ac:dyDescent="0.25">
      <c r="AA157" s="94" t="s">
        <v>291</v>
      </c>
      <c r="AB157" s="94">
        <v>53</v>
      </c>
      <c r="AD157" s="87" t="s">
        <v>11</v>
      </c>
      <c r="AE157" s="87">
        <v>4762</v>
      </c>
    </row>
    <row r="158" spans="27:31" x14ac:dyDescent="0.25">
      <c r="AA158" s="94" t="s">
        <v>11</v>
      </c>
      <c r="AB158" s="94">
        <v>3636</v>
      </c>
      <c r="AD158" s="87" t="s">
        <v>223</v>
      </c>
      <c r="AE158" s="87">
        <v>616</v>
      </c>
    </row>
    <row r="159" spans="27:31" x14ac:dyDescent="0.25">
      <c r="AA159" s="94" t="s">
        <v>223</v>
      </c>
      <c r="AB159" s="94">
        <v>261</v>
      </c>
      <c r="AD159" s="87" t="s">
        <v>224</v>
      </c>
      <c r="AE159" s="87">
        <v>139</v>
      </c>
    </row>
    <row r="160" spans="27:31" x14ac:dyDescent="0.25">
      <c r="AA160" s="94" t="s">
        <v>224</v>
      </c>
      <c r="AB160" s="94">
        <v>399</v>
      </c>
      <c r="AD160" s="87" t="s">
        <v>225</v>
      </c>
      <c r="AE160" s="87">
        <v>203</v>
      </c>
    </row>
    <row r="161" spans="27:31" x14ac:dyDescent="0.25">
      <c r="AA161" s="94" t="s">
        <v>225</v>
      </c>
      <c r="AB161" s="94">
        <v>728</v>
      </c>
      <c r="AD161" s="87" t="s">
        <v>226</v>
      </c>
      <c r="AE161" s="87">
        <v>73</v>
      </c>
    </row>
    <row r="162" spans="27:31" x14ac:dyDescent="0.25">
      <c r="AA162" s="94" t="s">
        <v>226</v>
      </c>
      <c r="AB162" s="94">
        <v>192</v>
      </c>
      <c r="AD162" s="87" t="s">
        <v>227</v>
      </c>
      <c r="AE162" s="87">
        <v>468</v>
      </c>
    </row>
    <row r="163" spans="27:31" x14ac:dyDescent="0.25">
      <c r="AA163" s="94" t="s">
        <v>227</v>
      </c>
      <c r="AB163" s="94">
        <v>802</v>
      </c>
      <c r="AD163" s="87" t="s">
        <v>228</v>
      </c>
      <c r="AE163" s="87">
        <v>1289</v>
      </c>
    </row>
    <row r="164" spans="27:31" x14ac:dyDescent="0.25">
      <c r="AA164" s="94" t="s">
        <v>228</v>
      </c>
      <c r="AB164" s="94">
        <v>611</v>
      </c>
      <c r="AD164" s="87" t="s">
        <v>229</v>
      </c>
      <c r="AE164" s="87">
        <v>1835</v>
      </c>
    </row>
    <row r="165" spans="27:31" x14ac:dyDescent="0.25">
      <c r="AA165" s="94" t="s">
        <v>229</v>
      </c>
      <c r="AB165" s="94">
        <v>453</v>
      </c>
      <c r="AD165" s="87" t="s">
        <v>230</v>
      </c>
      <c r="AE165" s="87">
        <v>139</v>
      </c>
    </row>
    <row r="166" spans="27:31" x14ac:dyDescent="0.25">
      <c r="AA166" s="94" t="s">
        <v>230</v>
      </c>
      <c r="AB166" s="94">
        <v>190</v>
      </c>
      <c r="AD166" s="87" t="s">
        <v>12</v>
      </c>
      <c r="AE166" s="87">
        <v>258</v>
      </c>
    </row>
    <row r="167" spans="27:31" x14ac:dyDescent="0.25">
      <c r="AA167" s="94" t="s">
        <v>12</v>
      </c>
      <c r="AB167" s="94">
        <v>967</v>
      </c>
      <c r="AD167" s="87" t="s">
        <v>231</v>
      </c>
      <c r="AE167" s="87">
        <v>80</v>
      </c>
    </row>
    <row r="168" spans="27:31" x14ac:dyDescent="0.25">
      <c r="AA168" s="94" t="s">
        <v>231</v>
      </c>
      <c r="AB168" s="94">
        <v>212</v>
      </c>
      <c r="AD168" s="87" t="s">
        <v>232</v>
      </c>
      <c r="AE168" s="87">
        <v>35</v>
      </c>
    </row>
    <row r="169" spans="27:31" x14ac:dyDescent="0.25">
      <c r="AA169" s="94" t="s">
        <v>232</v>
      </c>
      <c r="AB169" s="94">
        <v>162</v>
      </c>
      <c r="AD169" s="87" t="s">
        <v>233</v>
      </c>
      <c r="AE169" s="87">
        <v>108</v>
      </c>
    </row>
    <row r="170" spans="27:31" x14ac:dyDescent="0.25">
      <c r="AA170" s="94" t="s">
        <v>233</v>
      </c>
      <c r="AB170" s="94">
        <v>318</v>
      </c>
      <c r="AD170" s="87" t="s">
        <v>234</v>
      </c>
      <c r="AE170" s="87">
        <v>18</v>
      </c>
    </row>
    <row r="171" spans="27:31" x14ac:dyDescent="0.25">
      <c r="AA171" s="94" t="s">
        <v>234</v>
      </c>
      <c r="AB171" s="94">
        <v>93</v>
      </c>
      <c r="AD171" s="87" t="s">
        <v>235</v>
      </c>
      <c r="AE171" s="87">
        <v>17</v>
      </c>
    </row>
    <row r="172" spans="27:31" x14ac:dyDescent="0.25">
      <c r="AA172" s="94" t="s">
        <v>235</v>
      </c>
      <c r="AB172" s="94">
        <v>182</v>
      </c>
      <c r="AD172" s="87" t="s">
        <v>13</v>
      </c>
      <c r="AE172" s="87">
        <v>184</v>
      </c>
    </row>
    <row r="173" spans="27:31" x14ac:dyDescent="0.25">
      <c r="AA173" s="94" t="s">
        <v>13</v>
      </c>
      <c r="AB173" s="94">
        <v>1014</v>
      </c>
      <c r="AD173" s="87" t="s">
        <v>236</v>
      </c>
      <c r="AE173" s="87">
        <v>15</v>
      </c>
    </row>
    <row r="174" spans="27:31" x14ac:dyDescent="0.25">
      <c r="AA174" s="94" t="s">
        <v>236</v>
      </c>
      <c r="AB174" s="94">
        <v>108</v>
      </c>
      <c r="AD174" s="87" t="s">
        <v>237</v>
      </c>
      <c r="AE174" s="87">
        <v>67</v>
      </c>
    </row>
    <row r="175" spans="27:31" x14ac:dyDescent="0.25">
      <c r="AA175" s="94" t="s">
        <v>237</v>
      </c>
      <c r="AB175" s="94">
        <v>215</v>
      </c>
      <c r="AD175" s="87" t="s">
        <v>238</v>
      </c>
      <c r="AE175" s="87">
        <v>88</v>
      </c>
    </row>
    <row r="176" spans="27:31" x14ac:dyDescent="0.25">
      <c r="AA176" s="94" t="s">
        <v>238</v>
      </c>
      <c r="AB176" s="94">
        <v>570</v>
      </c>
      <c r="AD176" s="87" t="s">
        <v>239</v>
      </c>
      <c r="AE176" s="87">
        <v>14</v>
      </c>
    </row>
    <row r="177" spans="27:31" x14ac:dyDescent="0.25">
      <c r="AA177" s="94" t="s">
        <v>239</v>
      </c>
      <c r="AB177" s="94">
        <v>121</v>
      </c>
      <c r="AD177" s="87" t="s">
        <v>14</v>
      </c>
      <c r="AE177" s="87">
        <v>4007</v>
      </c>
    </row>
    <row r="178" spans="27:31" x14ac:dyDescent="0.25">
      <c r="AA178" s="94" t="s">
        <v>14</v>
      </c>
      <c r="AB178" s="94">
        <v>4689</v>
      </c>
      <c r="AD178" s="87" t="s">
        <v>293</v>
      </c>
      <c r="AE178" s="87">
        <v>2</v>
      </c>
    </row>
    <row r="179" spans="27:31" x14ac:dyDescent="0.25">
      <c r="AA179" s="94" t="s">
        <v>293</v>
      </c>
      <c r="AB179" s="94">
        <v>8</v>
      </c>
      <c r="AD179" s="87" t="s">
        <v>240</v>
      </c>
      <c r="AE179" s="87">
        <v>534</v>
      </c>
    </row>
    <row r="180" spans="27:31" x14ac:dyDescent="0.25">
      <c r="AA180" s="94" t="s">
        <v>240</v>
      </c>
      <c r="AB180" s="94">
        <v>638</v>
      </c>
      <c r="AD180" s="87" t="s">
        <v>241</v>
      </c>
      <c r="AE180" s="87">
        <v>407</v>
      </c>
    </row>
    <row r="181" spans="27:31" x14ac:dyDescent="0.25">
      <c r="AA181" s="94" t="s">
        <v>241</v>
      </c>
      <c r="AB181" s="94">
        <v>862</v>
      </c>
      <c r="AD181" s="87" t="s">
        <v>242</v>
      </c>
      <c r="AE181" s="87">
        <v>408</v>
      </c>
    </row>
    <row r="182" spans="27:31" x14ac:dyDescent="0.25">
      <c r="AA182" s="94" t="s">
        <v>242</v>
      </c>
      <c r="AB182" s="94">
        <v>271</v>
      </c>
      <c r="AD182" s="87" t="s">
        <v>243</v>
      </c>
      <c r="AE182" s="87">
        <v>47</v>
      </c>
    </row>
    <row r="183" spans="27:31" x14ac:dyDescent="0.25">
      <c r="AA183" s="94" t="s">
        <v>243</v>
      </c>
      <c r="AB183" s="94">
        <v>128</v>
      </c>
      <c r="AD183" s="87" t="s">
        <v>244</v>
      </c>
      <c r="AE183" s="87">
        <v>93</v>
      </c>
    </row>
    <row r="184" spans="27:31" x14ac:dyDescent="0.25">
      <c r="AA184" s="94" t="s">
        <v>244</v>
      </c>
      <c r="AB184" s="94">
        <v>267</v>
      </c>
      <c r="AD184" s="87" t="s">
        <v>245</v>
      </c>
      <c r="AE184" s="87">
        <v>92</v>
      </c>
    </row>
    <row r="185" spans="27:31" x14ac:dyDescent="0.25">
      <c r="AA185" s="94" t="s">
        <v>245</v>
      </c>
      <c r="AB185" s="94">
        <v>96</v>
      </c>
      <c r="AD185" s="87" t="s">
        <v>246</v>
      </c>
      <c r="AE185" s="87">
        <v>25</v>
      </c>
    </row>
    <row r="186" spans="27:31" x14ac:dyDescent="0.25">
      <c r="AA186" s="94" t="s">
        <v>246</v>
      </c>
      <c r="AB186" s="94">
        <v>214</v>
      </c>
      <c r="AD186" s="87" t="s">
        <v>247</v>
      </c>
      <c r="AE186" s="87">
        <v>1831</v>
      </c>
    </row>
    <row r="187" spans="27:31" x14ac:dyDescent="0.25">
      <c r="AA187" s="94" t="s">
        <v>247</v>
      </c>
      <c r="AB187" s="94">
        <v>1364</v>
      </c>
      <c r="AD187" s="87" t="s">
        <v>248</v>
      </c>
      <c r="AE187" s="87">
        <v>226</v>
      </c>
    </row>
    <row r="188" spans="27:31" x14ac:dyDescent="0.25">
      <c r="AA188" s="94" t="s">
        <v>248</v>
      </c>
      <c r="AB188" s="94">
        <v>227</v>
      </c>
      <c r="AD188" s="87" t="s">
        <v>249</v>
      </c>
      <c r="AE188" s="87">
        <v>183</v>
      </c>
    </row>
    <row r="189" spans="27:31" x14ac:dyDescent="0.25">
      <c r="AA189" s="94" t="s">
        <v>249</v>
      </c>
      <c r="AB189" s="94">
        <v>307</v>
      </c>
      <c r="AD189" s="87" t="s">
        <v>250</v>
      </c>
      <c r="AE189" s="87">
        <v>159</v>
      </c>
    </row>
    <row r="190" spans="27:31" x14ac:dyDescent="0.25">
      <c r="AA190" s="94" t="s">
        <v>250</v>
      </c>
      <c r="AB190" s="94">
        <v>307</v>
      </c>
      <c r="AD190" s="87" t="s">
        <v>15</v>
      </c>
      <c r="AE190" s="87">
        <v>1079</v>
      </c>
    </row>
    <row r="191" spans="27:31" x14ac:dyDescent="0.25">
      <c r="AA191" s="94" t="s">
        <v>15</v>
      </c>
      <c r="AB191" s="94">
        <v>1817</v>
      </c>
      <c r="AD191" s="87" t="s">
        <v>251</v>
      </c>
      <c r="AE191" s="87">
        <v>23</v>
      </c>
    </row>
    <row r="192" spans="27:31" x14ac:dyDescent="0.25">
      <c r="AA192" s="94" t="s">
        <v>251</v>
      </c>
      <c r="AB192" s="94">
        <v>102</v>
      </c>
      <c r="AD192" s="87" t="s">
        <v>252</v>
      </c>
      <c r="AE192" s="87">
        <v>317</v>
      </c>
    </row>
    <row r="193" spans="27:31" x14ac:dyDescent="0.25">
      <c r="AA193" s="94" t="s">
        <v>252</v>
      </c>
      <c r="AB193" s="94">
        <v>298</v>
      </c>
      <c r="AD193" s="87" t="s">
        <v>253</v>
      </c>
      <c r="AE193" s="87">
        <v>11</v>
      </c>
    </row>
    <row r="194" spans="27:31" x14ac:dyDescent="0.25">
      <c r="AA194" s="94" t="s">
        <v>253</v>
      </c>
      <c r="AB194" s="94">
        <v>30</v>
      </c>
      <c r="AD194" s="87" t="s">
        <v>254</v>
      </c>
      <c r="AE194" s="87">
        <v>474</v>
      </c>
    </row>
    <row r="195" spans="27:31" x14ac:dyDescent="0.25">
      <c r="AA195" s="94" t="s">
        <v>254</v>
      </c>
      <c r="AB195" s="94">
        <v>511</v>
      </c>
      <c r="AD195" s="87" t="s">
        <v>255</v>
      </c>
      <c r="AE195" s="87">
        <v>221</v>
      </c>
    </row>
    <row r="196" spans="27:31" x14ac:dyDescent="0.25">
      <c r="AA196" s="94" t="s">
        <v>255</v>
      </c>
      <c r="AB196" s="94">
        <v>640</v>
      </c>
      <c r="AD196" s="87" t="s">
        <v>256</v>
      </c>
      <c r="AE196" s="87">
        <v>33</v>
      </c>
    </row>
    <row r="197" spans="27:31" x14ac:dyDescent="0.25">
      <c r="AA197" s="94" t="s">
        <v>256</v>
      </c>
      <c r="AB197" s="94">
        <v>236</v>
      </c>
      <c r="AD197" s="87" t="s">
        <v>16</v>
      </c>
      <c r="AE197" s="87">
        <v>1447</v>
      </c>
    </row>
    <row r="198" spans="27:31" x14ac:dyDescent="0.25">
      <c r="AA198" s="94" t="s">
        <v>16</v>
      </c>
      <c r="AB198" s="94">
        <v>5723</v>
      </c>
      <c r="AD198" s="87" t="s">
        <v>257</v>
      </c>
      <c r="AE198" s="87">
        <v>279</v>
      </c>
    </row>
    <row r="199" spans="27:31" x14ac:dyDescent="0.25">
      <c r="AA199" s="94" t="s">
        <v>257</v>
      </c>
      <c r="AB199" s="94">
        <v>1392</v>
      </c>
      <c r="AD199" s="87" t="s">
        <v>258</v>
      </c>
      <c r="AE199" s="87">
        <v>153</v>
      </c>
    </row>
    <row r="200" spans="27:31" x14ac:dyDescent="0.25">
      <c r="AA200" s="94" t="s">
        <v>258</v>
      </c>
      <c r="AB200" s="94">
        <v>1267</v>
      </c>
      <c r="AD200" s="87" t="s">
        <v>259</v>
      </c>
      <c r="AE200" s="87">
        <v>416</v>
      </c>
    </row>
    <row r="201" spans="27:31" x14ac:dyDescent="0.25">
      <c r="AA201" s="94" t="s">
        <v>259</v>
      </c>
      <c r="AB201" s="94">
        <v>1329</v>
      </c>
      <c r="AD201" s="87" t="s">
        <v>260</v>
      </c>
      <c r="AE201" s="87">
        <v>189</v>
      </c>
    </row>
    <row r="202" spans="27:31" x14ac:dyDescent="0.25">
      <c r="AA202" s="94" t="s">
        <v>260</v>
      </c>
      <c r="AB202" s="94">
        <v>267</v>
      </c>
      <c r="AD202" s="87" t="s">
        <v>261</v>
      </c>
      <c r="AE202" s="87">
        <v>245</v>
      </c>
    </row>
    <row r="203" spans="27:31" x14ac:dyDescent="0.25">
      <c r="AA203" s="94" t="s">
        <v>261</v>
      </c>
      <c r="AB203" s="94">
        <v>808</v>
      </c>
      <c r="AD203" s="87" t="s">
        <v>262</v>
      </c>
      <c r="AE203" s="87">
        <v>31</v>
      </c>
    </row>
    <row r="204" spans="27:31" x14ac:dyDescent="0.25">
      <c r="AA204" s="94" t="s">
        <v>262</v>
      </c>
      <c r="AB204" s="94">
        <v>77</v>
      </c>
      <c r="AD204" s="87" t="s">
        <v>263</v>
      </c>
      <c r="AE204" s="87">
        <v>12</v>
      </c>
    </row>
    <row r="205" spans="27:31" x14ac:dyDescent="0.25">
      <c r="AA205" s="94" t="s">
        <v>263</v>
      </c>
      <c r="AB205" s="94">
        <v>97</v>
      </c>
      <c r="AD205" s="87" t="s">
        <v>264</v>
      </c>
      <c r="AE205" s="87">
        <v>122</v>
      </c>
    </row>
    <row r="206" spans="27:31" x14ac:dyDescent="0.25">
      <c r="AA206" s="94" t="s">
        <v>264</v>
      </c>
      <c r="AB206" s="94">
        <v>486</v>
      </c>
      <c r="AD206" s="87" t="s">
        <v>17</v>
      </c>
      <c r="AE206" s="87">
        <v>2107</v>
      </c>
    </row>
    <row r="207" spans="27:31" x14ac:dyDescent="0.25">
      <c r="AA207" s="94" t="s">
        <v>17</v>
      </c>
      <c r="AB207" s="94">
        <v>6251</v>
      </c>
      <c r="AD207" s="87" t="s">
        <v>265</v>
      </c>
      <c r="AE207" s="87">
        <v>49</v>
      </c>
    </row>
    <row r="208" spans="27:31" x14ac:dyDescent="0.25">
      <c r="AA208" s="94" t="s">
        <v>265</v>
      </c>
      <c r="AB208" s="94">
        <v>282</v>
      </c>
      <c r="AD208" s="87" t="s">
        <v>266</v>
      </c>
      <c r="AE208" s="87">
        <v>52</v>
      </c>
    </row>
    <row r="209" spans="27:31" x14ac:dyDescent="0.25">
      <c r="AA209" s="94" t="s">
        <v>266</v>
      </c>
      <c r="AB209" s="94">
        <v>124</v>
      </c>
      <c r="AD209" s="87" t="s">
        <v>267</v>
      </c>
      <c r="AE209" s="87">
        <v>203</v>
      </c>
    </row>
    <row r="210" spans="27:31" x14ac:dyDescent="0.25">
      <c r="AA210" s="94" t="s">
        <v>267</v>
      </c>
      <c r="AB210" s="94">
        <v>407</v>
      </c>
      <c r="AD210" s="87" t="s">
        <v>268</v>
      </c>
      <c r="AE210" s="87">
        <v>284</v>
      </c>
    </row>
    <row r="211" spans="27:31" x14ac:dyDescent="0.25">
      <c r="AA211" s="94" t="s">
        <v>268</v>
      </c>
      <c r="AB211" s="94">
        <v>947</v>
      </c>
      <c r="AD211" s="87" t="s">
        <v>269</v>
      </c>
      <c r="AE211" s="87">
        <v>231</v>
      </c>
    </row>
    <row r="212" spans="27:31" x14ac:dyDescent="0.25">
      <c r="AA212" s="94" t="s">
        <v>269</v>
      </c>
      <c r="AB212" s="94">
        <v>1363</v>
      </c>
      <c r="AD212" s="87" t="s">
        <v>270</v>
      </c>
      <c r="AE212" s="87">
        <v>483</v>
      </c>
    </row>
    <row r="213" spans="27:31" x14ac:dyDescent="0.25">
      <c r="AA213" s="94" t="s">
        <v>270</v>
      </c>
      <c r="AB213" s="94">
        <v>1708</v>
      </c>
      <c r="AD213" s="87" t="s">
        <v>271</v>
      </c>
      <c r="AE213" s="87">
        <v>547</v>
      </c>
    </row>
    <row r="214" spans="27:31" x14ac:dyDescent="0.25">
      <c r="AA214" s="94" t="s">
        <v>271</v>
      </c>
      <c r="AB214" s="94">
        <v>750</v>
      </c>
      <c r="AD214" s="87" t="s">
        <v>272</v>
      </c>
      <c r="AE214" s="87">
        <v>239</v>
      </c>
    </row>
    <row r="215" spans="27:31" x14ac:dyDescent="0.25">
      <c r="AA215" s="94" t="s">
        <v>272</v>
      </c>
      <c r="AB215" s="94">
        <v>521</v>
      </c>
      <c r="AD215" s="87" t="s">
        <v>273</v>
      </c>
      <c r="AE215" s="87">
        <v>19</v>
      </c>
    </row>
    <row r="216" spans="27:31" x14ac:dyDescent="0.25">
      <c r="AA216" s="94" t="s">
        <v>273</v>
      </c>
      <c r="AB216" s="94">
        <v>149</v>
      </c>
      <c r="AD216" s="87" t="s">
        <v>18</v>
      </c>
      <c r="AE216" s="87">
        <v>409</v>
      </c>
    </row>
    <row r="217" spans="27:31" x14ac:dyDescent="0.25">
      <c r="AA217" s="94" t="s">
        <v>18</v>
      </c>
      <c r="AB217" s="94">
        <v>1259</v>
      </c>
      <c r="AD217" s="87" t="s">
        <v>274</v>
      </c>
      <c r="AE217" s="87">
        <v>80</v>
      </c>
    </row>
    <row r="218" spans="27:31" x14ac:dyDescent="0.25">
      <c r="AA218" s="94" t="s">
        <v>274</v>
      </c>
      <c r="AB218" s="94">
        <v>210</v>
      </c>
      <c r="AD218" s="87" t="s">
        <v>275</v>
      </c>
      <c r="AE218" s="87">
        <v>66</v>
      </c>
    </row>
    <row r="219" spans="27:31" x14ac:dyDescent="0.25">
      <c r="AA219" s="94" t="s">
        <v>275</v>
      </c>
      <c r="AB219" s="94">
        <v>360</v>
      </c>
      <c r="AD219" s="87" t="s">
        <v>276</v>
      </c>
      <c r="AE219" s="87">
        <v>263</v>
      </c>
    </row>
    <row r="220" spans="27:31" x14ac:dyDescent="0.25">
      <c r="AA220" s="94" t="s">
        <v>276</v>
      </c>
      <c r="AB220" s="94">
        <v>689</v>
      </c>
      <c r="AD220" s="87" t="s">
        <v>19</v>
      </c>
      <c r="AE220" s="87">
        <v>259</v>
      </c>
    </row>
    <row r="221" spans="27:31" x14ac:dyDescent="0.25">
      <c r="AA221" s="94" t="s">
        <v>19</v>
      </c>
      <c r="AB221" s="94">
        <v>6087</v>
      </c>
      <c r="AD221" s="87" t="s">
        <v>277</v>
      </c>
      <c r="AE221" s="87">
        <v>259</v>
      </c>
    </row>
    <row r="222" spans="27:31" x14ac:dyDescent="0.25">
      <c r="AA222" s="94" t="s">
        <v>277</v>
      </c>
      <c r="AB222" s="94">
        <v>6087</v>
      </c>
      <c r="AD222" s="87" t="s">
        <v>20</v>
      </c>
      <c r="AE222" s="87">
        <v>264</v>
      </c>
    </row>
    <row r="223" spans="27:31" x14ac:dyDescent="0.25">
      <c r="AA223" s="94" t="s">
        <v>20</v>
      </c>
      <c r="AB223" s="94">
        <v>719</v>
      </c>
      <c r="AD223" s="87" t="s">
        <v>278</v>
      </c>
      <c r="AE223" s="87">
        <v>264</v>
      </c>
    </row>
    <row r="224" spans="27:31" x14ac:dyDescent="0.25">
      <c r="AA224" s="94" t="s">
        <v>278</v>
      </c>
      <c r="AB224" s="94">
        <v>719</v>
      </c>
      <c r="AD224" s="87" t="s">
        <v>21</v>
      </c>
      <c r="AE224" s="87">
        <v>278</v>
      </c>
    </row>
    <row r="225" spans="27:31" x14ac:dyDescent="0.25">
      <c r="AA225" s="94" t="s">
        <v>21</v>
      </c>
      <c r="AB225" s="94">
        <v>1029</v>
      </c>
      <c r="AD225" s="87" t="s">
        <v>279</v>
      </c>
      <c r="AE225" s="87">
        <v>130</v>
      </c>
    </row>
    <row r="226" spans="27:31" x14ac:dyDescent="0.25">
      <c r="AA226" s="94" t="s">
        <v>279</v>
      </c>
      <c r="AB226" s="94">
        <v>448</v>
      </c>
      <c r="AD226" s="87" t="s">
        <v>280</v>
      </c>
      <c r="AE226" s="87">
        <v>148</v>
      </c>
    </row>
    <row r="227" spans="27:31" x14ac:dyDescent="0.25">
      <c r="AA227" s="94" t="s">
        <v>280</v>
      </c>
      <c r="AB227" s="94">
        <v>581</v>
      </c>
      <c r="AD227" s="87" t="s">
        <v>22</v>
      </c>
      <c r="AE227" s="87">
        <v>207</v>
      </c>
    </row>
    <row r="228" spans="27:31" x14ac:dyDescent="0.25">
      <c r="AA228" s="94" t="s">
        <v>22</v>
      </c>
      <c r="AB228" s="94">
        <v>725</v>
      </c>
      <c r="AD228" s="87" t="s">
        <v>281</v>
      </c>
      <c r="AE228" s="87">
        <v>207</v>
      </c>
    </row>
    <row r="229" spans="27:31" x14ac:dyDescent="0.25">
      <c r="AA229" s="94" t="s">
        <v>281</v>
      </c>
      <c r="AB229" s="94">
        <v>725</v>
      </c>
      <c r="AD229" s="87" t="s">
        <v>23</v>
      </c>
      <c r="AE229" s="87">
        <v>2596</v>
      </c>
    </row>
    <row r="230" spans="27:31" x14ac:dyDescent="0.25">
      <c r="AA230" s="94" t="s">
        <v>23</v>
      </c>
      <c r="AB230" s="94">
        <v>2952</v>
      </c>
      <c r="AD230" s="87" t="s">
        <v>282</v>
      </c>
      <c r="AE230" s="87">
        <v>102</v>
      </c>
    </row>
    <row r="231" spans="27:31" x14ac:dyDescent="0.25">
      <c r="AA231" s="94" t="s">
        <v>282</v>
      </c>
      <c r="AB231" s="94">
        <v>306</v>
      </c>
      <c r="AD231" s="87" t="s">
        <v>283</v>
      </c>
      <c r="AE231" s="87">
        <v>463</v>
      </c>
    </row>
    <row r="232" spans="27:31" x14ac:dyDescent="0.25">
      <c r="AA232" s="94" t="s">
        <v>283</v>
      </c>
      <c r="AB232" s="94">
        <v>659</v>
      </c>
      <c r="AD232" s="87" t="s">
        <v>284</v>
      </c>
      <c r="AE232" s="87">
        <v>75</v>
      </c>
    </row>
    <row r="233" spans="27:31" x14ac:dyDescent="0.25">
      <c r="AA233" s="94" t="s">
        <v>284</v>
      </c>
      <c r="AB233" s="94">
        <v>110</v>
      </c>
      <c r="AD233" s="87" t="s">
        <v>285</v>
      </c>
      <c r="AE233" s="87">
        <v>36</v>
      </c>
    </row>
    <row r="234" spans="27:31" x14ac:dyDescent="0.25">
      <c r="AA234" s="94" t="s">
        <v>285</v>
      </c>
      <c r="AB234" s="94">
        <v>40</v>
      </c>
      <c r="AD234" s="87" t="s">
        <v>286</v>
      </c>
      <c r="AE234" s="87">
        <v>97</v>
      </c>
    </row>
    <row r="235" spans="27:31" x14ac:dyDescent="0.25">
      <c r="AA235" s="94" t="s">
        <v>286</v>
      </c>
      <c r="AB235" s="94">
        <v>58</v>
      </c>
      <c r="AD235" s="87" t="s">
        <v>287</v>
      </c>
      <c r="AE235" s="87">
        <v>477</v>
      </c>
    </row>
    <row r="236" spans="27:31" x14ac:dyDescent="0.25">
      <c r="AA236" s="94" t="s">
        <v>287</v>
      </c>
      <c r="AB236" s="94">
        <v>517</v>
      </c>
      <c r="AD236" s="87" t="s">
        <v>288</v>
      </c>
      <c r="AE236" s="87">
        <v>233</v>
      </c>
    </row>
    <row r="237" spans="27:31" x14ac:dyDescent="0.25">
      <c r="AA237" s="94" t="s">
        <v>288</v>
      </c>
      <c r="AB237" s="94">
        <v>387</v>
      </c>
      <c r="AD237" s="87" t="s">
        <v>289</v>
      </c>
      <c r="AE237" s="87">
        <v>360</v>
      </c>
    </row>
    <row r="238" spans="27:31" x14ac:dyDescent="0.25">
      <c r="AA238" s="94" t="s">
        <v>289</v>
      </c>
      <c r="AB238" s="94">
        <v>351</v>
      </c>
      <c r="AD238" s="87" t="s">
        <v>290</v>
      </c>
      <c r="AE238" s="87">
        <v>753</v>
      </c>
    </row>
    <row r="239" spans="27:31" x14ac:dyDescent="0.25">
      <c r="AA239" s="94" t="s">
        <v>290</v>
      </c>
      <c r="AB239" s="94">
        <v>524</v>
      </c>
      <c r="AD239" s="87" t="s">
        <v>75</v>
      </c>
      <c r="AE239" s="87">
        <v>23930</v>
      </c>
    </row>
    <row r="240" spans="27:31" x14ac:dyDescent="0.25">
      <c r="AA240" s="94" t="s">
        <v>75</v>
      </c>
      <c r="AB240" s="94">
        <v>54053</v>
      </c>
    </row>
  </sheetData>
  <mergeCells count="16">
    <mergeCell ref="Q131:Z131"/>
    <mergeCell ref="E1:H1"/>
    <mergeCell ref="I1:I5"/>
    <mergeCell ref="K1:K5"/>
    <mergeCell ref="E2:H2"/>
    <mergeCell ref="E3:H3"/>
    <mergeCell ref="J3:J5"/>
    <mergeCell ref="F4:F5"/>
    <mergeCell ref="G4:G5"/>
    <mergeCell ref="H4:H5"/>
    <mergeCell ref="A128:A129"/>
    <mergeCell ref="C1:C5"/>
    <mergeCell ref="A1:A5"/>
    <mergeCell ref="D1:D5"/>
    <mergeCell ref="E4:E5"/>
    <mergeCell ref="B1: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44</vt:i4>
      </vt:variant>
    </vt:vector>
  </HeadingPairs>
  <TitlesOfParts>
    <vt:vector size="44" baseType="lpstr">
      <vt:lpstr>Suino</vt:lpstr>
      <vt:lpstr>Suino REG</vt:lpstr>
      <vt:lpstr>Vitelli a carne bianca</vt:lpstr>
      <vt:lpstr>Vitelli a carne bianca REG</vt:lpstr>
      <vt:lpstr>Vitelli altre tipologie</vt:lpstr>
      <vt:lpstr>Vitelli altre tipologie REG</vt:lpstr>
      <vt:lpstr>Annutoli</vt:lpstr>
      <vt:lpstr>Annutoli REG</vt:lpstr>
      <vt:lpstr>Bovini</vt:lpstr>
      <vt:lpstr>Bovini REG</vt:lpstr>
      <vt:lpstr>Bufalini</vt:lpstr>
      <vt:lpstr>Bufalini REG</vt:lpstr>
      <vt:lpstr>Polli da carne</vt:lpstr>
      <vt:lpstr>Polli da carne REG</vt:lpstr>
      <vt:lpstr>Ovaiole</vt:lpstr>
      <vt:lpstr>Ovaiole REG</vt:lpstr>
      <vt:lpstr>Tacchini</vt:lpstr>
      <vt:lpstr>Tacchini REG</vt:lpstr>
      <vt:lpstr>Ratiti</vt:lpstr>
      <vt:lpstr>Ratiti REG</vt:lpstr>
      <vt:lpstr>Altri avicoli</vt:lpstr>
      <vt:lpstr>Altri avicoli REG</vt:lpstr>
      <vt:lpstr>Ovini</vt:lpstr>
      <vt:lpstr>Ovini REG</vt:lpstr>
      <vt:lpstr>Caprini</vt:lpstr>
      <vt:lpstr>Caprini REG</vt:lpstr>
      <vt:lpstr>Equidi</vt:lpstr>
      <vt:lpstr>Equidi REG</vt:lpstr>
      <vt:lpstr>Conigli</vt:lpstr>
      <vt:lpstr>Lepri</vt:lpstr>
      <vt:lpstr>Lepri REG</vt:lpstr>
      <vt:lpstr>Conigli REG</vt:lpstr>
      <vt:lpstr>Acquacoltura</vt:lpstr>
      <vt:lpstr>Acquacoltura REG</vt:lpstr>
      <vt:lpstr>Altre specie</vt:lpstr>
      <vt:lpstr>Altre specie REG</vt:lpstr>
      <vt:lpstr>Animali da pelliccia</vt:lpstr>
      <vt:lpstr>Animali da pelliccia REG</vt:lpstr>
      <vt:lpstr>TOTALE REG</vt:lpstr>
      <vt:lpstr>TOTALE ASL</vt:lpstr>
      <vt:lpstr>2021</vt:lpstr>
      <vt:lpstr>2020</vt:lpstr>
      <vt:lpstr>2019</vt:lpstr>
      <vt:lpstr>2018</vt:lpstr>
    </vt:vector>
  </TitlesOfParts>
  <Company>IZSLER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MAISANO ANTONIO MARCO</dc:creator>
  <cp:lastModifiedBy>MAISANO ANTONIO MARCO</cp:lastModifiedBy>
  <cp:lastPrinted>2021-12-02T07:32:22Z</cp:lastPrinted>
  <dcterms:created xsi:type="dcterms:W3CDTF">2020-12-16T11:20:51Z</dcterms:created>
  <dcterms:modified xsi:type="dcterms:W3CDTF">2021-12-16T12:15:19Z</dcterms:modified>
</cp:coreProperties>
</file>